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6" windowHeight="7656" tabRatio="570" firstSheet="22" activeTab="22"/>
  </bookViews>
  <sheets>
    <sheet name="Nháp" sheetId="4" state="hidden" r:id="rId1"/>
    <sheet name="foxz" sheetId="7" state="hidden" r:id="rId2"/>
    <sheet name="foxz_2" sheetId="8" state="veryHidden" r:id="rId3"/>
    <sheet name="foxz_3" sheetId="9" state="veryHidden" r:id="rId4"/>
    <sheet name="foxz_4" sheetId="10" state="veryHidden" r:id="rId5"/>
    <sheet name="foxz_5" sheetId="11" state="veryHidden" r:id="rId6"/>
    <sheet name="foxz_6" sheetId="12" state="veryHidden" r:id="rId7"/>
    <sheet name="foxz_7" sheetId="13" state="veryHidden" r:id="rId8"/>
    <sheet name="foxz_8" sheetId="14" state="veryHidden" r:id="rId9"/>
    <sheet name="foxz_9" sheetId="15" state="veryHidden" r:id="rId10"/>
    <sheet name="foxz_10" sheetId="16" state="veryHidden" r:id="rId11"/>
    <sheet name="foxz_11" sheetId="17" state="veryHidden" r:id="rId12"/>
    <sheet name="foxz_12" sheetId="18" state="veryHidden" r:id="rId13"/>
    <sheet name="foxz_13" sheetId="19" state="veryHidden" r:id="rId14"/>
    <sheet name="foxz_14" sheetId="20" state="veryHidden" r:id="rId15"/>
    <sheet name="foxz_15" sheetId="21" state="veryHidden" r:id="rId16"/>
    <sheet name="foxz_16" sheetId="22" state="veryHidden" r:id="rId17"/>
    <sheet name="foxz_17" sheetId="23" state="veryHidden" r:id="rId18"/>
    <sheet name="foxz_18" sheetId="24" state="veryHidden" r:id="rId19"/>
    <sheet name="foxz_19" sheetId="25" state="veryHidden" r:id="rId20"/>
    <sheet name="foxz_20" sheetId="26" state="veryHidden" r:id="rId21"/>
    <sheet name="foxz_21" sheetId="27" state="veryHidden" r:id="rId22"/>
    <sheet name="Biểu TH" sheetId="5" r:id="rId23"/>
    <sheet name="Sheet1" sheetId="6" state="hidden" r:id="rId24"/>
  </sheets>
  <externalReferences>
    <externalReference r:id="rId25"/>
  </externalReferences>
  <definedNames>
    <definedName name="_1">#N/A</definedName>
    <definedName name="_1000A01">#N/A</definedName>
    <definedName name="_2">#N/A</definedName>
    <definedName name="_40x4">5100</definedName>
    <definedName name="_9_5" localSheetId="22">#REF!</definedName>
    <definedName name="_9_5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tn1" localSheetId="22">#REF!</definedName>
    <definedName name="_atn1">#REF!</definedName>
    <definedName name="_atn10" localSheetId="22">#REF!</definedName>
    <definedName name="_atn10">#REF!</definedName>
    <definedName name="_atn2" localSheetId="22">#REF!</definedName>
    <definedName name="_atn2">#REF!</definedName>
    <definedName name="_atn3" localSheetId="22">#REF!</definedName>
    <definedName name="_atn3">#REF!</definedName>
    <definedName name="_atn4" localSheetId="22">#REF!</definedName>
    <definedName name="_atn4">#REF!</definedName>
    <definedName name="_atn5" localSheetId="22">#REF!</definedName>
    <definedName name="_atn5">#REF!</definedName>
    <definedName name="_atn6" localSheetId="22">#REF!</definedName>
    <definedName name="_atn6">#REF!</definedName>
    <definedName name="_atn7" localSheetId="22">#REF!</definedName>
    <definedName name="_atn7">#REF!</definedName>
    <definedName name="_atn8" localSheetId="22">#REF!</definedName>
    <definedName name="_atn8">#REF!</definedName>
    <definedName name="_atn9" localSheetId="22">#REF!</definedName>
    <definedName name="_atn9">#REF!</definedName>
    <definedName name="_b100000" localSheetId="22">#REF!</definedName>
    <definedName name="_b100000">#REF!</definedName>
    <definedName name="_B72172" localSheetId="22">#REF!</definedName>
    <definedName name="_B72172">#REF!</definedName>
    <definedName name="_B86000" localSheetId="22">#REF!</definedName>
    <definedName name="_B86000">#REF!</definedName>
    <definedName name="_bac3">12413</definedName>
    <definedName name="_bac4">13529</definedName>
    <definedName name="_bac5">15483</definedName>
    <definedName name="_Bal02" localSheetId="22">#REF!</definedName>
    <definedName name="_Bal02">#REF!</definedName>
    <definedName name="_ban2" hidden="1">{"'Sheet1'!$L$16"}</definedName>
    <definedName name="_boi1" localSheetId="22">#REF!</definedName>
    <definedName name="_boi1">#REF!</definedName>
    <definedName name="_boi2" localSheetId="22">#REF!</definedName>
    <definedName name="_boi2">#REF!</definedName>
    <definedName name="_boi3" localSheetId="22">#REF!</definedName>
    <definedName name="_boi3">#REF!</definedName>
    <definedName name="_boi4" localSheetId="22">#REF!</definedName>
    <definedName name="_boi4">#REF!</definedName>
    <definedName name="_btc20" localSheetId="22">#REF!</definedName>
    <definedName name="_btc20">#REF!</definedName>
    <definedName name="_btc30" localSheetId="22">#REF!</definedName>
    <definedName name="_btc30">#REF!</definedName>
    <definedName name="_btc35" localSheetId="22">#REF!</definedName>
    <definedName name="_btc35">#REF!</definedName>
    <definedName name="_btm10" localSheetId="22">#REF!</definedName>
    <definedName name="_btm10">#REF!</definedName>
    <definedName name="_btm100" localSheetId="22">#REF!</definedName>
    <definedName name="_btm100">#REF!</definedName>
    <definedName name="_BTM150" localSheetId="22">#REF!</definedName>
    <definedName name="_BTM150">#REF!</definedName>
    <definedName name="_BTM200" localSheetId="22">#REF!</definedName>
    <definedName name="_BTM200">#REF!</definedName>
    <definedName name="_BTM250" localSheetId="22">#REF!</definedName>
    <definedName name="_BTM250">#REF!</definedName>
    <definedName name="_btM300" localSheetId="22">#REF!</definedName>
    <definedName name="_btM300">#REF!</definedName>
    <definedName name="_BTM50" localSheetId="22">#REF!</definedName>
    <definedName name="_BTM50">#REF!</definedName>
    <definedName name="_Builtin155" hidden="1">#N/A</definedName>
    <definedName name="_C_Lphi_4ab" localSheetId="22">#REF!</definedName>
    <definedName name="_C_Lphi_4ab">#REF!</definedName>
    <definedName name="_cao1" localSheetId="22">#REF!</definedName>
    <definedName name="_cao1">#REF!</definedName>
    <definedName name="_cao2" localSheetId="22">#REF!</definedName>
    <definedName name="_cao2">#REF!</definedName>
    <definedName name="_cao3" localSheetId="22">#REF!</definedName>
    <definedName name="_cao3">#REF!</definedName>
    <definedName name="_cao4" localSheetId="22">#REF!</definedName>
    <definedName name="_cao4">#REF!</definedName>
    <definedName name="_cao5" localSheetId="22">#REF!</definedName>
    <definedName name="_cao5">#REF!</definedName>
    <definedName name="_cao6" localSheetId="22">#REF!</definedName>
    <definedName name="_cao6">#REF!</definedName>
    <definedName name="_cau10" localSheetId="22">#REF!</definedName>
    <definedName name="_cau10">#REF!</definedName>
    <definedName name="_cau16" localSheetId="22">#REF!</definedName>
    <definedName name="_cau16">#REF!</definedName>
    <definedName name="_cau25" localSheetId="22">#REF!</definedName>
    <definedName name="_cau25">#REF!</definedName>
    <definedName name="_cau40" localSheetId="22">#REF!</definedName>
    <definedName name="_cau40">#REF!</definedName>
    <definedName name="_cau50" localSheetId="22">#REF!</definedName>
    <definedName name="_cau50">#REF!</definedName>
    <definedName name="_CON1" localSheetId="22">#REF!</definedName>
    <definedName name="_CON1">#REF!</definedName>
    <definedName name="_CON2" localSheetId="22">#REF!</definedName>
    <definedName name="_CON2">#REF!</definedName>
    <definedName name="_CPhi_Bhiem" localSheetId="22">#REF!</definedName>
    <definedName name="_CPhi_Bhiem">#REF!</definedName>
    <definedName name="_CPhi_BQLDA" localSheetId="22">#REF!</definedName>
    <definedName name="_CPhi_BQLDA">#REF!</definedName>
    <definedName name="_CPhi_DBaoGT" localSheetId="22">#REF!</definedName>
    <definedName name="_CPhi_DBaoGT">#REF!</definedName>
    <definedName name="_CPhi_Kdinh" localSheetId="22">#REF!</definedName>
    <definedName name="_CPhi_Kdinh">#REF!</definedName>
    <definedName name="_CPhi_Nthu_KThanh" localSheetId="22">#REF!</definedName>
    <definedName name="_CPhi_Nthu_KThanh">#REF!</definedName>
    <definedName name="_CPhi_QToan" localSheetId="22">#REF!</definedName>
    <definedName name="_CPhi_QToan">#REF!</definedName>
    <definedName name="_CPhiTKe_13" localSheetId="22">#REF!</definedName>
    <definedName name="_CPhiTKe_13">#REF!</definedName>
    <definedName name="_d2" localSheetId="22">#REF!</definedName>
    <definedName name="_d2">#REF!</definedName>
    <definedName name="_dai1" localSheetId="22">#REF!</definedName>
    <definedName name="_dai1">#REF!</definedName>
    <definedName name="_dai2" localSheetId="22">#REF!</definedName>
    <definedName name="_dai2">#REF!</definedName>
    <definedName name="_dai3" localSheetId="22">#REF!</definedName>
    <definedName name="_dai3">#REF!</definedName>
    <definedName name="_dai4" localSheetId="22">#REF!</definedName>
    <definedName name="_dai4">#REF!</definedName>
    <definedName name="_dai5" localSheetId="22">#REF!</definedName>
    <definedName name="_dai5">#REF!</definedName>
    <definedName name="_dai6" localSheetId="22">#REF!</definedName>
    <definedName name="_dai6">#REF!</definedName>
    <definedName name="_dan1" localSheetId="22">#REF!</definedName>
    <definedName name="_dan1">#REF!</definedName>
    <definedName name="_dan2" localSheetId="22">#REF!</definedName>
    <definedName name="_dan2">#REF!</definedName>
    <definedName name="_dao1" localSheetId="22">#REF!</definedName>
    <definedName name="_dao1">#REF!</definedName>
    <definedName name="_DAT1" localSheetId="22">#REF!</definedName>
    <definedName name="_DAT1">#REF!</definedName>
    <definedName name="_DAT10" localSheetId="22">#REF!</definedName>
    <definedName name="_DAT10">#REF!</definedName>
    <definedName name="_DAT11" localSheetId="22">#REF!</definedName>
    <definedName name="_DAT11">#REF!</definedName>
    <definedName name="_DAT12" localSheetId="22">#REF!</definedName>
    <definedName name="_DAT12">#REF!</definedName>
    <definedName name="_DAT13" localSheetId="22">#REF!</definedName>
    <definedName name="_DAT13">#REF!</definedName>
    <definedName name="_DAT14" localSheetId="22">#REF!</definedName>
    <definedName name="_DAT14">#REF!</definedName>
    <definedName name="_DAT15" localSheetId="22">#REF!</definedName>
    <definedName name="_DAT15">#REF!</definedName>
    <definedName name="_DAT16" localSheetId="22">#REF!</definedName>
    <definedName name="_DAT16">#REF!</definedName>
    <definedName name="_DAT2" localSheetId="22">#REF!</definedName>
    <definedName name="_DAT2">#REF!</definedName>
    <definedName name="_DAT3" localSheetId="22">#REF!</definedName>
    <definedName name="_DAT3">#REF!</definedName>
    <definedName name="_DAT4" localSheetId="22">#REF!</definedName>
    <definedName name="_DAT4">#REF!</definedName>
    <definedName name="_DAT5" localSheetId="22">#REF!</definedName>
    <definedName name="_DAT5">#REF!</definedName>
    <definedName name="_DAT6" localSheetId="22">#REF!</definedName>
    <definedName name="_DAT6">#REF!</definedName>
    <definedName name="_DAT7" localSheetId="22">#REF!</definedName>
    <definedName name="_DAT7">#REF!</definedName>
    <definedName name="_DAT8" localSheetId="22">#REF!</definedName>
    <definedName name="_DAT8">#REF!</definedName>
    <definedName name="_DAT9" localSheetId="22">#REF!</definedName>
    <definedName name="_DAT9">#REF!</definedName>
    <definedName name="_dbu1" localSheetId="22">#REF!</definedName>
    <definedName name="_dbu1">#REF!</definedName>
    <definedName name="_dbu2" localSheetId="22">#REF!</definedName>
    <definedName name="_dbu2">#REF!</definedName>
    <definedName name="_DDC3" localSheetId="22">#REF!</definedName>
    <definedName name="_DDC3">#REF!</definedName>
    <definedName name="_ddn400" localSheetId="22">#REF!</definedName>
    <definedName name="_ddn400">#REF!</definedName>
    <definedName name="_ddn600" localSheetId="22">#REF!</definedName>
    <definedName name="_ddn600">#REF!</definedName>
    <definedName name="_deo1" localSheetId="22">#REF!</definedName>
    <definedName name="_deo1">#REF!</definedName>
    <definedName name="_deo10" localSheetId="22">#REF!</definedName>
    <definedName name="_deo10">#REF!</definedName>
    <definedName name="_deo2" localSheetId="22">#REF!</definedName>
    <definedName name="_deo2">#REF!</definedName>
    <definedName name="_deo3" localSheetId="22">#REF!</definedName>
    <definedName name="_deo3">#REF!</definedName>
    <definedName name="_deo4" localSheetId="22">#REF!</definedName>
    <definedName name="_deo4">#REF!</definedName>
    <definedName name="_deo5" localSheetId="22">#REF!</definedName>
    <definedName name="_deo5">#REF!</definedName>
    <definedName name="_deo6" localSheetId="22">#REF!</definedName>
    <definedName name="_deo6">#REF!</definedName>
    <definedName name="_deo7" localSheetId="22">#REF!</definedName>
    <definedName name="_deo7">#REF!</definedName>
    <definedName name="_deo8" localSheetId="22">#REF!</definedName>
    <definedName name="_deo8">#REF!</definedName>
    <definedName name="_deo9" localSheetId="22">#REF!</definedName>
    <definedName name="_deo9">#REF!</definedName>
    <definedName name="_E99999" localSheetId="22">#REF!</definedName>
    <definedName name="_E99999">#REF!</definedName>
    <definedName name="_f5" hidden="1">{"'Sheet1'!$L$16"}</definedName>
    <definedName name="_Fill" localSheetId="22" hidden="1">#REF!</definedName>
    <definedName name="_Fill" hidden="1">#REF!</definedName>
    <definedName name="_GFE28" localSheetId="22">#REF!</definedName>
    <definedName name="_GFE28">#REF!</definedName>
    <definedName name="_Goi8" hidden="1">{"'Sheet1'!$L$16"}</definedName>
    <definedName name="_gon4" localSheetId="22">#REF!</definedName>
    <definedName name="_gon4">#REF!</definedName>
    <definedName name="_h1" hidden="1">{"'Sheet1'!$L$16"}</definedName>
    <definedName name="_hom2" localSheetId="22">#REF!</definedName>
    <definedName name="_hom2">#REF!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22" hidden="1">#REF!</definedName>
    <definedName name="_Key1" hidden="1">#REF!</definedName>
    <definedName name="_Key2" localSheetId="22" hidden="1">#REF!</definedName>
    <definedName name="_Key2" hidden="1">#REF!</definedName>
    <definedName name="_kl1" localSheetId="22">#REF!</definedName>
    <definedName name="_kl1">#REF!</definedName>
    <definedName name="_km03" hidden="1">{"'Sheet1'!$L$16"}</definedName>
    <definedName name="_KM188" localSheetId="22">#REF!</definedName>
    <definedName name="_KM188">#REF!</definedName>
    <definedName name="_km189" localSheetId="22">#REF!</definedName>
    <definedName name="_km189">#REF!</definedName>
    <definedName name="_km190" localSheetId="22">#REF!</definedName>
    <definedName name="_km190">#REF!</definedName>
    <definedName name="_km191" localSheetId="22">#REF!</definedName>
    <definedName name="_km191">#REF!</definedName>
    <definedName name="_km192" localSheetId="22">#REF!</definedName>
    <definedName name="_km192">#REF!</definedName>
    <definedName name="_km193" localSheetId="22">#REF!</definedName>
    <definedName name="_km193">#REF!</definedName>
    <definedName name="_km194" localSheetId="22">#REF!</definedName>
    <definedName name="_km194">#REF!</definedName>
    <definedName name="_km195" localSheetId="22">#REF!</definedName>
    <definedName name="_km195">#REF!</definedName>
    <definedName name="_km196" localSheetId="22">#REF!</definedName>
    <definedName name="_km196">#REF!</definedName>
    <definedName name="_km197" localSheetId="22">#REF!</definedName>
    <definedName name="_km197">#REF!</definedName>
    <definedName name="_km198" localSheetId="22">#REF!</definedName>
    <definedName name="_km198">#REF!</definedName>
    <definedName name="_Km36" localSheetId="22">#REF!</definedName>
    <definedName name="_Km36">#REF!</definedName>
    <definedName name="_Knc36" localSheetId="22">#REF!</definedName>
    <definedName name="_Knc36">#REF!</definedName>
    <definedName name="_Knc57" localSheetId="22">#REF!</definedName>
    <definedName name="_Knc57">#REF!</definedName>
    <definedName name="_Kvl36" localSheetId="22">#REF!</definedName>
    <definedName name="_Kvl36">#REF!</definedName>
    <definedName name="_Lan1" hidden="1">{"'Sheet1'!$L$16"}</definedName>
    <definedName name="_LAN3" hidden="1">{"'Sheet1'!$L$16"}</definedName>
    <definedName name="_lap1" localSheetId="22">#REF!</definedName>
    <definedName name="_lap1">#REF!</definedName>
    <definedName name="_lap2" localSheetId="22">#REF!</definedName>
    <definedName name="_lap2">#REF!</definedName>
    <definedName name="_LX100" localSheetId="22">#REF!</definedName>
    <definedName name="_LX100">#REF!</definedName>
    <definedName name="_M36" hidden="1">{"'Sheet1'!$L$16"}</definedName>
    <definedName name="_MAC12" localSheetId="22">#REF!</definedName>
    <definedName name="_MAC12">#REF!</definedName>
    <definedName name="_MAC46" localSheetId="22">#REF!</definedName>
    <definedName name="_MAC46">#REF!</definedName>
    <definedName name="_MAG1" localSheetId="22">#REF!</definedName>
    <definedName name="_MAG1">#REF!</definedName>
    <definedName name="_mix6" localSheetId="22">#REF!</definedName>
    <definedName name="_mix6">#REF!</definedName>
    <definedName name="_mtc3" localSheetId="22">#REF!</definedName>
    <definedName name="_mtc3">#REF!</definedName>
    <definedName name="_NC100" localSheetId="22">#REF!</definedName>
    <definedName name="_NC100">#REF!</definedName>
    <definedName name="_nc150" localSheetId="22">#REF!</definedName>
    <definedName name="_nc150">#REF!</definedName>
    <definedName name="_NC200" localSheetId="22">#REF!</definedName>
    <definedName name="_NC200">#REF!</definedName>
    <definedName name="_nc50" localSheetId="22">#REF!</definedName>
    <definedName name="_nc50">#REF!</definedName>
    <definedName name="_nc6" localSheetId="22">#REF!</definedName>
    <definedName name="_nc6">#REF!</definedName>
    <definedName name="_nc7" localSheetId="22">#REF!</definedName>
    <definedName name="_nc7">#REF!</definedName>
    <definedName name="_NCL100" localSheetId="22">#REF!</definedName>
    <definedName name="_NCL100">#REF!</definedName>
    <definedName name="_NCL200" localSheetId="22">#REF!</definedName>
    <definedName name="_NCL200">#REF!</definedName>
    <definedName name="_NCL250" localSheetId="22">#REF!</definedName>
    <definedName name="_NCL250">#REF!</definedName>
    <definedName name="_ncm200" localSheetId="22">#REF!</definedName>
    <definedName name="_ncm200">#REF!</definedName>
    <definedName name="_NCO150" localSheetId="22">#REF!</definedName>
    <definedName name="_NCO150">#REF!</definedName>
    <definedName name="_NCO200" localSheetId="22">#REF!</definedName>
    <definedName name="_NCO200">#REF!</definedName>
    <definedName name="_NCO50" localSheetId="22">#REF!</definedName>
    <definedName name="_NCO50">#REF!</definedName>
    <definedName name="_NET2" localSheetId="22">#REF!</definedName>
    <definedName name="_NET2">#REF!</definedName>
    <definedName name="_nin190" localSheetId="22">#REF!</definedName>
    <definedName name="_nin190">#REF!</definedName>
    <definedName name="_NLF01" localSheetId="22">#REF!</definedName>
    <definedName name="_NLF01">#REF!</definedName>
    <definedName name="_NLF07" localSheetId="22">#REF!</definedName>
    <definedName name="_NLF07">#REF!</definedName>
    <definedName name="_NLF12" localSheetId="22">#REF!</definedName>
    <definedName name="_NLF12">#REF!</definedName>
    <definedName name="_NLF60" localSheetId="22">#REF!</definedName>
    <definedName name="_NLF60">#REF!</definedName>
    <definedName name="_NSO2" hidden="1">{"'Sheet1'!$L$16"}</definedName>
    <definedName name="_Order1" hidden="1">255</definedName>
    <definedName name="_Order2" hidden="1">255</definedName>
    <definedName name="_oto12" localSheetId="22">#REF!</definedName>
    <definedName name="_oto12">#REF!</definedName>
    <definedName name="_PA3" hidden="1">{"'Sheet1'!$L$16"}</definedName>
    <definedName name="_phi10" localSheetId="22">#REF!</definedName>
    <definedName name="_phi10">#REF!</definedName>
    <definedName name="_phi12" localSheetId="22">#REF!</definedName>
    <definedName name="_phi12">#REF!</definedName>
    <definedName name="_phi14" localSheetId="22">#REF!</definedName>
    <definedName name="_phi14">#REF!</definedName>
    <definedName name="_phi16" localSheetId="22">#REF!</definedName>
    <definedName name="_phi16">#REF!</definedName>
    <definedName name="_phi18" localSheetId="22">#REF!</definedName>
    <definedName name="_phi18">#REF!</definedName>
    <definedName name="_phi20" localSheetId="22">#REF!</definedName>
    <definedName name="_phi20">#REF!</definedName>
    <definedName name="_phi22" localSheetId="22">#REF!</definedName>
    <definedName name="_phi22">#REF!</definedName>
    <definedName name="_phi25" localSheetId="22">#REF!</definedName>
    <definedName name="_phi25">#REF!</definedName>
    <definedName name="_phi28" localSheetId="22">#REF!</definedName>
    <definedName name="_phi28">#REF!</definedName>
    <definedName name="_phi6" localSheetId="22">#REF!</definedName>
    <definedName name="_phi6">#REF!</definedName>
    <definedName name="_phi8" localSheetId="22">#REF!</definedName>
    <definedName name="_phi8">#REF!</definedName>
    <definedName name="_phu2" hidden="1">{"'Sheet1'!$L$16"}</definedName>
    <definedName name="_RHH1" localSheetId="22">#REF!</definedName>
    <definedName name="_RHH1">#REF!</definedName>
    <definedName name="_RHH10" localSheetId="22">#REF!</definedName>
    <definedName name="_RHH10">#REF!</definedName>
    <definedName name="_RHP1" localSheetId="22">#REF!</definedName>
    <definedName name="_RHP1">#REF!</definedName>
    <definedName name="_RHP10" localSheetId="22">#REF!</definedName>
    <definedName name="_RHP10">#REF!</definedName>
    <definedName name="_RI1" localSheetId="22">#REF!</definedName>
    <definedName name="_RI1">#REF!</definedName>
    <definedName name="_RI10" localSheetId="22">#REF!</definedName>
    <definedName name="_RI10">#REF!</definedName>
    <definedName name="_RII1" localSheetId="22">#REF!</definedName>
    <definedName name="_RII1">#REF!</definedName>
    <definedName name="_RII10" localSheetId="22">#REF!</definedName>
    <definedName name="_RII10">#REF!</definedName>
    <definedName name="_RIP1" localSheetId="22">#REF!</definedName>
    <definedName name="_RIP1">#REF!</definedName>
    <definedName name="_RIP10" localSheetId="22">#REF!</definedName>
    <definedName name="_RIP10">#REF!</definedName>
    <definedName name="_san108" localSheetId="22">#REF!</definedName>
    <definedName name="_san108">#REF!</definedName>
    <definedName name="_sc1" localSheetId="22">#REF!</definedName>
    <definedName name="_sc1">#REF!</definedName>
    <definedName name="_SC2" localSheetId="22">#REF!</definedName>
    <definedName name="_SC2">#REF!</definedName>
    <definedName name="_sc3" localSheetId="22">#REF!</definedName>
    <definedName name="_sc3">#REF!</definedName>
    <definedName name="_sl2" localSheetId="22">#REF!</definedName>
    <definedName name="_sl2">#REF!</definedName>
    <definedName name="_slg1" localSheetId="22">#REF!</definedName>
    <definedName name="_slg1">#REF!</definedName>
    <definedName name="_slg2" localSheetId="22">#REF!</definedName>
    <definedName name="_slg2">#REF!</definedName>
    <definedName name="_slg3" localSheetId="22">#REF!</definedName>
    <definedName name="_slg3">#REF!</definedName>
    <definedName name="_slg4" localSheetId="22">#REF!</definedName>
    <definedName name="_slg4">#REF!</definedName>
    <definedName name="_slg5" localSheetId="22">#REF!</definedName>
    <definedName name="_slg5">#REF!</definedName>
    <definedName name="_slg6" localSheetId="22">#REF!</definedName>
    <definedName name="_slg6">#REF!</definedName>
    <definedName name="_SN3" localSheetId="22">#REF!</definedName>
    <definedName name="_SN3">#REF!</definedName>
    <definedName name="_Sort" localSheetId="22" hidden="1">#REF!</definedName>
    <definedName name="_Sort" hidden="1">#REF!</definedName>
    <definedName name="_sua20" localSheetId="22">#REF!</definedName>
    <definedName name="_sua20">#REF!</definedName>
    <definedName name="_sua30" localSheetId="22">#REF!</definedName>
    <definedName name="_sua30">#REF!</definedName>
    <definedName name="_T4">[1]XL4Poppy!$C$31</definedName>
    <definedName name="_TB03" localSheetId="22">#REF!</definedName>
    <definedName name="_TB03">#REF!</definedName>
    <definedName name="_TB0902" localSheetId="22">#REF!</definedName>
    <definedName name="_TB0902">#REF!</definedName>
    <definedName name="_TB2002" localSheetId="22">#REF!</definedName>
    <definedName name="_TB2002">#REF!</definedName>
    <definedName name="_td1" hidden="1">{"'Sheet1'!$L$16"}</definedName>
    <definedName name="_tk1111" localSheetId="22">#REF!</definedName>
    <definedName name="_tk1111">#REF!</definedName>
    <definedName name="_tk1112" localSheetId="22">#REF!</definedName>
    <definedName name="_tk1112">#REF!</definedName>
    <definedName name="_tk131" localSheetId="22">#REF!</definedName>
    <definedName name="_tk131">#REF!</definedName>
    <definedName name="_tk1331" localSheetId="22">#REF!</definedName>
    <definedName name="_tk1331">#REF!</definedName>
    <definedName name="_tk139" localSheetId="22">#REF!</definedName>
    <definedName name="_tk139">#REF!</definedName>
    <definedName name="_tk141" localSheetId="22">#REF!</definedName>
    <definedName name="_tk141">#REF!</definedName>
    <definedName name="_tk142" localSheetId="22">#REF!</definedName>
    <definedName name="_tk142">#REF!</definedName>
    <definedName name="_tk144" localSheetId="22">#REF!</definedName>
    <definedName name="_tk144">#REF!</definedName>
    <definedName name="_tk152" localSheetId="22">#REF!</definedName>
    <definedName name="_tk152">#REF!</definedName>
    <definedName name="_tk153" localSheetId="22">#REF!</definedName>
    <definedName name="_tk153">#REF!</definedName>
    <definedName name="_tk154" localSheetId="22">#REF!</definedName>
    <definedName name="_tk154">#REF!</definedName>
    <definedName name="_tk155" localSheetId="22">#REF!</definedName>
    <definedName name="_tk155">#REF!</definedName>
    <definedName name="_tk159" localSheetId="22">#REF!</definedName>
    <definedName name="_tk159">#REF!</definedName>
    <definedName name="_tk214" localSheetId="22">#REF!</definedName>
    <definedName name="_tk214">#REF!</definedName>
    <definedName name="_tk3331" localSheetId="22">#REF!</definedName>
    <definedName name="_tk3331">#REF!</definedName>
    <definedName name="_tk334" localSheetId="22">#REF!</definedName>
    <definedName name="_tk334">#REF!</definedName>
    <definedName name="_tk335" localSheetId="22">#REF!</definedName>
    <definedName name="_tk335">#REF!</definedName>
    <definedName name="_tk336" localSheetId="22">#REF!</definedName>
    <definedName name="_tk336">#REF!</definedName>
    <definedName name="_tk3384" localSheetId="22">#REF!</definedName>
    <definedName name="_tk3384">#REF!</definedName>
    <definedName name="_tk341" localSheetId="22">#REF!</definedName>
    <definedName name="_tk341">#REF!</definedName>
    <definedName name="_tk344" localSheetId="22">#REF!</definedName>
    <definedName name="_tk344">#REF!</definedName>
    <definedName name="_tk413" localSheetId="22">#REF!</definedName>
    <definedName name="_tk413">#REF!</definedName>
    <definedName name="_tk4211" localSheetId="22">#REF!</definedName>
    <definedName name="_tk4211">#REF!</definedName>
    <definedName name="_tk4212" localSheetId="22">#REF!</definedName>
    <definedName name="_tk4212">#REF!</definedName>
    <definedName name="_tk511" localSheetId="22">#REF!</definedName>
    <definedName name="_tk511">#REF!</definedName>
    <definedName name="_tk621" localSheetId="22">#REF!</definedName>
    <definedName name="_tk621">#REF!</definedName>
    <definedName name="_tk627" localSheetId="22">#REF!</definedName>
    <definedName name="_tk627">#REF!</definedName>
    <definedName name="_tk632" localSheetId="22">#REF!</definedName>
    <definedName name="_tk632">#REF!</definedName>
    <definedName name="_tk641" localSheetId="22">#REF!</definedName>
    <definedName name="_tk641">#REF!</definedName>
    <definedName name="_tk642" localSheetId="22">#REF!</definedName>
    <definedName name="_tk642">#REF!</definedName>
    <definedName name="_tk711" localSheetId="22">#REF!</definedName>
    <definedName name="_tk711">#REF!</definedName>
    <definedName name="_tk721" localSheetId="22">#REF!</definedName>
    <definedName name="_tk721">#REF!</definedName>
    <definedName name="_tk811" localSheetId="22">#REF!</definedName>
    <definedName name="_tk811">#REF!</definedName>
    <definedName name="_tk821" localSheetId="22">#REF!</definedName>
    <definedName name="_tk821">#REF!</definedName>
    <definedName name="_tk911" localSheetId="22">#REF!</definedName>
    <definedName name="_tk911">#REF!</definedName>
    <definedName name="_TL1" localSheetId="22">#REF!</definedName>
    <definedName name="_TL1">#REF!</definedName>
    <definedName name="_TL2" localSheetId="22">#REF!</definedName>
    <definedName name="_TL2">#REF!</definedName>
    <definedName name="_TL3" localSheetId="22">#REF!</definedName>
    <definedName name="_TL3">#REF!</definedName>
    <definedName name="_TLA120" localSheetId="22">#REF!</definedName>
    <definedName name="_TLA120">#REF!</definedName>
    <definedName name="_TLA35" localSheetId="22">#REF!</definedName>
    <definedName name="_TLA35">#REF!</definedName>
    <definedName name="_TLA50" localSheetId="22">#REF!</definedName>
    <definedName name="_TLA50">#REF!</definedName>
    <definedName name="_TLA70" localSheetId="22">#REF!</definedName>
    <definedName name="_TLA70">#REF!</definedName>
    <definedName name="_TLA95" localSheetId="22">#REF!</definedName>
    <definedName name="_TLA95">#REF!</definedName>
    <definedName name="_TM02" localSheetId="22">#REF!</definedName>
    <definedName name="_TM02">#REF!</definedName>
    <definedName name="_TML_OBDlg2" hidden="1">TRUE</definedName>
    <definedName name="_TO14" hidden="1">{"'Sheet1'!$L$16"}</definedName>
    <definedName name="_tp2" localSheetId="22">#REF!</definedName>
    <definedName name="_tp2">#REF!</definedName>
    <definedName name="_tt3" hidden="1">{"'Sheet1'!$L$16"}</definedName>
    <definedName name="_tz593" localSheetId="22">#REF!</definedName>
    <definedName name="_tz593">#REF!</definedName>
    <definedName name="_TH1" localSheetId="22">#REF!</definedName>
    <definedName name="_TH1">#REF!</definedName>
    <definedName name="_TH2" localSheetId="22">#REF!</definedName>
    <definedName name="_TH2">#REF!</definedName>
    <definedName name="_TH3" localSheetId="22">#REF!</definedName>
    <definedName name="_TH3">#REF!</definedName>
    <definedName name="_tra100" localSheetId="22">#REF!</definedName>
    <definedName name="_tra100">#REF!</definedName>
    <definedName name="_tra102" localSheetId="22">#REF!</definedName>
    <definedName name="_tra102">#REF!</definedName>
    <definedName name="_tra104" localSheetId="22">#REF!</definedName>
    <definedName name="_tra104">#REF!</definedName>
    <definedName name="_tra106" localSheetId="22">#REF!</definedName>
    <definedName name="_tra106">#REF!</definedName>
    <definedName name="_tra108" localSheetId="22">#REF!</definedName>
    <definedName name="_tra108">#REF!</definedName>
    <definedName name="_tra110" localSheetId="22">#REF!</definedName>
    <definedName name="_tra110">#REF!</definedName>
    <definedName name="_tra112" localSheetId="22">#REF!</definedName>
    <definedName name="_tra112">#REF!</definedName>
    <definedName name="_tra114" localSheetId="22">#REF!</definedName>
    <definedName name="_tra114">#REF!</definedName>
    <definedName name="_tra116" localSheetId="22">#REF!</definedName>
    <definedName name="_tra116">#REF!</definedName>
    <definedName name="_tra118" localSheetId="22">#REF!</definedName>
    <definedName name="_tra118">#REF!</definedName>
    <definedName name="_tra120" localSheetId="22">#REF!</definedName>
    <definedName name="_tra120">#REF!</definedName>
    <definedName name="_tra122" localSheetId="22">#REF!</definedName>
    <definedName name="_tra122">#REF!</definedName>
    <definedName name="_tra124" localSheetId="22">#REF!</definedName>
    <definedName name="_tra124">#REF!</definedName>
    <definedName name="_tra126" localSheetId="22">#REF!</definedName>
    <definedName name="_tra126">#REF!</definedName>
    <definedName name="_tra128" localSheetId="22">#REF!</definedName>
    <definedName name="_tra128">#REF!</definedName>
    <definedName name="_tra130" localSheetId="22">#REF!</definedName>
    <definedName name="_tra130">#REF!</definedName>
    <definedName name="_tra132" localSheetId="22">#REF!</definedName>
    <definedName name="_tra132">#REF!</definedName>
    <definedName name="_tra134" localSheetId="22">#REF!</definedName>
    <definedName name="_tra134">#REF!</definedName>
    <definedName name="_tra136" localSheetId="22">#REF!</definedName>
    <definedName name="_tra136">#REF!</definedName>
    <definedName name="_tra138" localSheetId="22">#REF!</definedName>
    <definedName name="_tra138">#REF!</definedName>
    <definedName name="_tra140" localSheetId="22">#REF!</definedName>
    <definedName name="_tra140">#REF!</definedName>
    <definedName name="_tra70" localSheetId="22">#REF!</definedName>
    <definedName name="_tra70">#REF!</definedName>
    <definedName name="_tra72" localSheetId="22">#REF!</definedName>
    <definedName name="_tra72">#REF!</definedName>
    <definedName name="_tra74" localSheetId="22">#REF!</definedName>
    <definedName name="_tra74">#REF!</definedName>
    <definedName name="_tra76" localSheetId="22">#REF!</definedName>
    <definedName name="_tra76">#REF!</definedName>
    <definedName name="_tra78" localSheetId="22">#REF!</definedName>
    <definedName name="_tra78">#REF!</definedName>
    <definedName name="_tra80" localSheetId="22">#REF!</definedName>
    <definedName name="_tra80">#REF!</definedName>
    <definedName name="_tra82" localSheetId="22">#REF!</definedName>
    <definedName name="_tra82">#REF!</definedName>
    <definedName name="_tra84" localSheetId="22">#REF!</definedName>
    <definedName name="_tra84">#REF!</definedName>
    <definedName name="_tra86" localSheetId="22">#REF!</definedName>
    <definedName name="_tra86">#REF!</definedName>
    <definedName name="_tra88" localSheetId="22">#REF!</definedName>
    <definedName name="_tra88">#REF!</definedName>
    <definedName name="_tra90" localSheetId="22">#REF!</definedName>
    <definedName name="_tra90">#REF!</definedName>
    <definedName name="_tra92" localSheetId="22">#REF!</definedName>
    <definedName name="_tra92">#REF!</definedName>
    <definedName name="_tra94" localSheetId="22">#REF!</definedName>
    <definedName name="_tra94">#REF!</definedName>
    <definedName name="_tra96" localSheetId="22">#REF!</definedName>
    <definedName name="_tra96">#REF!</definedName>
    <definedName name="_tra98" localSheetId="22">#REF!</definedName>
    <definedName name="_tra98">#REF!</definedName>
    <definedName name="_Tru21" hidden="1">{"'Sheet1'!$L$16"}</definedName>
    <definedName name="_ui108" localSheetId="22">#REF!</definedName>
    <definedName name="_ui108">#REF!</definedName>
    <definedName name="_ui180" localSheetId="22">#REF!</definedName>
    <definedName name="_ui180">#REF!</definedName>
    <definedName name="_vc1" localSheetId="22">#REF!</definedName>
    <definedName name="_vc1">#REF!</definedName>
    <definedName name="_vc2" localSheetId="22">#REF!</definedName>
    <definedName name="_vc2">#REF!</definedName>
    <definedName name="_vc3" localSheetId="22">#REF!</definedName>
    <definedName name="_vc3">#REF!</definedName>
    <definedName name="_VC400" localSheetId="22">#REF!</definedName>
    <definedName name="_VC400">#REF!</definedName>
    <definedName name="_VC5" hidden="1">{"'Sheet1'!$L$16"}</definedName>
    <definedName name="_VL100" localSheetId="22">#REF!</definedName>
    <definedName name="_VL100">#REF!</definedName>
    <definedName name="_vl150" localSheetId="22">#REF!</definedName>
    <definedName name="_vl150">#REF!</definedName>
    <definedName name="_VL200" localSheetId="22">#REF!</definedName>
    <definedName name="_VL200">#REF!</definedName>
    <definedName name="_VL250" localSheetId="22">#REF!</definedName>
    <definedName name="_VL250">#REF!</definedName>
    <definedName name="_vl50" localSheetId="22">#REF!</definedName>
    <definedName name="_vl50">#REF!</definedName>
    <definedName name="_VLI150" localSheetId="22">#REF!</definedName>
    <definedName name="_VLI150">#REF!</definedName>
    <definedName name="_VLI200" localSheetId="22">#REF!</definedName>
    <definedName name="_VLI200">#REF!</definedName>
    <definedName name="_VLI50" localSheetId="22">#REF!</definedName>
    <definedName name="_VLI50">#REF!</definedName>
    <definedName name="_xm30" localSheetId="22">#REF!</definedName>
    <definedName name="_xm30">#REF!</definedName>
    <definedName name="a." localSheetId="22">#REF!</definedName>
    <definedName name="a.">#REF!</definedName>
    <definedName name="a_min" localSheetId="22">#REF!</definedName>
    <definedName name="a_min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1" localSheetId="22">#REF!</definedName>
    <definedName name="a1.1">#REF!</definedName>
    <definedName name="A120_" localSheetId="22">#REF!</definedName>
    <definedName name="A120_">#REF!</definedName>
    <definedName name="a277Print_Titles" localSheetId="22">#REF!</definedName>
    <definedName name="a277Print_Titles">#REF!</definedName>
    <definedName name="A35_" localSheetId="22">#REF!</definedName>
    <definedName name="A35_">#REF!</definedName>
    <definedName name="A50_" localSheetId="22">#REF!</definedName>
    <definedName name="A50_">#REF!</definedName>
    <definedName name="A70_" localSheetId="22">#REF!</definedName>
    <definedName name="A70_">#REF!</definedName>
    <definedName name="A95_" localSheetId="22">#REF!</definedName>
    <definedName name="A95_">#REF!</definedName>
    <definedName name="AA" localSheetId="22">#REF!</definedName>
    <definedName name="AA">#REF!</definedName>
    <definedName name="aAAA" localSheetId="22">#REF!</definedName>
    <definedName name="aAAA">#REF!</definedName>
    <definedName name="aabb" localSheetId="22">#REF!</definedName>
    <definedName name="aabb">#REF!</definedName>
    <definedName name="Ab" localSheetId="22">#REF!</definedName>
    <definedName name="Ab">#REF!</definedName>
    <definedName name="abba" localSheetId="22">#REF!</definedName>
    <definedName name="abba">#REF!</definedName>
    <definedName name="AC120_" localSheetId="22">#REF!</definedName>
    <definedName name="AC120_">#REF!</definedName>
    <definedName name="AC35_" localSheetId="22">#REF!</definedName>
    <definedName name="AC35_">#REF!</definedName>
    <definedName name="AC50_" localSheetId="22">#REF!</definedName>
    <definedName name="AC50_">#REF!</definedName>
    <definedName name="AC70_" localSheetId="22">#REF!</definedName>
    <definedName name="AC70_">#REF!</definedName>
    <definedName name="AC95_" localSheetId="22">#REF!</definedName>
    <definedName name="AC95_">#REF!</definedName>
    <definedName name="acbtb" localSheetId="22">#REF!</definedName>
    <definedName name="acbtb">#REF!</definedName>
    <definedName name="Acc_Payable" localSheetId="22">#REF!</definedName>
    <definedName name="Acc_Payable">#REF!</definedName>
    <definedName name="Acc_Receivable" localSheetId="22">#REF!</definedName>
    <definedName name="Acc_Receivable">#REF!</definedName>
    <definedName name="AccessDatabase" hidden="1">"C:\Documents and Settings\trong.tran\My Documents\Phieu thu chi.mdb"</definedName>
    <definedName name="Act_tec" localSheetId="22">#REF!</definedName>
    <definedName name="Act_tec">#REF!</definedName>
    <definedName name="adb" localSheetId="22">#REF!</definedName>
    <definedName name="adb">#REF!</definedName>
    <definedName name="Address" localSheetId="22">#REF!</definedName>
    <definedName name="Address">#REF!</definedName>
    <definedName name="ADEQ" localSheetId="22">#REF!</definedName>
    <definedName name="ADEQ">#REF!</definedName>
    <definedName name="adg" localSheetId="22">#REF!</definedName>
    <definedName name="adg">#REF!</definedName>
    <definedName name="AEZ" localSheetId="22">#REF!</definedName>
    <definedName name="AEZ">#REF!</definedName>
    <definedName name="ag15F80" localSheetId="22">#REF!</definedName>
    <definedName name="ag15F80">#REF!</definedName>
    <definedName name="aK_cap" localSheetId="22">#REF!</definedName>
    <definedName name="aK_cap">#REF!</definedName>
    <definedName name="aK_con" localSheetId="22">#REF!</definedName>
    <definedName name="aK_con">#REF!</definedName>
    <definedName name="aK_dep" localSheetId="22">#REF!</definedName>
    <definedName name="aK_dep">#REF!</definedName>
    <definedName name="aK_dis" localSheetId="22">#REF!</definedName>
    <definedName name="aK_dis">#REF!</definedName>
    <definedName name="aK_imm" localSheetId="22">#REF!</definedName>
    <definedName name="aK_imm">#REF!</definedName>
    <definedName name="aK_rof" localSheetId="22">#REF!</definedName>
    <definedName name="aK_rof">#REF!</definedName>
    <definedName name="aK_ron" localSheetId="22">#REF!</definedName>
    <definedName name="aK_ron">#REF!</definedName>
    <definedName name="aK_run" localSheetId="22">#REF!</definedName>
    <definedName name="aK_run">#REF!</definedName>
    <definedName name="aK_sed" localSheetId="22">#REF!</definedName>
    <definedName name="aK_sed">#REF!</definedName>
    <definedName name="alfa" localSheetId="22">#REF!</definedName>
    <definedName name="alfa">#REF!</definedName>
    <definedName name="Alfan" localSheetId="22">#REF!</definedName>
    <definedName name="Alfan">#REF!</definedName>
    <definedName name="All_Item" localSheetId="22">#REF!</definedName>
    <definedName name="All_Item">#REF!</definedName>
    <definedName name="ALPIN">#N/A</definedName>
    <definedName name="ALPJYOU">#N/A</definedName>
    <definedName name="ALPTOI">#N/A</definedName>
    <definedName name="am." localSheetId="22">#REF!</definedName>
    <definedName name="am.">#REF!</definedName>
    <definedName name="aN_cap" localSheetId="22">#REF!</definedName>
    <definedName name="aN_cap">#REF!</definedName>
    <definedName name="aN_con" localSheetId="22">#REF!</definedName>
    <definedName name="aN_con">#REF!</definedName>
    <definedName name="aN_dep" localSheetId="22">#REF!</definedName>
    <definedName name="aN_dep">#REF!</definedName>
    <definedName name="aN_fix" localSheetId="22">#REF!</definedName>
    <definedName name="aN_fix">#REF!</definedName>
    <definedName name="aN_imm" localSheetId="22">#REF!</definedName>
    <definedName name="aN_imm">#REF!</definedName>
    <definedName name="aN_rof" localSheetId="22">#REF!</definedName>
    <definedName name="aN_rof">#REF!</definedName>
    <definedName name="aN_ron" localSheetId="22">#REF!</definedName>
    <definedName name="aN_ron">#REF!</definedName>
    <definedName name="aN_run" localSheetId="22">#REF!</definedName>
    <definedName name="aN_run">#REF!</definedName>
    <definedName name="aN_sed" localSheetId="22">#REF!</definedName>
    <definedName name="aN_sed">#REF!</definedName>
    <definedName name="anpha" localSheetId="22">#REF!</definedName>
    <definedName name="anpha">#REF!</definedName>
    <definedName name="anscount" hidden="1">1</definedName>
    <definedName name="Antoan" hidden="1">{"'Sheet1'!$L$16"}</definedName>
    <definedName name="aP_cap" localSheetId="22">#REF!</definedName>
    <definedName name="aP_cap">#REF!</definedName>
    <definedName name="aP_con" localSheetId="22">#REF!</definedName>
    <definedName name="aP_con">#REF!</definedName>
    <definedName name="aP_dep" localSheetId="22">#REF!</definedName>
    <definedName name="aP_dep">#REF!</definedName>
    <definedName name="aP_dis" localSheetId="22">#REF!</definedName>
    <definedName name="aP_dis">#REF!</definedName>
    <definedName name="aP_imm" localSheetId="22">#REF!</definedName>
    <definedName name="aP_imm">#REF!</definedName>
    <definedName name="aP_rof" localSheetId="22">#REF!</definedName>
    <definedName name="aP_rof">#REF!</definedName>
    <definedName name="aP_ron" localSheetId="22">#REF!</definedName>
    <definedName name="aP_ron">#REF!</definedName>
    <definedName name="aP_run" localSheetId="22">#REF!</definedName>
    <definedName name="aP_run">#REF!</definedName>
    <definedName name="aP_sed" localSheetId="22">#REF!</definedName>
    <definedName name="aP_sed">#REF!</definedName>
    <definedName name="AS2DocOpenMode" hidden="1">"AS2DocumentEdit"</definedName>
    <definedName name="asd">{"Book1","Dt tonghop.xls"}</definedName>
    <definedName name="asdf" hidden="1">{#N/A,#N/A,FALSE,"Chi tiÆt"}</definedName>
    <definedName name="at1.5" localSheetId="22">#REF!</definedName>
    <definedName name="at1.5">#REF!</definedName>
    <definedName name="atg" localSheetId="22">#REF!</definedName>
    <definedName name="atg">#REF!</definedName>
    <definedName name="atgoi" localSheetId="22">#REF!</definedName>
    <definedName name="atgoi">#REF!</definedName>
    <definedName name="ATGT" hidden="1">{"'Sheet1'!$L$16"}</definedName>
    <definedName name="auto" localSheetId="22">#REF!</definedName>
    <definedName name="auto">#REF!</definedName>
    <definedName name="Av" localSheetId="22">#REF!</definedName>
    <definedName name="Av">#REF!</definedName>
    <definedName name="b_dd1" localSheetId="22">#REF!</definedName>
    <definedName name="b_dd1">#REF!</definedName>
    <definedName name="b_DL" localSheetId="22">#REF!</definedName>
    <definedName name="b_DL">#REF!</definedName>
    <definedName name="b_eh" localSheetId="22">#REF!</definedName>
    <definedName name="b_eh">#REF!</definedName>
    <definedName name="b_eh1" localSheetId="22">#REF!</definedName>
    <definedName name="b_eh1">#REF!</definedName>
    <definedName name="b_ev" localSheetId="22">#REF!</definedName>
    <definedName name="b_ev">#REF!</definedName>
    <definedName name="b_ev1" localSheetId="22">#REF!</definedName>
    <definedName name="b_ev1">#REF!</definedName>
    <definedName name="b_FR" localSheetId="22">#REF!</definedName>
    <definedName name="b_FR">#REF!</definedName>
    <definedName name="b_fr1" localSheetId="22">#REF!</definedName>
    <definedName name="b_fr1">#REF!</definedName>
    <definedName name="B_Isc" localSheetId="22">#REF!</definedName>
    <definedName name="B_Isc">#REF!</definedName>
    <definedName name="b_LL" localSheetId="22">#REF!</definedName>
    <definedName name="b_LL">#REF!</definedName>
    <definedName name="b_ll1" localSheetId="22">#REF!</definedName>
    <definedName name="b_ll1">#REF!</definedName>
    <definedName name="b_min" localSheetId="22">#REF!</definedName>
    <definedName name="b_min">#REF!</definedName>
    <definedName name="b_WL" localSheetId="22">#REF!</definedName>
    <definedName name="b_WL">#REF!</definedName>
    <definedName name="b_WL1" localSheetId="22">#REF!</definedName>
    <definedName name="b_WL1">#REF!</definedName>
    <definedName name="b_WS" localSheetId="22">#REF!</definedName>
    <definedName name="b_WS">#REF!</definedName>
    <definedName name="b_ws1" localSheetId="22">#REF!</definedName>
    <definedName name="b_ws1">#REF!</definedName>
    <definedName name="b60x" localSheetId="22">#REF!</definedName>
    <definedName name="b60x">#REF!</definedName>
    <definedName name="b80x" localSheetId="22">#REF!</definedName>
    <definedName name="b80x">#REF!</definedName>
    <definedName name="bac3.5">12971</definedName>
    <definedName name="bac3.7">13180</definedName>
    <definedName name="bac4.5">14925</definedName>
    <definedName name="BacKan" localSheetId="22">#REF!</definedName>
    <definedName name="BacKan">#REF!</definedName>
    <definedName name="ban" localSheetId="22">#REF!</definedName>
    <definedName name="ban">#REF!</definedName>
    <definedName name="BanQLDA" localSheetId="22">#REF!</definedName>
    <definedName name="BanQLDA">#REF!</definedName>
    <definedName name="Bang_cly" localSheetId="22">#REF!</definedName>
    <definedName name="Bang_cly">#REF!</definedName>
    <definedName name="Bang_CVC" localSheetId="22">#REF!</definedName>
    <definedName name="Bang_CVC">#REF!</definedName>
    <definedName name="BANG_CHI_TIET_THI_NGHIEM_DZ0.4KV" localSheetId="22">#REF!</definedName>
    <definedName name="BANG_CHI_TIET_THI_NGHIEM_DZ0.4KV">#REF!</definedName>
    <definedName name="bang_gia" localSheetId="22">#REF!</definedName>
    <definedName name="bang_gia">#REF!</definedName>
    <definedName name="bang_ke_nop_nsach" localSheetId="22">#REF!</definedName>
    <definedName name="bang_ke_nop_nsach">#REF!</definedName>
    <definedName name="BANG_TONG_HOP_DZ0.4KV" localSheetId="22">#REF!</definedName>
    <definedName name="BANG_TONG_HOP_DZ0.4KV">#REF!</definedName>
    <definedName name="BANG_TONG_HOP_KHO_BAI" localSheetId="22">#REF!</definedName>
    <definedName name="BANG_TONG_HOP_KHO_BAI">#REF!</definedName>
    <definedName name="BANG_TONG_HOP_TBA" localSheetId="22">#REF!</definedName>
    <definedName name="BANG_TONG_HOP_TBA">#REF!</definedName>
    <definedName name="Bang_travl" localSheetId="22">#REF!</definedName>
    <definedName name="Bang_travl">#REF!</definedName>
    <definedName name="BANG1" localSheetId="22">#REF!</definedName>
    <definedName name="BANG1">#REF!</definedName>
    <definedName name="bangchu" localSheetId="22">#REF!</definedName>
    <definedName name="bangchu">#REF!</definedName>
    <definedName name="BangGiaVL_Q" localSheetId="22">#REF!</definedName>
    <definedName name="BangGiaVL_Q">#REF!</definedName>
    <definedName name="BangMa" localSheetId="22">#REF!</definedName>
    <definedName name="BangMa">#REF!</definedName>
    <definedName name="bangtinh" localSheetId="22">#REF!</definedName>
    <definedName name="bangtinh">#REF!</definedName>
    <definedName name="BarData" localSheetId="22">#REF!</definedName>
    <definedName name="BarData">#REF!</definedName>
    <definedName name="BB" localSheetId="22">#REF!</definedName>
    <definedName name="BB">#REF!</definedName>
    <definedName name="Bbb" localSheetId="22">#REF!</definedName>
    <definedName name="Bbb">#REF!</definedName>
    <definedName name="Bbtt" localSheetId="22">#REF!</definedName>
    <definedName name="Bbtt">#REF!</definedName>
    <definedName name="Bc" localSheetId="22">#REF!</definedName>
    <definedName name="Bc">#REF!</definedName>
    <definedName name="Bcb" localSheetId="22">#REF!</definedName>
    <definedName name="Bcb">#REF!</definedName>
    <definedName name="Bctt" localSheetId="22">#REF!</definedName>
    <definedName name="Bctt">#REF!</definedName>
    <definedName name="BE100M" localSheetId="22">#REF!</definedName>
    <definedName name="BE100M">#REF!</definedName>
    <definedName name="BE50M" localSheetId="22">#REF!</definedName>
    <definedName name="BE50M">#REF!</definedName>
    <definedName name="benuoc" localSheetId="22">#REF!</definedName>
    <definedName name="benuoc">#REF!</definedName>
    <definedName name="bengam" localSheetId="22">#REF!</definedName>
    <definedName name="bengam">#REF!</definedName>
    <definedName name="beta" localSheetId="22">#REF!</definedName>
    <definedName name="beta">#REF!</definedName>
    <definedName name="Bgc" localSheetId="22">#REF!</definedName>
    <definedName name="Bgc">#REF!</definedName>
    <definedName name="BGS" localSheetId="22">#REF!</definedName>
    <definedName name="BGS">#REF!</definedName>
    <definedName name="Bgiang" hidden="1">{"'Sheet1'!$L$16"}</definedName>
    <definedName name="bia" localSheetId="22">#REF!</definedName>
    <definedName name="bia">#REF!</definedName>
    <definedName name="Binhduong" localSheetId="22">#REF!</definedName>
    <definedName name="Binhduong">#REF!</definedName>
    <definedName name="Binhphuoc" localSheetId="22">#REF!</definedName>
    <definedName name="Binhphuoc">#REF!</definedName>
    <definedName name="Bio_tec" localSheetId="22">#REF!</definedName>
    <definedName name="Bio_tec">#REF!</definedName>
    <definedName name="Blc" localSheetId="22">#REF!</definedName>
    <definedName name="Blc">#REF!</definedName>
    <definedName name="blong" localSheetId="22">#REF!</definedName>
    <definedName name="blong">#REF!</definedName>
    <definedName name="Bmn" localSheetId="22">#REF!</definedName>
    <definedName name="Bmn">#REF!</definedName>
    <definedName name="bN_fix" localSheetId="22">#REF!</definedName>
    <definedName name="bN_fix">#REF!</definedName>
    <definedName name="Bnc" localSheetId="22">#REF!</definedName>
    <definedName name="Bnc">#REF!</definedName>
    <definedName name="bombt50" localSheetId="22">#REF!</definedName>
    <definedName name="bombt50">#REF!</definedName>
    <definedName name="bombt60" localSheetId="22">#REF!</definedName>
    <definedName name="bombt60">#REF!</definedName>
    <definedName name="bomnuoc20kw" localSheetId="22">#REF!</definedName>
    <definedName name="bomnuoc20kw">#REF!</definedName>
    <definedName name="bomvua1.5" localSheetId="22">#REF!</definedName>
    <definedName name="bomvua1.5">#REF!</definedName>
    <definedName name="Book2" localSheetId="22">#REF!</definedName>
    <definedName name="Book2">#REF!</definedName>
    <definedName name="booking_CoGS" localSheetId="22">#REF!</definedName>
    <definedName name="booking_CoGS">#REF!</definedName>
    <definedName name="BOQ" localSheetId="22">#REF!</definedName>
    <definedName name="BOQ">#REF!</definedName>
    <definedName name="botda" localSheetId="22">#REF!</definedName>
    <definedName name="botda">#REF!</definedName>
    <definedName name="bp" localSheetId="22">#REF!</definedName>
    <definedName name="bp">#REF!</definedName>
    <definedName name="bpm" localSheetId="22">#REF!</definedName>
    <definedName name="bpm">#REF!</definedName>
    <definedName name="Bptc" localSheetId="22">#REF!</definedName>
    <definedName name="Bptc">#REF!</definedName>
    <definedName name="Bs" localSheetId="22">#REF!</definedName>
    <definedName name="Bs">#REF!</definedName>
    <definedName name="Bsb" localSheetId="22">#REF!</definedName>
    <definedName name="Bsb">#REF!</definedName>
    <definedName name="BSM" localSheetId="22">#REF!</definedName>
    <definedName name="BSM">#REF!</definedName>
    <definedName name="Bstt" localSheetId="22">#REF!</definedName>
    <definedName name="Bstt">#REF!</definedName>
    <definedName name="bt" localSheetId="22">#REF!</definedName>
    <definedName name="bt">#REF!</definedName>
    <definedName name="BT_A1" localSheetId="22">#REF!</definedName>
    <definedName name="BT_A1">#REF!</definedName>
    <definedName name="BT_A2.1" localSheetId="22">#REF!</definedName>
    <definedName name="BT_A2.1">#REF!</definedName>
    <definedName name="BT_A2.2" localSheetId="22">#REF!</definedName>
    <definedName name="BT_A2.2">#REF!</definedName>
    <definedName name="BT_B1" localSheetId="22">#REF!</definedName>
    <definedName name="BT_B1">#REF!</definedName>
    <definedName name="BT_B2" localSheetId="22">#REF!</definedName>
    <definedName name="BT_B2">#REF!</definedName>
    <definedName name="BT_C1" localSheetId="22">#REF!</definedName>
    <definedName name="BT_C1">#REF!</definedName>
    <definedName name="BT_loai_A2.1" localSheetId="22">#REF!</definedName>
    <definedName name="BT_loai_A2.1">#REF!</definedName>
    <definedName name="BT_P1" localSheetId="22">#REF!</definedName>
    <definedName name="BT_P1">#REF!</definedName>
    <definedName name="btcocM400" localSheetId="22">#REF!</definedName>
    <definedName name="btcocM400">#REF!</definedName>
    <definedName name="BTcot" localSheetId="22">#REF!</definedName>
    <definedName name="BTcot">#REF!</definedName>
    <definedName name="Btcot1" localSheetId="22">#REF!</definedName>
    <definedName name="Btcot1">#REF!</definedName>
    <definedName name="btchiuaxitm300" localSheetId="22">#REF!</definedName>
    <definedName name="btchiuaxitm300">#REF!</definedName>
    <definedName name="BTchiuaxm200" localSheetId="22">#REF!</definedName>
    <definedName name="BTchiuaxm200">#REF!</definedName>
    <definedName name="BTlotm100" localSheetId="22">#REF!</definedName>
    <definedName name="BTlotm100">#REF!</definedName>
    <definedName name="BTPCP" localSheetId="22">#REF!</definedName>
    <definedName name="BTPCP">#REF!</definedName>
    <definedName name="BU_CHENH_LECH_TBA" localSheetId="22">#REF!</definedName>
    <definedName name="BU_CHENH_LECH_TBA">#REF!</definedName>
    <definedName name="bua1.2" localSheetId="22">#REF!</definedName>
    <definedName name="bua1.2">#REF!</definedName>
    <definedName name="bua1.8" localSheetId="22">#REF!</definedName>
    <definedName name="bua1.8">#REF!</definedName>
    <definedName name="buarung170" localSheetId="22">#REF!</definedName>
    <definedName name="buarung170">#REF!</definedName>
    <definedName name="bùc">{"Book1","Dt tonghop.xls"}</definedName>
    <definedName name="Bulongma">8700</definedName>
    <definedName name="Bulongthepcoctiepdia" localSheetId="22">#REF!</definedName>
    <definedName name="Bulongthepcoctiepdia">#REF!</definedName>
    <definedName name="Button_26">"SOKTMAY1003_SOQUI_VND__List"</definedName>
    <definedName name="Button_28">"SOKTMAY1003_SOQUI_VND__List"</definedName>
    <definedName name="bv" localSheetId="22">#REF!</definedName>
    <definedName name="bv">#REF!</definedName>
    <definedName name="BVCISUMMARY" localSheetId="22">#REF!</definedName>
    <definedName name="BVCISUMMARY">#REF!</definedName>
    <definedName name="bvt" localSheetId="22">#REF!</definedName>
    <definedName name="bvt">#REF!</definedName>
    <definedName name="bvtb" localSheetId="22">#REF!</definedName>
    <definedName name="bvtb">#REF!</definedName>
    <definedName name="bvttt" localSheetId="22">#REF!</definedName>
    <definedName name="bvttt">#REF!</definedName>
    <definedName name="BŸo_cŸo_täng_hìp_giŸ_trÙ_t_i_s_n_câ__Ùnh" localSheetId="22">#REF!</definedName>
    <definedName name="BŸo_cŸo_täng_hìp_giŸ_trÙ_t_i_s_n_câ__Ùnh">#REF!</definedName>
    <definedName name="C.1.1..Phat_tuyen" localSheetId="22">#REF!</definedName>
    <definedName name="C.1.1..Phat_tuyen">#REF!</definedName>
    <definedName name="C.1.10..VC_Thu_cong_CG" localSheetId="22">#REF!</definedName>
    <definedName name="C.1.10..VC_Thu_cong_CG">#REF!</definedName>
    <definedName name="C.1.2..Chat_cay_thu_cong" localSheetId="22">#REF!</definedName>
    <definedName name="C.1.2..Chat_cay_thu_cong">#REF!</definedName>
    <definedName name="C.1.3..Chat_cay_may" localSheetId="22">#REF!</definedName>
    <definedName name="C.1.3..Chat_cay_may">#REF!</definedName>
    <definedName name="C.1.4..Dao_goc_cay" localSheetId="22">#REF!</definedName>
    <definedName name="C.1.4..Dao_goc_cay">#REF!</definedName>
    <definedName name="C.1.5..Lam_duong_tam" localSheetId="22">#REF!</definedName>
    <definedName name="C.1.5..Lam_duong_tam">#REF!</definedName>
    <definedName name="C.1.6..Lam_cau_tam" localSheetId="22">#REF!</definedName>
    <definedName name="C.1.6..Lam_cau_tam">#REF!</definedName>
    <definedName name="C.1.7..Rai_da_chong_lun" localSheetId="22">#REF!</definedName>
    <definedName name="C.1.7..Rai_da_chong_lun">#REF!</definedName>
    <definedName name="C.1.8..Lam_kho_tam" localSheetId="22">#REF!</definedName>
    <definedName name="C.1.8..Lam_kho_tam">#REF!</definedName>
    <definedName name="C.1.8..San_mat_bang" localSheetId="22">#REF!</definedName>
    <definedName name="C.1.8..San_mat_bang">#REF!</definedName>
    <definedName name="C.2.1..VC_Thu_cong" localSheetId="22">#REF!</definedName>
    <definedName name="C.2.1..VC_Thu_cong">#REF!</definedName>
    <definedName name="C.2.2..VC_T_cong_CG" localSheetId="22">#REF!</definedName>
    <definedName name="C.2.2..VC_T_cong_CG">#REF!</definedName>
    <definedName name="C.2.3..Boc_do" localSheetId="22">#REF!</definedName>
    <definedName name="C.2.3..Boc_do">#REF!</definedName>
    <definedName name="C.3.1..Dao_dat_mong_cot" localSheetId="22">#REF!</definedName>
    <definedName name="C.3.1..Dao_dat_mong_cot">#REF!</definedName>
    <definedName name="C.3.2..Dao_dat_de_dap" localSheetId="22">#REF!</definedName>
    <definedName name="C.3.2..Dao_dat_de_dap">#REF!</definedName>
    <definedName name="C.3.3..Dap_dat_mong" localSheetId="22">#REF!</definedName>
    <definedName name="C.3.3..Dap_dat_mong">#REF!</definedName>
    <definedName name="C.3.4..Dao_dap_TDia" localSheetId="22">#REF!</definedName>
    <definedName name="C.3.4..Dao_dap_TDia">#REF!</definedName>
    <definedName name="C.3.5..Dap_bo_bao" localSheetId="22">#REF!</definedName>
    <definedName name="C.3.5..Dap_bo_bao">#REF!</definedName>
    <definedName name="C.3.6..Bom_tat_nuoc" localSheetId="22">#REF!</definedName>
    <definedName name="C.3.6..Bom_tat_nuoc">#REF!</definedName>
    <definedName name="C.3.7..Dao_bun" localSheetId="22">#REF!</definedName>
    <definedName name="C.3.7..Dao_bun">#REF!</definedName>
    <definedName name="C.3.8..Dap_cat_CT" localSheetId="22">#REF!</definedName>
    <definedName name="C.3.8..Dap_cat_CT">#REF!</definedName>
    <definedName name="C.3.9..Dao_pha_da" localSheetId="22">#REF!</definedName>
    <definedName name="C.3.9..Dao_pha_da">#REF!</definedName>
    <definedName name="C.4.1.Cot_thep" localSheetId="22">#REF!</definedName>
    <definedName name="C.4.1.Cot_thep">#REF!</definedName>
    <definedName name="C.4.2..Van_khuon" localSheetId="22">#REF!</definedName>
    <definedName name="C.4.2..Van_khuon">#REF!</definedName>
    <definedName name="C.4.3..Be_tong" localSheetId="22">#REF!</definedName>
    <definedName name="C.4.3..Be_tong">#REF!</definedName>
    <definedName name="C.4.4..Lap_BT_D.San" localSheetId="22">#REF!</definedName>
    <definedName name="C.4.4..Lap_BT_D.San">#REF!</definedName>
    <definedName name="C.4.5..Xay_da_hoc" localSheetId="22">#REF!</definedName>
    <definedName name="C.4.5..Xay_da_hoc">#REF!</definedName>
    <definedName name="C.4.6..Dong_coc" localSheetId="22">#REF!</definedName>
    <definedName name="C.4.6..Dong_coc">#REF!</definedName>
    <definedName name="C.4.7..Quet_Bi_tum" localSheetId="22">#REF!</definedName>
    <definedName name="C.4.7..Quet_Bi_tum">#REF!</definedName>
    <definedName name="C.5.1..Lap_cot_thep" localSheetId="22">#REF!</definedName>
    <definedName name="C.5.1..Lap_cot_thep">#REF!</definedName>
    <definedName name="C.5.2..Lap_cot_BT" localSheetId="22">#REF!</definedName>
    <definedName name="C.5.2..Lap_cot_BT">#REF!</definedName>
    <definedName name="C.5.3..Lap_dat_xa" localSheetId="22">#REF!</definedName>
    <definedName name="C.5.3..Lap_dat_xa">#REF!</definedName>
    <definedName name="C.5.4..Lap_tiep_dia" localSheetId="22">#REF!</definedName>
    <definedName name="C.5.4..Lap_tiep_dia">#REF!</definedName>
    <definedName name="C.5.5..Son_sat_thep" localSheetId="22">#REF!</definedName>
    <definedName name="C.5.5..Son_sat_thep">#REF!</definedName>
    <definedName name="C.6.1..Lap_su_dung" localSheetId="22">#REF!</definedName>
    <definedName name="C.6.1..Lap_su_dung">#REF!</definedName>
    <definedName name="C.6.2..Lap_su_CS" localSheetId="22">#REF!</definedName>
    <definedName name="C.6.2..Lap_su_CS">#REF!</definedName>
    <definedName name="C.6.3..Su_chuoi_do" localSheetId="22">#REF!</definedName>
    <definedName name="C.6.3..Su_chuoi_do">#REF!</definedName>
    <definedName name="C.6.4..Su_chuoi_neo" localSheetId="22">#REF!</definedName>
    <definedName name="C.6.4..Su_chuoi_neo">#REF!</definedName>
    <definedName name="C.6.5..Lap_phu_kien" localSheetId="22">#REF!</definedName>
    <definedName name="C.6.5..Lap_phu_kien">#REF!</definedName>
    <definedName name="C.6.6..Ep_noi_day" localSheetId="22">#REF!</definedName>
    <definedName name="C.6.6..Ep_noi_day">#REF!</definedName>
    <definedName name="C.6.7..KD_vuot_CN" localSheetId="22">#REF!</definedName>
    <definedName name="C.6.7..KD_vuot_CN">#REF!</definedName>
    <definedName name="C.6.8..Rai_cang_day" localSheetId="22">#REF!</definedName>
    <definedName name="C.6.8..Rai_cang_day">#REF!</definedName>
    <definedName name="C.6.9..Cap_quang" localSheetId="22">#REF!</definedName>
    <definedName name="C.6.9..Cap_quang">#REF!</definedName>
    <definedName name="C_" localSheetId="22">#REF!</definedName>
    <definedName name="C_">#REF!</definedName>
    <definedName name="c_n" localSheetId="22">#REF!</definedName>
    <definedName name="c_n">#REF!</definedName>
    <definedName name="c5." localSheetId="22">#REF!</definedName>
    <definedName name="c5.">#REF!</definedName>
    <definedName name="ca.1111" localSheetId="22">#REF!</definedName>
    <definedName name="ca.1111">#REF!</definedName>
    <definedName name="ca.1111.th" localSheetId="22">#REF!</definedName>
    <definedName name="ca.1111.th">#REF!</definedName>
    <definedName name="CACAU">298161</definedName>
    <definedName name="cácte" localSheetId="22">#REF!</definedName>
    <definedName name="cácte">#REF!</definedName>
    <definedName name="Cachdienchuoi" localSheetId="22">#REF!</definedName>
    <definedName name="Cachdienchuoi">#REF!</definedName>
    <definedName name="Cachdiendung" localSheetId="22">#REF!</definedName>
    <definedName name="Cachdiendung">#REF!</definedName>
    <definedName name="Cachdienhaap" localSheetId="22">#REF!</definedName>
    <definedName name="Cachdienhaap">#REF!</definedName>
    <definedName name="Candoi131" localSheetId="22">#REF!</definedName>
    <definedName name="Candoi131">#REF!</definedName>
    <definedName name="Candoi141" localSheetId="22">#REF!</definedName>
    <definedName name="Candoi141">#REF!</definedName>
    <definedName name="Candoi155" localSheetId="22">#REF!</definedName>
    <definedName name="Candoi155">#REF!</definedName>
    <definedName name="Candoi331" localSheetId="22">#REF!</definedName>
    <definedName name="Candoi331">#REF!</definedName>
    <definedName name="Canon" localSheetId="22">#REF!</definedName>
    <definedName name="Canon">#REF!</definedName>
    <definedName name="cao" localSheetId="22">#REF!</definedName>
    <definedName name="cao">#REF!</definedName>
    <definedName name="cap" localSheetId="22">#REF!</definedName>
    <definedName name="cap">#REF!</definedName>
    <definedName name="Cap_DUL_doc_B" localSheetId="22">#REF!</definedName>
    <definedName name="Cap_DUL_doc_B">#REF!</definedName>
    <definedName name="CAP_DUL_ngang_B" localSheetId="22">#REF!</definedName>
    <definedName name="CAP_DUL_ngang_B">#REF!</definedName>
    <definedName name="cap0.7" localSheetId="22">#REF!</definedName>
    <definedName name="cap0.7">#REF!</definedName>
    <definedName name="capdul" localSheetId="22">#REF!</definedName>
    <definedName name="capdul">#REF!</definedName>
    <definedName name="capphoi" localSheetId="22">#REF!</definedName>
    <definedName name="capphoi">#REF!</definedName>
    <definedName name="casing" localSheetId="22">#REF!</definedName>
    <definedName name="casing">#REF!</definedName>
    <definedName name="Cat" localSheetId="22">#REF!</definedName>
    <definedName name="Cat">#REF!</definedName>
    <definedName name="catcap" localSheetId="22">#REF!</definedName>
    <definedName name="catcap">#REF!</definedName>
    <definedName name="Category_All" localSheetId="22">#REF!</definedName>
    <definedName name="Category_All">#REF!</definedName>
    <definedName name="CATIN">#N/A</definedName>
    <definedName name="CATJYOU">#N/A</definedName>
    <definedName name="catm" localSheetId="22">#REF!</definedName>
    <definedName name="catm">#REF!</definedName>
    <definedName name="catn" localSheetId="22">#REF!</definedName>
    <definedName name="catn">#REF!</definedName>
    <definedName name="CATSYU">#N/A</definedName>
    <definedName name="catuon" localSheetId="22">#REF!</definedName>
    <definedName name="catuon">#REF!</definedName>
    <definedName name="catvang" localSheetId="22">#REF!</definedName>
    <definedName name="catvang">#REF!</definedName>
    <definedName name="CATREC">#N/A</definedName>
    <definedName name="CauCong2" localSheetId="22">#REF!</definedName>
    <definedName name="CauCong2">#REF!</definedName>
    <definedName name="CauCong3" localSheetId="22">#REF!</definedName>
    <definedName name="CauCong3">#REF!</definedName>
    <definedName name="CauCong4" localSheetId="22">#REF!</definedName>
    <definedName name="CauCong4">#REF!</definedName>
    <definedName name="CauCong5" localSheetId="22">#REF!</definedName>
    <definedName name="CauCong5">#REF!</definedName>
    <definedName name="caunoi30" localSheetId="22">#REF!</definedName>
    <definedName name="caunoi30">#REF!</definedName>
    <definedName name="CB" localSheetId="22">#REF!</definedName>
    <definedName name="CB">#REF!</definedName>
    <definedName name="CBE50M" localSheetId="22">#REF!</definedName>
    <definedName name="CBE50M">#REF!</definedName>
    <definedName name="CC" localSheetId="22">#REF!</definedName>
    <definedName name="CC">#REF!</definedName>
    <definedName name="ccc" localSheetId="22">#REF!</definedName>
    <definedName name="ccc">#REF!</definedName>
    <definedName name="CCS" localSheetId="22">#REF!</definedName>
    <definedName name="CCS">#REF!</definedName>
    <definedName name="cd" localSheetId="22">#REF!</definedName>
    <definedName name="cd">#REF!</definedName>
    <definedName name="CDBT" localSheetId="22">#REF!</definedName>
    <definedName name="CDBT">#REF!</definedName>
    <definedName name="CDCK" localSheetId="22">#REF!</definedName>
    <definedName name="CDCK">#REF!</definedName>
    <definedName name="CDCN" localSheetId="22">#REF!</definedName>
    <definedName name="CDCN">#REF!</definedName>
    <definedName name="CDCU" localSheetId="22">#REF!</definedName>
    <definedName name="CDCU">#REF!</definedName>
    <definedName name="CDD" localSheetId="22">#REF!</definedName>
    <definedName name="CDD">#REF!</definedName>
    <definedName name="Cdnum" localSheetId="22">#REF!</definedName>
    <definedName name="Cdnum">#REF!</definedName>
    <definedName name="CDT" localSheetId="22">#REF!</definedName>
    <definedName name="CDT">#REF!</definedName>
    <definedName name="cfc" localSheetId="22">#REF!</definedName>
    <definedName name="cfc">#REF!</definedName>
    <definedName name="cfk" localSheetId="22">#REF!</definedName>
    <definedName name="cfk">#REF!</definedName>
    <definedName name="CGS_CLO" localSheetId="22">#REF!</definedName>
    <definedName name="CGS_CLO">#REF!</definedName>
    <definedName name="City" localSheetId="22">#REF!</definedName>
    <definedName name="City">#REF!</definedName>
    <definedName name="CK" localSheetId="22">#REF!</definedName>
    <definedName name="CK">#REF!</definedName>
    <definedName name="Class_1" localSheetId="22">#REF!</definedName>
    <definedName name="Class_1">#REF!</definedName>
    <definedName name="Class_2" localSheetId="22">#REF!</definedName>
    <definedName name="Class_2">#REF!</definedName>
    <definedName name="Class_3" localSheetId="22">#REF!</definedName>
    <definedName name="Class_3">#REF!</definedName>
    <definedName name="Class_4" localSheetId="22">#REF!</definedName>
    <definedName name="Class_4">#REF!</definedName>
    <definedName name="Class_5" localSheetId="22">#REF!</definedName>
    <definedName name="Class_5">#REF!</definedName>
    <definedName name="ClayNden" localSheetId="22">#REF!</definedName>
    <definedName name="ClayNden">#REF!</definedName>
    <definedName name="CLECT" localSheetId="22">#REF!</definedName>
    <definedName name="CLECT">#REF!</definedName>
    <definedName name="CLIEOS" localSheetId="22">#REF!</definedName>
    <definedName name="CLIEOS">#REF!</definedName>
    <definedName name="CLVC3">0.1</definedName>
    <definedName name="CLVCTB" localSheetId="22">#REF!</definedName>
    <definedName name="CLVCTB">#REF!</definedName>
    <definedName name="CLVL" localSheetId="22">#REF!</definedName>
    <definedName name="CLVL">#REF!</definedName>
    <definedName name="cn" localSheetId="22">#REF!</definedName>
    <definedName name="cn">#REF!</definedName>
    <definedName name="cN_fix" localSheetId="22">#REF!</definedName>
    <definedName name="cN_fix">#REF!</definedName>
    <definedName name="CNC" localSheetId="22">#REF!</definedName>
    <definedName name="CNC">#REF!</definedName>
    <definedName name="CND" localSheetId="22">#REF!</definedName>
    <definedName name="CND">#REF!</definedName>
    <definedName name="cNden" localSheetId="22">#REF!</definedName>
    <definedName name="cNden">#REF!</definedName>
    <definedName name="cne" localSheetId="22">#REF!</definedName>
    <definedName name="cne">#REF!</definedName>
    <definedName name="CNG" localSheetId="22">#REF!</definedName>
    <definedName name="CNG">#REF!</definedName>
    <definedName name="co." localSheetId="22">#REF!</definedName>
    <definedName name="co.">#REF!</definedName>
    <definedName name="co.." localSheetId="22">#REF!</definedName>
    <definedName name="co..">#REF!</definedName>
    <definedName name="COBSDC" localSheetId="22">#REF!</definedName>
    <definedName name="COBSDC">#REF!</definedName>
    <definedName name="COC_1.2" localSheetId="22">#REF!</definedName>
    <definedName name="COC_1.2">#REF!</definedName>
    <definedName name="Coc_2m" localSheetId="22">#REF!</definedName>
    <definedName name="Coc_2m">#REF!</definedName>
    <definedName name="Cocbetong" localSheetId="22">#REF!</definedName>
    <definedName name="Cocbetong">#REF!</definedName>
    <definedName name="cocbtct" localSheetId="22">#REF!</definedName>
    <definedName name="cocbtct">#REF!</definedName>
    <definedName name="cocot" localSheetId="22">#REF!</definedName>
    <definedName name="cocot">#REF!</definedName>
    <definedName name="cocott" localSheetId="22">#REF!</definedName>
    <definedName name="cocott">#REF!</definedName>
    <definedName name="cocvt" localSheetId="22">#REF!</definedName>
    <definedName name="cocvt">#REF!</definedName>
    <definedName name="Code" localSheetId="22" hidden="1">#REF!</definedName>
    <definedName name="Code" hidden="1">#REF!</definedName>
    <definedName name="Cöï_ly_vaän_chuyeãn" localSheetId="22">#REF!</definedName>
    <definedName name="Cöï_ly_vaän_chuyeãn">#REF!</definedName>
    <definedName name="CÖÏ_LY_VAÄN_CHUYEÅN" localSheetId="22">#REF!</definedName>
    <definedName name="CÖÏ_LY_VAÄN_CHUYEÅN">#REF!</definedName>
    <definedName name="COMMON" localSheetId="22">#REF!</definedName>
    <definedName name="COMMON">#REF!</definedName>
    <definedName name="comong" localSheetId="22">#REF!</definedName>
    <definedName name="comong">#REF!</definedName>
    <definedName name="Company" localSheetId="22">#REF!</definedName>
    <definedName name="Company">#REF!</definedName>
    <definedName name="CON_EQP_COS" localSheetId="22">#REF!</definedName>
    <definedName name="CON_EQP_COS">#REF!</definedName>
    <definedName name="CON_EQP_COST" localSheetId="22">#REF!</definedName>
    <definedName name="CON_EQP_COST">#REF!</definedName>
    <definedName name="CONST_EQ" localSheetId="22">#REF!</definedName>
    <definedName name="CONST_EQ">#REF!</definedName>
    <definedName name="conversion" localSheetId="22">#REF!</definedName>
    <definedName name="conversion">#REF!</definedName>
    <definedName name="Cong_HM_DTCT" localSheetId="22">#REF!</definedName>
    <definedName name="Cong_HM_DTCT">#REF!</definedName>
    <definedName name="Cong_M_DTCT" localSheetId="22">#REF!</definedName>
    <definedName name="Cong_M_DTCT">#REF!</definedName>
    <definedName name="Cong_NC_DTCT" localSheetId="22">#REF!</definedName>
    <definedName name="Cong_NC_DTCT">#REF!</definedName>
    <definedName name="Cong_suat_dat" localSheetId="22">#REF!</definedName>
    <definedName name="Cong_suat_dat">#REF!</definedName>
    <definedName name="Cong_VL_DTCT" localSheetId="22">#REF!</definedName>
    <definedName name="Cong_VL_DTCT">#REF!</definedName>
    <definedName name="congbenuoc" localSheetId="22">#REF!</definedName>
    <definedName name="congbenuoc">#REF!</definedName>
    <definedName name="congbengam" localSheetId="22">#REF!</definedName>
    <definedName name="congbengam">#REF!</definedName>
    <definedName name="congcoc" localSheetId="22">#REF!</definedName>
    <definedName name="congcoc">#REF!</definedName>
    <definedName name="congcocot" localSheetId="22">#REF!</definedName>
    <definedName name="congcocot">#REF!</definedName>
    <definedName name="congcocott" localSheetId="22">#REF!</definedName>
    <definedName name="congcocott">#REF!</definedName>
    <definedName name="congcomong" localSheetId="22">#REF!</definedName>
    <definedName name="congcomong">#REF!</definedName>
    <definedName name="congcottron" localSheetId="22">#REF!</definedName>
    <definedName name="congcottron">#REF!</definedName>
    <definedName name="congcotvuong" localSheetId="22">#REF!</definedName>
    <definedName name="congcotvuong">#REF!</definedName>
    <definedName name="congdam" localSheetId="22">#REF!</definedName>
    <definedName name="congdam">#REF!</definedName>
    <definedName name="congdan1" localSheetId="22">#REF!</definedName>
    <definedName name="congdan1">#REF!</definedName>
    <definedName name="congdan2" localSheetId="22">#REF!</definedName>
    <definedName name="congdan2">#REF!</definedName>
    <definedName name="congdandusan" localSheetId="22">#REF!</definedName>
    <definedName name="congdandusan">#REF!</definedName>
    <definedName name="conglanhto" localSheetId="22">#REF!</definedName>
    <definedName name="conglanhto">#REF!</definedName>
    <definedName name="congmong" localSheetId="22">#REF!</definedName>
    <definedName name="congmong">#REF!</definedName>
    <definedName name="congmongbang" localSheetId="22">#REF!</definedName>
    <definedName name="congmongbang">#REF!</definedName>
    <definedName name="congmongdon" localSheetId="22">#REF!</definedName>
    <definedName name="congmongdon">#REF!</definedName>
    <definedName name="congpanen" localSheetId="22">#REF!</definedName>
    <definedName name="congpanen">#REF!</definedName>
    <definedName name="congsan" localSheetId="22">#REF!</definedName>
    <definedName name="congsan">#REF!</definedName>
    <definedName name="congthang" localSheetId="22">#REF!</definedName>
    <definedName name="congthang">#REF!</definedName>
    <definedName name="COPLDC" localSheetId="22">#REF!</definedName>
    <definedName name="COPLDC">#REF!</definedName>
    <definedName name="coppha" localSheetId="22">#REF!</definedName>
    <definedName name="coppha">#REF!</definedName>
    <definedName name="Cos_tec" localSheetId="22">#REF!</definedName>
    <definedName name="Cos_tec">#REF!</definedName>
    <definedName name="cot7.5" localSheetId="22">#REF!</definedName>
    <definedName name="cot7.5">#REF!</definedName>
    <definedName name="cot8.5" localSheetId="22">#REF!</definedName>
    <definedName name="cot8.5">#REF!</definedName>
    <definedName name="COTBTPCP" localSheetId="22">#REF!</definedName>
    <definedName name="COTBTPCP">#REF!</definedName>
    <definedName name="CotBTtronVuong" localSheetId="22">#REF!</definedName>
    <definedName name="CotBTtronVuong">#REF!</definedName>
    <definedName name="Cotsatma">9726</definedName>
    <definedName name="Cotthepma">9726</definedName>
    <definedName name="cottron" localSheetId="22">#REF!</definedName>
    <definedName name="cottron">#REF!</definedName>
    <definedName name="cotvuong" localSheetId="22">#REF!</definedName>
    <definedName name="cotvuong">#REF!</definedName>
    <definedName name="Country" localSheetId="22">#REF!</definedName>
    <definedName name="Country">#REF!</definedName>
    <definedName name="COVER" localSheetId="22">#REF!</definedName>
    <definedName name="COVER">#REF!</definedName>
    <definedName name="CP" localSheetId="22" hidden="1">#REF!</definedName>
    <definedName name="CP" hidden="1">#REF!</definedName>
    <definedName name="CPC" localSheetId="22">#REF!</definedName>
    <definedName name="CPC">#REF!</definedName>
    <definedName name="CPK" localSheetId="22">#REF!</definedName>
    <definedName name="CPK">#REF!</definedName>
    <definedName name="cpmtc" localSheetId="22">#REF!</definedName>
    <definedName name="cpmtc">#REF!</definedName>
    <definedName name="cpnc" localSheetId="22">#REF!</definedName>
    <definedName name="cpnc">#REF!</definedName>
    <definedName name="CPTB" localSheetId="22">#REF!</definedName>
    <definedName name="CPTB">#REF!</definedName>
    <definedName name="cptt" localSheetId="22">#REF!</definedName>
    <definedName name="cptt">#REF!</definedName>
    <definedName name="CPVC100" localSheetId="22">#REF!</definedName>
    <definedName name="CPVC100">#REF!</definedName>
    <definedName name="cpvl" localSheetId="22">#REF!</definedName>
    <definedName name="cpvl">#REF!</definedName>
    <definedName name="CPHA" localSheetId="22">#REF!</definedName>
    <definedName name="CPHA">#REF!</definedName>
    <definedName name="cphoi" localSheetId="22">#REF!</definedName>
    <definedName name="cphoi">#REF!</definedName>
    <definedName name="CRD" localSheetId="22">#REF!</definedName>
    <definedName name="CRD">#REF!</definedName>
    <definedName name="crit" localSheetId="22">#REF!</definedName>
    <definedName name="crit">#REF!</definedName>
    <definedName name="CRIT1" localSheetId="22">#REF!</definedName>
    <definedName name="CRIT1">#REF!</definedName>
    <definedName name="CRIT10" localSheetId="22">#REF!</definedName>
    <definedName name="CRIT10">#REF!</definedName>
    <definedName name="CRIT2" localSheetId="22">#REF!</definedName>
    <definedName name="CRIT2">#REF!</definedName>
    <definedName name="CRIT3" localSheetId="22">#REF!</definedName>
    <definedName name="CRIT3">#REF!</definedName>
    <definedName name="CRIT4" localSheetId="22">#REF!</definedName>
    <definedName name="CRIT4">#REF!</definedName>
    <definedName name="CRIT5" localSheetId="22">#REF!</definedName>
    <definedName name="CRIT5">#REF!</definedName>
    <definedName name="CRIT6" localSheetId="22">#REF!</definedName>
    <definedName name="CRIT6">#REF!</definedName>
    <definedName name="CRIT7" localSheetId="22">#REF!</definedName>
    <definedName name="CRIT7">#REF!</definedName>
    <definedName name="CRIT8" localSheetId="22">#REF!</definedName>
    <definedName name="CRIT8">#REF!</definedName>
    <definedName name="CRIT9" localSheetId="22">#REF!</definedName>
    <definedName name="CRIT9">#REF!</definedName>
    <definedName name="CRITINST" localSheetId="22">#REF!</definedName>
    <definedName name="CRITINST">#REF!</definedName>
    <definedName name="CRITPURC" localSheetId="22">#REF!</definedName>
    <definedName name="CRITPURC">#REF!</definedName>
    <definedName name="CropEstablishmentWage" localSheetId="22">#REF!</definedName>
    <definedName name="CropEstablishmentWage">#REF!</definedName>
    <definedName name="CropManagementWage" localSheetId="22">#REF!</definedName>
    <definedName name="CropManagementWage">#REF!</definedName>
    <definedName name="CRS" localSheetId="22">#REF!</definedName>
    <definedName name="CRS">#REF!</definedName>
    <definedName name="CRT_EXT" localSheetId="22">#REF!</definedName>
    <definedName name="CRT_EXT">#REF!</definedName>
    <definedName name="CRT_INT" localSheetId="22">#REF!</definedName>
    <definedName name="CRT_INT">#REF!</definedName>
    <definedName name="CS" localSheetId="22">#REF!</definedName>
    <definedName name="CS">#REF!</definedName>
    <definedName name="CS_10" localSheetId="22">#REF!</definedName>
    <definedName name="CS_10">#REF!</definedName>
    <definedName name="CS_100" localSheetId="22">#REF!</definedName>
    <definedName name="CS_100">#REF!</definedName>
    <definedName name="CS_10S" localSheetId="22">#REF!</definedName>
    <definedName name="CS_10S">#REF!</definedName>
    <definedName name="CS_120" localSheetId="22">#REF!</definedName>
    <definedName name="CS_120">#REF!</definedName>
    <definedName name="CS_140" localSheetId="22">#REF!</definedName>
    <definedName name="CS_140">#REF!</definedName>
    <definedName name="CS_160" localSheetId="22">#REF!</definedName>
    <definedName name="CS_160">#REF!</definedName>
    <definedName name="CS_20" localSheetId="22">#REF!</definedName>
    <definedName name="CS_20">#REF!</definedName>
    <definedName name="CS_30" localSheetId="22">#REF!</definedName>
    <definedName name="CS_30">#REF!</definedName>
    <definedName name="CS_40" localSheetId="22">#REF!</definedName>
    <definedName name="CS_40">#REF!</definedName>
    <definedName name="CS_40S" localSheetId="22">#REF!</definedName>
    <definedName name="CS_40S">#REF!</definedName>
    <definedName name="CS_5S" localSheetId="22">#REF!</definedName>
    <definedName name="CS_5S">#REF!</definedName>
    <definedName name="CS_60" localSheetId="22">#REF!</definedName>
    <definedName name="CS_60">#REF!</definedName>
    <definedName name="CS_80" localSheetId="22">#REF!</definedName>
    <definedName name="CS_80">#REF!</definedName>
    <definedName name="CS_80S" localSheetId="22">#REF!</definedName>
    <definedName name="CS_80S">#REF!</definedName>
    <definedName name="CS_STD" localSheetId="22">#REF!</definedName>
    <definedName name="CS_STD">#REF!</definedName>
    <definedName name="CS_XS" localSheetId="22">#REF!</definedName>
    <definedName name="CS_XS">#REF!</definedName>
    <definedName name="CS_XXS" localSheetId="22">#REF!</definedName>
    <definedName name="CS_XXS">#REF!</definedName>
    <definedName name="csd3p" localSheetId="22">#REF!</definedName>
    <definedName name="csd3p">#REF!</definedName>
    <definedName name="csddg1p" localSheetId="22">#REF!</definedName>
    <definedName name="csddg1p">#REF!</definedName>
    <definedName name="csddt1p" localSheetId="22">#REF!</definedName>
    <definedName name="csddt1p">#REF!</definedName>
    <definedName name="csht3p" localSheetId="22">#REF!</definedName>
    <definedName name="csht3p">#REF!</definedName>
    <definedName name="CSMBA" localSheetId="22">#REF!</definedName>
    <definedName name="CSMBA">#REF!</definedName>
    <definedName name="CT" localSheetId="22">#REF!</definedName>
    <definedName name="CT">#REF!</definedName>
    <definedName name="CT_50" localSheetId="22">#REF!</definedName>
    <definedName name="CT_50">#REF!</definedName>
    <definedName name="CT_KSTK" localSheetId="22">#REF!</definedName>
    <definedName name="CT_KSTK">#REF!</definedName>
    <definedName name="CT_MCX" localSheetId="22">#REF!</definedName>
    <definedName name="CT_MCX">#REF!</definedName>
    <definedName name="CT0.4" localSheetId="22">#REF!</definedName>
    <definedName name="CT0.4">#REF!</definedName>
    <definedName name="CTBL" localSheetId="22">#REF!</definedName>
    <definedName name="CTBL">#REF!</definedName>
    <definedName name="CTCT" localSheetId="22">#REF!</definedName>
    <definedName name="CTCT">#REF!</definedName>
    <definedName name="CTCT1" hidden="1">{"'Sheet1'!$L$16"}</definedName>
    <definedName name="ctdn9697" localSheetId="22">#REF!</definedName>
    <definedName name="ctdn9697">#REF!</definedName>
    <definedName name="CTDZ" localSheetId="22">#REF!</definedName>
    <definedName name="CTDZ">#REF!</definedName>
    <definedName name="CTDz35" localSheetId="22">#REF!</definedName>
    <definedName name="CTDz35">#REF!</definedName>
    <definedName name="CTGT2" localSheetId="22">#REF!</definedName>
    <definedName name="CTGT2">#REF!</definedName>
    <definedName name="CTGT3" localSheetId="22">#REF!</definedName>
    <definedName name="CTGT3">#REF!</definedName>
    <definedName name="CTGT4" localSheetId="22">#REF!</definedName>
    <definedName name="CTGT4">#REF!</definedName>
    <definedName name="CTGT5" localSheetId="22">#REF!</definedName>
    <definedName name="CTGT5">#REF!</definedName>
    <definedName name="ctiep" localSheetId="22">#REF!</definedName>
    <definedName name="ctiep">#REF!</definedName>
    <definedName name="CTN" localSheetId="22">#REF!</definedName>
    <definedName name="CTN">#REF!</definedName>
    <definedName name="cto" localSheetId="22">#REF!</definedName>
    <definedName name="cto">#REF!</definedName>
    <definedName name="CTV_EXT" localSheetId="22">#REF!</definedName>
    <definedName name="CTV_EXT">#REF!</definedName>
    <definedName name="CTV_HKS" localSheetId="22">#REF!</definedName>
    <definedName name="CTV_HKS">#REF!</definedName>
    <definedName name="cu" localSheetId="22">#REF!</definedName>
    <definedName name="cu">#REF!</definedName>
    <definedName name="CU_LY" localSheetId="22">#REF!</definedName>
    <definedName name="CU_LY">#REF!</definedName>
    <definedName name="CU_LY_VAN_CHUYEN_GIA_QUYEN" localSheetId="22">#REF!</definedName>
    <definedName name="CU_LY_VAN_CHUYEN_GIA_QUYEN">#REF!</definedName>
    <definedName name="culy" localSheetId="22">#REF!</definedName>
    <definedName name="culy">#REF!</definedName>
    <definedName name="CuLy_Q" localSheetId="22">#REF!</definedName>
    <definedName name="CuLy_Q">#REF!</definedName>
    <definedName name="cun" localSheetId="22">#REF!</definedName>
    <definedName name="cun">#REF!</definedName>
    <definedName name="cuoc_vc" localSheetId="22">#REF!</definedName>
    <definedName name="cuoc_vc">#REF!</definedName>
    <definedName name="CuocVC" localSheetId="22">#REF!</definedName>
    <definedName name="CuocVC">#REF!</definedName>
    <definedName name="CURRENCY" localSheetId="22">#REF!</definedName>
    <definedName name="CURRENCY">#REF!</definedName>
    <definedName name="Currency_tec" localSheetId="22">#REF!</definedName>
    <definedName name="Currency_tec">#REF!</definedName>
    <definedName name="cutback" localSheetId="22">#REF!</definedName>
    <definedName name="cutback">#REF!</definedName>
    <definedName name="CVC_Q" localSheetId="22">#REF!</definedName>
    <definedName name="CVC_Q">#REF!</definedName>
    <definedName name="CX" localSheetId="22">#REF!</definedName>
    <definedName name="CX">#REF!</definedName>
    <definedName name="cy" localSheetId="22">#REF!</definedName>
    <definedName name="cy">#REF!</definedName>
    <definedName name="chay1" localSheetId="22">#REF!</definedName>
    <definedName name="chay1">#REF!</definedName>
    <definedName name="chay10" localSheetId="22">#REF!</definedName>
    <definedName name="chay10">#REF!</definedName>
    <definedName name="chay2" localSheetId="22">#REF!</definedName>
    <definedName name="chay2">#REF!</definedName>
    <definedName name="chay3" localSheetId="22">#REF!</definedName>
    <definedName name="chay3">#REF!</definedName>
    <definedName name="chay4" localSheetId="22">#REF!</definedName>
    <definedName name="chay4">#REF!</definedName>
    <definedName name="chay5" localSheetId="22">#REF!</definedName>
    <definedName name="chay5">#REF!</definedName>
    <definedName name="chay6" localSheetId="22">#REF!</definedName>
    <definedName name="chay6">#REF!</definedName>
    <definedName name="chay7" localSheetId="22">#REF!</definedName>
    <definedName name="chay7">#REF!</definedName>
    <definedName name="chay8" localSheetId="22">#REF!</definedName>
    <definedName name="chay8">#REF!</definedName>
    <definedName name="chay9" localSheetId="22">#REF!</definedName>
    <definedName name="chay9">#REF!</definedName>
    <definedName name="Chi_Phi_Chung" localSheetId="22">#REF!</definedName>
    <definedName name="Chi_Phi_Chung">#REF!</definedName>
    <definedName name="Chi_phi_OM" localSheetId="22">#REF!</definedName>
    <definedName name="Chi_phi_OM">#REF!</definedName>
    <definedName name="chi_tiÕt_vËt_liÖu___nh_n_c_ng___m_y_thi_c_ng" localSheetId="22">#REF!</definedName>
    <definedName name="chi_tiÕt_vËt_liÖu___nh_n_c_ng___m_y_thi_c_ng">#REF!</definedName>
    <definedName name="CHIÕt_TÝnh_0_4_II" localSheetId="22">#REF!</definedName>
    <definedName name="CHIÕt_TÝnh_0_4_II">#REF!</definedName>
    <definedName name="chitietbgiang2" hidden="1">{"'Sheet1'!$L$16"}</definedName>
    <definedName name="chon" localSheetId="22">#REF!</definedName>
    <definedName name="chon">#REF!</definedName>
    <definedName name="chon1" localSheetId="22">#REF!</definedName>
    <definedName name="chon1">#REF!</definedName>
    <definedName name="chon2" localSheetId="22">#REF!</definedName>
    <definedName name="chon2">#REF!</definedName>
    <definedName name="chon3" localSheetId="22">#REF!</definedName>
    <definedName name="chon3">#REF!</definedName>
    <definedName name="chudautu" localSheetId="22">#REF!</definedName>
    <definedName name="chudautu">#REF!</definedName>
    <definedName name="chung">66</definedName>
    <definedName name="Chupdaucapcongotnong" localSheetId="22">#REF!</definedName>
    <definedName name="Chupdaucapcongotnong">#REF!</definedName>
    <definedName name="D" localSheetId="22">#REF!</definedName>
    <definedName name="D">#REF!</definedName>
    <definedName name="d_" localSheetId="22">#REF!</definedName>
    <definedName name="d_">#REF!</definedName>
    <definedName name="D_7101A_B" localSheetId="22">#REF!</definedName>
    <definedName name="D_7101A_B">#REF!</definedName>
    <definedName name="D_L" localSheetId="22">#REF!</definedName>
    <definedName name="D_L">#REF!</definedName>
    <definedName name="D_n" localSheetId="22">#REF!</definedName>
    <definedName name="D_n">#REF!</definedName>
    <definedName name="d1_" localSheetId="22">#REF!</definedName>
    <definedName name="d1_">#REF!</definedName>
    <definedName name="D1Z" localSheetId="22">#REF!</definedName>
    <definedName name="D1Z">#REF!</definedName>
    <definedName name="d2_" localSheetId="22">#REF!</definedName>
    <definedName name="d2_">#REF!</definedName>
    <definedName name="d3_" localSheetId="22">#REF!</definedName>
    <definedName name="d3_">#REF!</definedName>
    <definedName name="D4Z" localSheetId="22">#REF!</definedName>
    <definedName name="D4Z">#REF!</definedName>
    <definedName name="DA" localSheetId="22">#REF!</definedName>
    <definedName name="DA">#REF!</definedName>
    <definedName name="da1x1" localSheetId="22">#REF!</definedName>
    <definedName name="da1x1">#REF!</definedName>
    <definedName name="da2x4" localSheetId="22">#REF!</definedName>
    <definedName name="da2x4">#REF!</definedName>
    <definedName name="Da4x6" localSheetId="22">#REF!</definedName>
    <definedName name="Da4x6">#REF!</definedName>
    <definedName name="da4x7" localSheetId="22">#REF!</definedName>
    <definedName name="da4x7">#REF!</definedName>
    <definedName name="Dad" hidden="1">{"'Sheet1'!$L$16"}</definedName>
    <definedName name="dah" localSheetId="22">#REF!</definedName>
    <definedName name="dah">#REF!</definedName>
    <definedName name="dahb" localSheetId="22">#REF!</definedName>
    <definedName name="dahb">#REF!</definedName>
    <definedName name="dahg" localSheetId="22">#REF!</definedName>
    <definedName name="dahg">#REF!</definedName>
    <definedName name="dahnlt" localSheetId="22">#REF!</definedName>
    <definedName name="dahnlt">#REF!</definedName>
    <definedName name="dahoc" localSheetId="22">#REF!</definedName>
    <definedName name="dahoc">#REF!</definedName>
    <definedName name="DAKT" localSheetId="22">#REF!</definedName>
    <definedName name="DAKT">#REF!</definedName>
    <definedName name="dam">78000</definedName>
    <definedName name="dam_24" localSheetId="22">#REF!</definedName>
    <definedName name="dam_24">#REF!</definedName>
    <definedName name="damban1kw" localSheetId="22">#REF!</definedName>
    <definedName name="damban1kw">#REF!</definedName>
    <definedName name="damcoc60" localSheetId="22">#REF!</definedName>
    <definedName name="damcoc60">#REF!</definedName>
    <definedName name="damcoc80" localSheetId="22">#REF!</definedName>
    <definedName name="damcoc80">#REF!</definedName>
    <definedName name="damdui1.5" localSheetId="22">#REF!</definedName>
    <definedName name="damdui1.5">#REF!</definedName>
    <definedName name="DamNgang" localSheetId="22">#REF!</definedName>
    <definedName name="DamNgang">#REF!</definedName>
    <definedName name="danducsan" localSheetId="22">#REF!</definedName>
    <definedName name="danducsan">#REF!</definedName>
    <definedName name="dao" localSheetId="22">#REF!</definedName>
    <definedName name="dao">#REF!</definedName>
    <definedName name="DAO_DAT" localSheetId="22">#REF!</definedName>
    <definedName name="DAO_DAT">#REF!</definedName>
    <definedName name="dao0.65" localSheetId="22">#REF!</definedName>
    <definedName name="dao0.65">#REF!</definedName>
    <definedName name="dao1.0" localSheetId="22">#REF!</definedName>
    <definedName name="dao1.0">#REF!</definedName>
    <definedName name="dap" localSheetId="22">#REF!</definedName>
    <definedName name="dap">#REF!</definedName>
    <definedName name="dapdbm1" localSheetId="22">#REF!</definedName>
    <definedName name="dapdbm1">#REF!</definedName>
    <definedName name="dapdbm2" localSheetId="22">#REF!</definedName>
    <definedName name="dapdbm2">#REF!</definedName>
    <definedName name="DAT" localSheetId="22">#REF!</definedName>
    <definedName name="DAT">#REF!</definedName>
    <definedName name="data" localSheetId="22">#REF!</definedName>
    <definedName name="data">#REF!</definedName>
    <definedName name="data1" localSheetId="22" hidden="1">#REF!</definedName>
    <definedName name="data1" hidden="1">#REF!</definedName>
    <definedName name="Data11" localSheetId="22">#REF!</definedName>
    <definedName name="Data11">#REF!</definedName>
    <definedName name="data1204" localSheetId="22">#REF!</definedName>
    <definedName name="data1204">#REF!</definedName>
    <definedName name="data2" localSheetId="22" hidden="1">#REF!</definedName>
    <definedName name="data2" hidden="1">#REF!</definedName>
    <definedName name="data3" localSheetId="22" hidden="1">#REF!</definedName>
    <definedName name="data3" hidden="1">#REF!</definedName>
    <definedName name="Data41" localSheetId="22">#REF!</definedName>
    <definedName name="Data41">#REF!</definedName>
    <definedName name="DataStaff" localSheetId="22">#REF!</definedName>
    <definedName name="DataStaff">#REF!</definedName>
    <definedName name="DATAÙ" localSheetId="22">#REF!</definedName>
    <definedName name="DATAÙ">#REF!</definedName>
    <definedName name="Daucapcongotnong" localSheetId="22">#REF!</definedName>
    <definedName name="Daucapcongotnong">#REF!</definedName>
    <definedName name="Daucaplapdattrongvangoainha" localSheetId="22">#REF!</definedName>
    <definedName name="Daucaplapdattrongvangoainha">#REF!</definedName>
    <definedName name="DaucotdongcuaUc" localSheetId="22">#REF!</definedName>
    <definedName name="DaucotdongcuaUc">#REF!</definedName>
    <definedName name="Daucotdongnhom" localSheetId="22">#REF!</definedName>
    <definedName name="Daucotdongnhom">#REF!</definedName>
    <definedName name="daunoi" localSheetId="22">#REF!</definedName>
    <definedName name="daunoi">#REF!</definedName>
    <definedName name="Daunoinhomdong" localSheetId="22">#REF!</definedName>
    <definedName name="Daunoinhomdong">#REF!</definedName>
    <definedName name="dayAE35" localSheetId="22">#REF!</definedName>
    <definedName name="dayAE35">#REF!</definedName>
    <definedName name="dayAE50" localSheetId="22">#REF!</definedName>
    <definedName name="dayAE50">#REF!</definedName>
    <definedName name="dayAE70" localSheetId="22">#REF!</definedName>
    <definedName name="dayAE70">#REF!</definedName>
    <definedName name="dayAE95" localSheetId="22">#REF!</definedName>
    <definedName name="dayAE95">#REF!</definedName>
    <definedName name="DayCEV" localSheetId="22">#REF!</definedName>
    <definedName name="DayCEV">#REF!</definedName>
    <definedName name="DBASE" localSheetId="22">#REF!</definedName>
    <definedName name="DBASE">#REF!</definedName>
    <definedName name="dbln" localSheetId="22">#REF!</definedName>
    <definedName name="dbln">#REF!</definedName>
    <definedName name="DBT" localSheetId="22">#REF!</definedName>
    <definedName name="DBT">#REF!</definedName>
    <definedName name="DCL_22">12117600</definedName>
    <definedName name="DCL_35">25490000</definedName>
    <definedName name="DÇm_33" localSheetId="22">#REF!</definedName>
    <definedName name="DÇm_33">#REF!</definedName>
    <definedName name="dctc35" localSheetId="22">#REF!</definedName>
    <definedName name="dctc35">#REF!</definedName>
    <definedName name="DCHINH" localSheetId="22">#REF!</definedName>
    <definedName name="DCHINH">#REF!</definedName>
    <definedName name="DD" localSheetId="22">#REF!</definedName>
    <definedName name="DD">#REF!</definedName>
    <definedName name="ddabm" localSheetId="22">#REF!</definedName>
    <definedName name="ddabm">#REF!</definedName>
    <definedName name="ddbm500" localSheetId="22">#REF!</definedName>
    <definedName name="ddbm500">#REF!</definedName>
    <definedName name="ddd" localSheetId="22">#REF!</definedName>
    <definedName name="ddd">#REF!</definedName>
    <definedName name="dden" localSheetId="22">#REF!</definedName>
    <definedName name="dden">#REF!</definedName>
    <definedName name="DDM" localSheetId="22">#REF!</definedName>
    <definedName name="DDM">#REF!</definedName>
    <definedName name="de" localSheetId="22">#REF!</definedName>
    <definedName name="de">#REF!</definedName>
    <definedName name="den_bu" localSheetId="22">#REF!</definedName>
    <definedName name="den_bu">#REF!</definedName>
    <definedName name="denbu" localSheetId="22">#REF!</definedName>
    <definedName name="denbu">#REF!</definedName>
    <definedName name="Det32x3" localSheetId="22">#REF!</definedName>
    <definedName name="Det32x3">#REF!</definedName>
    <definedName name="Det35x3" localSheetId="22">#REF!</definedName>
    <definedName name="Det35x3">#REF!</definedName>
    <definedName name="Det40x4" localSheetId="22">#REF!</definedName>
    <definedName name="Det40x4">#REF!</definedName>
    <definedName name="Det50x5" localSheetId="22">#REF!</definedName>
    <definedName name="Det50x5">#REF!</definedName>
    <definedName name="Det63x6" localSheetId="22">#REF!</definedName>
    <definedName name="Det63x6">#REF!</definedName>
    <definedName name="Det75x6" localSheetId="22">#REF!</definedName>
    <definedName name="Det75x6">#REF!</definedName>
    <definedName name="df" localSheetId="22">#REF!</definedName>
    <definedName name="df">#REF!</definedName>
    <definedName name="dg_5cau" localSheetId="22">#REF!</definedName>
    <definedName name="dg_5cau">#REF!</definedName>
    <definedName name="DG_M_C_X" localSheetId="22">#REF!</definedName>
    <definedName name="DG_M_C_X">#REF!</definedName>
    <definedName name="DG1M3BETONG" localSheetId="22">#REF!</definedName>
    <definedName name="DG1M3BETONG">#REF!</definedName>
    <definedName name="dgbdII" localSheetId="22">#REF!</definedName>
    <definedName name="dgbdII">#REF!</definedName>
    <definedName name="dgc" localSheetId="22">#REF!</definedName>
    <definedName name="dgc">#REF!</definedName>
    <definedName name="DGCT_T.Quy_P.Thuy_Q" localSheetId="22">#REF!</definedName>
    <definedName name="DGCT_T.Quy_P.Thuy_Q">#REF!</definedName>
    <definedName name="DGCT_TRAUQUYPHUTHUY_HN" localSheetId="22">#REF!</definedName>
    <definedName name="DGCT_TRAUQUYPHUTHUY_HN">#REF!</definedName>
    <definedName name="DGCTI592" localSheetId="22">#REF!</definedName>
    <definedName name="DGCTI592">#REF!</definedName>
    <definedName name="dgd" localSheetId="22">#REF!</definedName>
    <definedName name="dgd">#REF!</definedName>
    <definedName name="DGHSDT" localSheetId="22">#REF!</definedName>
    <definedName name="DGHSDT">#REF!</definedName>
    <definedName name="dgnc" localSheetId="22">#REF!</definedName>
    <definedName name="dgnc">#REF!</definedName>
    <definedName name="dgqndn" localSheetId="22">#REF!</definedName>
    <definedName name="dgqndn">#REF!</definedName>
    <definedName name="DGR.STKHGIRN" hidden="1">{"'Sheet1'!$L$16"}</definedName>
    <definedName name="dgvl" localSheetId="22">#REF!</definedName>
    <definedName name="dgvl">#REF!</definedName>
    <definedName name="DGIA2" localSheetId="22">#REF!</definedName>
    <definedName name="DGIA2">#REF!</definedName>
    <definedName name="dhoc" localSheetId="22">#REF!</definedName>
    <definedName name="dhoc">#REF!</definedName>
    <definedName name="dhom" localSheetId="22">#REF!</definedName>
    <definedName name="dhom">#REF!</definedName>
    <definedName name="dia_diem" localSheetId="22">#REF!</definedName>
    <definedName name="dia_diem">#REF!</definedName>
    <definedName name="dien" localSheetId="22">#REF!</definedName>
    <definedName name="dien">#REF!</definedName>
    <definedName name="dientichck" localSheetId="22">#REF!</definedName>
    <definedName name="dientichck">#REF!</definedName>
    <definedName name="dim" localSheetId="22">#REF!</definedName>
    <definedName name="dim">#REF!</definedName>
    <definedName name="dinh" localSheetId="22">#REF!</definedName>
    <definedName name="dinh">#REF!</definedName>
    <definedName name="dinh2" localSheetId="22">#REF!</definedName>
    <definedName name="dinh2">#REF!</definedName>
    <definedName name="Dinhmuc" localSheetId="22">#REF!</definedName>
    <definedName name="Dinhmuc">#REF!</definedName>
    <definedName name="Discount" localSheetId="22" hidden="1">#REF!</definedName>
    <definedName name="Discount" hidden="1">#REF!</definedName>
    <definedName name="display_area_2" localSheetId="22" hidden="1">#REF!</definedName>
    <definedName name="display_area_2" hidden="1">#REF!</definedName>
    <definedName name="DL" localSheetId="22">#REF!</definedName>
    <definedName name="DL">#REF!</definedName>
    <definedName name="DLC" localSheetId="22">#REF!</definedName>
    <definedName name="DLC">#REF!</definedName>
    <definedName name="dm56bxd" localSheetId="22">#REF!</definedName>
    <definedName name="dm56bxd">#REF!</definedName>
    <definedName name="DMGT" localSheetId="22">#REF!</definedName>
    <definedName name="DMGT">#REF!</definedName>
    <definedName name="DMHD" localSheetId="22">#REF!</definedName>
    <definedName name="DMHD">#REF!</definedName>
    <definedName name="DMKH" localSheetId="22">#REF!</definedName>
    <definedName name="DMKH">#REF!</definedName>
    <definedName name="DMlapdatxa" localSheetId="22">#REF!</definedName>
    <definedName name="DMlapdatxa">#REF!</definedName>
    <definedName name="DMTK" localSheetId="22">#REF!</definedName>
    <definedName name="DMTK">#REF!</definedName>
    <definedName name="DMTL" localSheetId="22">#REF!</definedName>
    <definedName name="DMTL">#REF!</definedName>
    <definedName name="DMVT" localSheetId="22">#REF!</definedName>
    <definedName name="DMVT">#REF!</definedName>
    <definedName name="DN" localSheetId="22">#REF!</definedName>
    <definedName name="DN">#REF!</definedName>
    <definedName name="DÑt45x4" localSheetId="22">#REF!</definedName>
    <definedName name="DÑt45x4">#REF!</definedName>
    <definedName name="do" hidden="1">{"'Sheet1'!$L$16"}</definedName>
    <definedName name="doan1" localSheetId="22">#REF!</definedName>
    <definedName name="doan1">#REF!</definedName>
    <definedName name="doan2" localSheetId="22">#REF!</definedName>
    <definedName name="doan2">#REF!</definedName>
    <definedName name="doan3" localSheetId="22">#REF!</definedName>
    <definedName name="doan3">#REF!</definedName>
    <definedName name="doan4" localSheetId="22">#REF!</definedName>
    <definedName name="doan4">#REF!</definedName>
    <definedName name="doan5" localSheetId="22">#REF!</definedName>
    <definedName name="doan5">#REF!</definedName>
    <definedName name="doan6" localSheetId="22">#REF!</definedName>
    <definedName name="doan6">#REF!</definedName>
    <definedName name="DoanI_2" localSheetId="22">#REF!</definedName>
    <definedName name="DoanI_2">#REF!</definedName>
    <definedName name="DoanII_2" localSheetId="22">#REF!</definedName>
    <definedName name="DoanII_2">#REF!</definedName>
    <definedName name="dobt" localSheetId="22">#REF!</definedName>
    <definedName name="dobt">#REF!</definedName>
    <definedName name="DOC" localSheetId="22">#REF!</definedName>
    <definedName name="DOC">#REF!</definedName>
    <definedName name="Document_array">{"Book1"}</definedName>
    <definedName name="Documents_array" localSheetId="22">#REF!</definedName>
    <definedName name="Documents_array">#REF!</definedName>
    <definedName name="DON_GIA_3282" localSheetId="22">#REF!</definedName>
    <definedName name="DON_GIA_3282">#REF!</definedName>
    <definedName name="DON_GIA_3283" localSheetId="22">#REF!</definedName>
    <definedName name="DON_GIA_3283">#REF!</definedName>
    <definedName name="Dongia" localSheetId="22">#REF!</definedName>
    <definedName name="Dongia">#REF!</definedName>
    <definedName name="dongiavanchuyen" localSheetId="22">#REF!</definedName>
    <definedName name="dongiavanchuyen">#REF!</definedName>
    <definedName name="DRAFT" localSheetId="22">#REF!</definedName>
    <definedName name="DRAFT">#REF!</definedName>
    <definedName name="drda" localSheetId="22">#REF!</definedName>
    <definedName name="drda">#REF!</definedName>
    <definedName name="drdat" localSheetId="22">#REF!</definedName>
    <definedName name="drdat">#REF!</definedName>
    <definedName name="dry.." localSheetId="22">#REF!</definedName>
    <definedName name="dry..">#REF!</definedName>
    <definedName name="ds" localSheetId="22">#REF!</definedName>
    <definedName name="ds">#REF!</definedName>
    <definedName name="ds1pnc" localSheetId="22">#REF!</definedName>
    <definedName name="ds1pnc">#REF!</definedName>
    <definedName name="ds1pvl" localSheetId="22">#REF!</definedName>
    <definedName name="ds1pvl">#REF!</definedName>
    <definedName name="ds3pnc" localSheetId="22">#REF!</definedName>
    <definedName name="ds3pnc">#REF!</definedName>
    <definedName name="ds3pvl" localSheetId="22">#REF!</definedName>
    <definedName name="ds3pvl">#REF!</definedName>
    <definedName name="DSTD_Clear">[0]!DSTD_Clear</definedName>
    <definedName name="DSUMDATA" localSheetId="22">#REF!</definedName>
    <definedName name="DSUMDATA">#REF!</definedName>
    <definedName name="dtich1" localSheetId="22">#REF!</definedName>
    <definedName name="dtich1">#REF!</definedName>
    <definedName name="dtich2" localSheetId="22">#REF!</definedName>
    <definedName name="dtich2">#REF!</definedName>
    <definedName name="dtich3" localSheetId="22">#REF!</definedName>
    <definedName name="dtich3">#REF!</definedName>
    <definedName name="dtich4" localSheetId="22">#REF!</definedName>
    <definedName name="dtich4">#REF!</definedName>
    <definedName name="dtich5" localSheetId="22">#REF!</definedName>
    <definedName name="dtich5">#REF!</definedName>
    <definedName name="dtich6" localSheetId="22">#REF!</definedName>
    <definedName name="dtich6">#REF!</definedName>
    <definedName name="DTKS" localSheetId="22">#REF!</definedName>
    <definedName name="DTKS">#REF!</definedName>
    <definedName name="DTT" localSheetId="22">#REF!</definedName>
    <definedName name="DTT">#REF!</definedName>
    <definedName name="dttdb" localSheetId="22">#REF!</definedName>
    <definedName name="dttdb">#REF!</definedName>
    <definedName name="dttdg" localSheetId="22">#REF!</definedName>
    <definedName name="dttdg">#REF!</definedName>
    <definedName name="DU_TOAN_CHI_TIET_KHO_BAI" localSheetId="22">#REF!</definedName>
    <definedName name="DU_TOAN_CHI_TIET_KHO_BAI">#REF!</definedName>
    <definedName name="dung" hidden="1">{"'Sheet1'!$L$16"}</definedName>
    <definedName name="duoi" localSheetId="22">#REF!</definedName>
    <definedName name="duoi">#REF!</definedName>
    <definedName name="DuongLoai1" localSheetId="22">#REF!</definedName>
    <definedName name="DuongLoai1">#REF!</definedName>
    <definedName name="DuongLoai2" localSheetId="22">#REF!</definedName>
    <definedName name="DuongLoai2">#REF!</definedName>
    <definedName name="DuongLoai3" localSheetId="22">#REF!</definedName>
    <definedName name="DuongLoai3">#REF!</definedName>
    <definedName name="DuongLoai4" localSheetId="22">#REF!</definedName>
    <definedName name="DuongLoai4">#REF!</definedName>
    <definedName name="DuongLoai5" localSheetId="22">#REF!</definedName>
    <definedName name="DuongLoai5">#REF!</definedName>
    <definedName name="DUT" localSheetId="22">#REF!</definedName>
    <definedName name="DUT">#REF!</definedName>
    <definedName name="DutoanDongmo" localSheetId="22">#REF!</definedName>
    <definedName name="DutoanDongmo">#REF!</definedName>
    <definedName name="dxd" localSheetId="22">#REF!</definedName>
    <definedName name="dxd">#REF!</definedName>
    <definedName name="DZ_04" localSheetId="22">#REF!</definedName>
    <definedName name="DZ_04">#REF!</definedName>
    <definedName name="DZ_35" localSheetId="22">#REF!</definedName>
    <definedName name="DZ_35">#REF!</definedName>
    <definedName name="Ea" localSheetId="22">#REF!</definedName>
    <definedName name="Ea">#REF!</definedName>
    <definedName name="Eb" localSheetId="22">#REF!</definedName>
    <definedName name="Eb">#REF!</definedName>
    <definedName name="Ebdam" localSheetId="22">#REF!</definedName>
    <definedName name="Ebdam">#REF!</definedName>
    <definedName name="EBT" localSheetId="22">#REF!</definedName>
    <definedName name="EBT">#REF!</definedName>
    <definedName name="Ec" localSheetId="22">#REF!</definedName>
    <definedName name="Ec">#REF!</definedName>
    <definedName name="Ecdc" localSheetId="22">#REF!</definedName>
    <definedName name="Ecdc">#REF!</definedName>
    <definedName name="Ecot1" localSheetId="22">#REF!</definedName>
    <definedName name="Ecot1">#REF!</definedName>
    <definedName name="EDR" localSheetId="22">#REF!</definedName>
    <definedName name="EDR">#REF!</definedName>
    <definedName name="Eff_min" localSheetId="22">#REF!</definedName>
    <definedName name="Eff_min">#REF!</definedName>
    <definedName name="Email" localSheetId="22">#REF!</definedName>
    <definedName name="Email">#REF!</definedName>
    <definedName name="emb" localSheetId="22">#REF!</definedName>
    <definedName name="emb">#REF!</definedName>
    <definedName name="En" localSheetId="22">#REF!</definedName>
    <definedName name="En">#REF!</definedName>
    <definedName name="end" localSheetId="22">#REF!</definedName>
    <definedName name="end">#REF!</definedName>
    <definedName name="End_1" localSheetId="22">#REF!</definedName>
    <definedName name="End_1">#REF!</definedName>
    <definedName name="End_10" localSheetId="22">#REF!</definedName>
    <definedName name="End_10">#REF!</definedName>
    <definedName name="End_11" localSheetId="22">#REF!</definedName>
    <definedName name="End_11">#REF!</definedName>
    <definedName name="End_12" localSheetId="22">#REF!</definedName>
    <definedName name="End_12">#REF!</definedName>
    <definedName name="End_13" localSheetId="22">#REF!</definedName>
    <definedName name="End_13">#REF!</definedName>
    <definedName name="End_2" localSheetId="22">#REF!</definedName>
    <definedName name="End_2">#REF!</definedName>
    <definedName name="End_3" localSheetId="22">#REF!</definedName>
    <definedName name="End_3">#REF!</definedName>
    <definedName name="End_4" localSheetId="22">#REF!</definedName>
    <definedName name="End_4">#REF!</definedName>
    <definedName name="End_5" localSheetId="22">#REF!</definedName>
    <definedName name="End_5">#REF!</definedName>
    <definedName name="End_6" localSheetId="22">#REF!</definedName>
    <definedName name="End_6">#REF!</definedName>
    <definedName name="End_7" localSheetId="22">#REF!</definedName>
    <definedName name="End_7">#REF!</definedName>
    <definedName name="End_8" localSheetId="22">#REF!</definedName>
    <definedName name="End_8">#REF!</definedName>
    <definedName name="End_9" localSheetId="22">#REF!</definedName>
    <definedName name="End_9">#REF!</definedName>
    <definedName name="Eo" localSheetId="22">#REF!</definedName>
    <definedName name="Eo">#REF!</definedName>
    <definedName name="EQI" localSheetId="22">#REF!</definedName>
    <definedName name="EQI">#REF!</definedName>
    <definedName name="ETCDC" localSheetId="22">#REF!</definedName>
    <definedName name="ETCDC">#REF!</definedName>
    <definedName name="EVNB" localSheetId="22">#REF!</definedName>
    <definedName name="EVNB">#REF!</definedName>
    <definedName name="ex" localSheetId="22">#REF!</definedName>
    <definedName name="ex">#REF!</definedName>
    <definedName name="EXC" localSheetId="22">#REF!</definedName>
    <definedName name="EXC">#REF!</definedName>
    <definedName name="EXCH" localSheetId="22">#REF!</definedName>
    <definedName name="EXCH">#REF!</definedName>
    <definedName name="F" localSheetId="22">#REF!</definedName>
    <definedName name="F">#REF!</definedName>
    <definedName name="F_Class1" localSheetId="22">#REF!</definedName>
    <definedName name="F_Class1">#REF!</definedName>
    <definedName name="F_Class2" localSheetId="22">#REF!</definedName>
    <definedName name="F_Class2">#REF!</definedName>
    <definedName name="F_Class3" localSheetId="22">#REF!</definedName>
    <definedName name="F_Class3">#REF!</definedName>
    <definedName name="F_Class4" localSheetId="22">#REF!</definedName>
    <definedName name="F_Class4">#REF!</definedName>
    <definedName name="F_Class5" localSheetId="22">#REF!</definedName>
    <definedName name="F_Class5">#REF!</definedName>
    <definedName name="F1bo" localSheetId="22">#REF!</definedName>
    <definedName name="F1bo">#REF!</definedName>
    <definedName name="f82E46" localSheetId="22">#REF!</definedName>
    <definedName name="f82E46">#REF!</definedName>
    <definedName name="f92F56" localSheetId="22">#REF!</definedName>
    <definedName name="f92F56">#REF!</definedName>
    <definedName name="FACTOR" localSheetId="22">#REF!</definedName>
    <definedName name="FACTOR">#REF!</definedName>
    <definedName name="Fax" localSheetId="22">#REF!</definedName>
    <definedName name="Fax">#REF!</definedName>
    <definedName name="Fay" localSheetId="22">#REF!</definedName>
    <definedName name="Fay">#REF!</definedName>
    <definedName name="fbsdggdsf">{"DZ-TDTB2.XLS","Dcksat.xls"}</definedName>
    <definedName name="Fc" localSheetId="22">#REF!</definedName>
    <definedName name="Fc">#REF!</definedName>
    <definedName name="fc_" localSheetId="22">#REF!</definedName>
    <definedName name="fc_">#REF!</definedName>
    <definedName name="FC5_total" localSheetId="22">#REF!</definedName>
    <definedName name="FC5_total">#REF!</definedName>
    <definedName name="FC6_total" localSheetId="22">#REF!</definedName>
    <definedName name="FC6_total">#REF!</definedName>
    <definedName name="FCode" localSheetId="22" hidden="1">#REF!</definedName>
    <definedName name="FCode" hidden="1">#REF!</definedName>
    <definedName name="fcp" localSheetId="22">#REF!</definedName>
    <definedName name="fcp">#REF!</definedName>
    <definedName name="Fdaymong" localSheetId="22">#REF!</definedName>
    <definedName name="Fdaymong">#REF!</definedName>
    <definedName name="FDR" localSheetId="22">#REF!</definedName>
    <definedName name="FDR">#REF!</definedName>
    <definedName name="fff" hidden="1">{"'Sheet1'!$L$16"}</definedName>
    <definedName name="fg" hidden="1">{"'Sheet1'!$L$16"}</definedName>
    <definedName name="fh" localSheetId="22">#REF!</definedName>
    <definedName name="fh">#REF!</definedName>
    <definedName name="Fi" localSheetId="22">#REF!</definedName>
    <definedName name="Fi">#REF!</definedName>
    <definedName name="FI_12">4820</definedName>
    <definedName name="fII" localSheetId="22">#REF!</definedName>
    <definedName name="fII">#REF!</definedName>
    <definedName name="Fnc" localSheetId="22">#REF!</definedName>
    <definedName name="Fnc">#REF!</definedName>
    <definedName name="Fng" localSheetId="22">#REF!</definedName>
    <definedName name="Fng">#REF!</definedName>
    <definedName name="fr_ani" localSheetId="22">#REF!</definedName>
    <definedName name="fr_ani">#REF!</definedName>
    <definedName name="frK_bls" localSheetId="22">#REF!</definedName>
    <definedName name="frK_bls">#REF!</definedName>
    <definedName name="frN_bls" localSheetId="22">#REF!</definedName>
    <definedName name="frN_bls">#REF!</definedName>
    <definedName name="frP_bls" localSheetId="22">#REF!</definedName>
    <definedName name="frP_bls">#REF!</definedName>
    <definedName name="fs" localSheetId="22">#REF!</definedName>
    <definedName name="fs">#REF!</definedName>
    <definedName name="fsdfdsf" hidden="1">{"'Sheet1'!$L$16"}</definedName>
    <definedName name="ftd" localSheetId="22">#REF!</definedName>
    <definedName name="ftd">#REF!</definedName>
    <definedName name="fth" localSheetId="22">#REF!</definedName>
    <definedName name="fth">#REF!</definedName>
    <definedName name="fuji" localSheetId="22">#REF!</definedName>
    <definedName name="fuji">#REF!</definedName>
    <definedName name="fv" localSheetId="22">#REF!</definedName>
    <definedName name="fv">#REF!</definedName>
    <definedName name="fy" localSheetId="22">#REF!</definedName>
    <definedName name="fy">#REF!</definedName>
    <definedName name="Fy_" localSheetId="22">#REF!</definedName>
    <definedName name="Fy_">#REF!</definedName>
    <definedName name="G">{"'Sheet1'!$L$16"}</definedName>
    <definedName name="g_" localSheetId="22">#REF!</definedName>
    <definedName name="g_">#REF!</definedName>
    <definedName name="G_ME" localSheetId="22">#REF!</definedName>
    <definedName name="G_ME">#REF!</definedName>
    <definedName name="gach" localSheetId="22">#REF!</definedName>
    <definedName name="gach">#REF!</definedName>
    <definedName name="GAHT" localSheetId="22">#REF!</definedName>
    <definedName name="GAHT">#REF!</definedName>
    <definedName name="GaicapbocCuXLPEPVCPVCloaiCEVV18den35kV" localSheetId="22">#REF!</definedName>
    <definedName name="GaicapbocCuXLPEPVCPVCloaiCEVV18den35kV">#REF!</definedName>
    <definedName name="gama" localSheetId="22">#REF!</definedName>
    <definedName name="gama">#REF!</definedName>
    <definedName name="Gamadam" localSheetId="22">#REF!</definedName>
    <definedName name="Gamadam">#REF!</definedName>
    <definedName name="GC_DN" localSheetId="22">#REF!</definedName>
    <definedName name="GC_DN">#REF!</definedName>
    <definedName name="GC_HT" localSheetId="22">#REF!</definedName>
    <definedName name="GC_HT">#REF!</definedName>
    <definedName name="GC_TD" localSheetId="22">#REF!</definedName>
    <definedName name="GC_TD">#REF!</definedName>
    <definedName name="GCS" localSheetId="22">#REF!</definedName>
    <definedName name="GCS">#REF!</definedName>
    <definedName name="gd." localSheetId="22">#REF!</definedName>
    <definedName name="gd.">#REF!</definedName>
    <definedName name="GDTD" localSheetId="22">#REF!</definedName>
    <definedName name="GDTD">#REF!</definedName>
    <definedName name="geff" localSheetId="22">#REF!</definedName>
    <definedName name="geff">#REF!</definedName>
    <definedName name="geo" localSheetId="22">#REF!</definedName>
    <definedName name="geo">#REF!</definedName>
    <definedName name="ghichu" localSheetId="22">#REF!</definedName>
    <definedName name="ghichu">#REF!</definedName>
    <definedName name="ghip" localSheetId="22">#REF!</definedName>
    <definedName name="ghip">#REF!</definedName>
    <definedName name="GJ" localSheetId="22">#REF!</definedName>
    <definedName name="GJ">#REF!</definedName>
    <definedName name="gkGTGT" localSheetId="22">#REF!</definedName>
    <definedName name="gkGTGT">#REF!</definedName>
    <definedName name="gkkjl" hidden="1">{"'Sheet1'!$L$16"}</definedName>
    <definedName name="gl3p" localSheetId="22">#REF!</definedName>
    <definedName name="gl3p">#REF!</definedName>
    <definedName name="gld" localSheetId="22">#REF!</definedName>
    <definedName name="gld">#REF!</definedName>
    <definedName name="Goc32x3" localSheetId="22">#REF!</definedName>
    <definedName name="Goc32x3">#REF!</definedName>
    <definedName name="Goc35x3" localSheetId="22">#REF!</definedName>
    <definedName name="Goc35x3">#REF!</definedName>
    <definedName name="Goc40x4" localSheetId="22">#REF!</definedName>
    <definedName name="Goc40x4">#REF!</definedName>
    <definedName name="Goc45x4" localSheetId="22">#REF!</definedName>
    <definedName name="Goc45x4">#REF!</definedName>
    <definedName name="Goc50x5" localSheetId="22">#REF!</definedName>
    <definedName name="Goc50x5">#REF!</definedName>
    <definedName name="Goc63x6" localSheetId="22">#REF!</definedName>
    <definedName name="Goc63x6">#REF!</definedName>
    <definedName name="Goc75x6" localSheetId="22">#REF!</definedName>
    <definedName name="Goc75x6">#REF!</definedName>
    <definedName name="govan" localSheetId="22">#REF!</definedName>
    <definedName name="govan">#REF!</definedName>
    <definedName name="GP" localSheetId="22">#REF!</definedName>
    <definedName name="GP">#REF!</definedName>
    <definedName name="GRID" localSheetId="22">#REF!</definedName>
    <definedName name="GRID">#REF!</definedName>
    <definedName name="gse" localSheetId="22">#REF!</definedName>
    <definedName name="gse">#REF!</definedName>
    <definedName name="gt" localSheetId="22">#REF!</definedName>
    <definedName name="gt">#REF!</definedName>
    <definedName name="Gtb" localSheetId="22">#REF!</definedName>
    <definedName name="Gtb">#REF!</definedName>
    <definedName name="gtbtt" localSheetId="22">#REF!</definedName>
    <definedName name="gtbtt">#REF!</definedName>
    <definedName name="gtst" localSheetId="22">#REF!</definedName>
    <definedName name="gtst">#REF!</definedName>
    <definedName name="GTXL" localSheetId="22">#REF!</definedName>
    <definedName name="GTXL">#REF!</definedName>
    <definedName name="GTRI" localSheetId="22">#REF!</definedName>
    <definedName name="GTRI">#REF!</definedName>
    <definedName name="gvan" localSheetId="22">#REF!</definedName>
    <definedName name="gvan">#REF!</definedName>
    <definedName name="GVL_LDT" localSheetId="22">#REF!</definedName>
    <definedName name="GVL_LDT">#REF!</definedName>
    <definedName name="Gxl" localSheetId="22">#REF!</definedName>
    <definedName name="Gxl">#REF!</definedName>
    <definedName name="gxltt" localSheetId="22">#REF!</definedName>
    <definedName name="gxltt">#REF!</definedName>
    <definedName name="gia" localSheetId="22">#REF!</definedName>
    <definedName name="gia">#REF!</definedName>
    <definedName name="gia_tien" localSheetId="22">#REF!</definedName>
    <definedName name="gia_tien">#REF!</definedName>
    <definedName name="gia_tien_BTN" localSheetId="22">#REF!</definedName>
    <definedName name="gia_tien_BTN">#REF!</definedName>
    <definedName name="GiacapAvanxoanLVABCXLPE" localSheetId="22">#REF!</definedName>
    <definedName name="GiacapAvanxoanLVABCXLPE">#REF!</definedName>
    <definedName name="GiacapbocCuXLPEPVCDSTAPVCloaiCEVVST" localSheetId="22">#REF!</definedName>
    <definedName name="GiacapbocCuXLPEPVCDSTAPVCloaiCEVVST">#REF!</definedName>
    <definedName name="GiacapbocCuXLPEPVCDSTPVCloaiCEVVST12den24kV" localSheetId="22">#REF!</definedName>
    <definedName name="GiacapbocCuXLPEPVCDSTPVCloaiCEVVST12den24kV">#REF!</definedName>
    <definedName name="GiacapbocCuXLPEPVCDSTPVCloaiCEVVST18den35kV" localSheetId="22">#REF!</definedName>
    <definedName name="GiacapbocCuXLPEPVCDSTPVCloaiCEVVST18den35kV">#REF!</definedName>
    <definedName name="GiacapbocCuXLPEPVCloaiCEV" localSheetId="22">#REF!</definedName>
    <definedName name="GiacapbocCuXLPEPVCloaiCEV">#REF!</definedName>
    <definedName name="GiacapbocCuXLPEPVCloaiCEV12den24kV" localSheetId="22">#REF!</definedName>
    <definedName name="GiacapbocCuXLPEPVCloaiCEV12den24kV">#REF!</definedName>
    <definedName name="GiacapbocCuXLPEPVCloaiCEV18den35kV" localSheetId="22">#REF!</definedName>
    <definedName name="GiacapbocCuXLPEPVCloaiCEV18den35kV">#REF!</definedName>
    <definedName name="GiacapbocCuXLPEPVCPVCloaiCEVV12den24kV" localSheetId="22">#REF!</definedName>
    <definedName name="GiacapbocCuXLPEPVCPVCloaiCEVV12den24kV">#REF!</definedName>
    <definedName name="GiacapbocCuXLPEPVCSWPVCloaiCEVVSW12den24kV" localSheetId="22">#REF!</definedName>
    <definedName name="GiacapbocCuXLPEPVCSWPVCloaiCEVVSW12den24kV">#REF!</definedName>
    <definedName name="GiacapbocCuXLPEPVCSWPVCloaiCEVVSW18den35kV" localSheetId="22">#REF!</definedName>
    <definedName name="GiacapbocCuXLPEPVCSWPVCloaiCEVVSW18den35kV">#REF!</definedName>
    <definedName name="GiadayACbocPVC" localSheetId="22">#REF!</definedName>
    <definedName name="GiadayACbocPVC">#REF!</definedName>
    <definedName name="GiadayAS" localSheetId="22">#REF!</definedName>
    <definedName name="GiadayAS">#REF!</definedName>
    <definedName name="GiadayAtran" localSheetId="22">#REF!</definedName>
    <definedName name="GiadayAtran">#REF!</definedName>
    <definedName name="GiadayAV" localSheetId="22">#REF!</definedName>
    <definedName name="GiadayAV">#REF!</definedName>
    <definedName name="GiadayAXLPE1kVlkyhieuAE" localSheetId="22">#REF!</definedName>
    <definedName name="GiadayAXLPE1kVlkyhieuAE">#REF!</definedName>
    <definedName name="GiadaycapCEV" localSheetId="22">#REF!</definedName>
    <definedName name="GiadaycapCEV">#REF!</definedName>
    <definedName name="GiadaycapCuPVC600V" localSheetId="22">#REF!</definedName>
    <definedName name="GiadaycapCuPVC600V">#REF!</definedName>
    <definedName name="GiadayCVV" localSheetId="22">#REF!</definedName>
    <definedName name="GiadayCVV">#REF!</definedName>
    <definedName name="GiadayMtran" localSheetId="22">#REF!</definedName>
    <definedName name="GiadayMtran">#REF!</definedName>
    <definedName name="Giasatthep" localSheetId="22">#REF!</definedName>
    <definedName name="Giasatthep">#REF!</definedName>
    <definedName name="Giavatlieukhac" localSheetId="22">#REF!</definedName>
    <definedName name="Giavatlieukhac">#REF!</definedName>
    <definedName name="GIAVL_TRALY" localSheetId="22">#REF!</definedName>
    <definedName name="GIAVL_TRALY">#REF!</definedName>
    <definedName name="Giocong" localSheetId="22">#REF!</definedName>
    <definedName name="Giocong">#REF!</definedName>
    <definedName name="giotuoi" localSheetId="22">#REF!</definedName>
    <definedName name="giotuoi">#REF!</definedName>
    <definedName name="h_" localSheetId="22">#REF!</definedName>
    <definedName name="h_">#REF!</definedName>
    <definedName name="h__" localSheetId="22">#REF!</definedName>
    <definedName name="h__">#REF!</definedName>
    <definedName name="h_0" localSheetId="22">#REF!</definedName>
    <definedName name="h_0">#REF!</definedName>
    <definedName name="H_1" localSheetId="22">#REF!</definedName>
    <definedName name="H_1">#REF!</definedName>
    <definedName name="H_2" localSheetId="22">#REF!</definedName>
    <definedName name="H_2">#REF!</definedName>
    <definedName name="H_3" localSheetId="22">#REF!</definedName>
    <definedName name="H_3">#REF!</definedName>
    <definedName name="H_Class1" localSheetId="22">#REF!</definedName>
    <definedName name="H_Class1">#REF!</definedName>
    <definedName name="H_Class2" localSheetId="22">#REF!</definedName>
    <definedName name="H_Class2">#REF!</definedName>
    <definedName name="H_Class3" localSheetId="22">#REF!</definedName>
    <definedName name="H_Class3">#REF!</definedName>
    <definedName name="H_Class4" localSheetId="22">#REF!</definedName>
    <definedName name="H_Class4">#REF!</definedName>
    <definedName name="H_Class5" localSheetId="22">#REF!</definedName>
    <definedName name="H_Class5">#REF!</definedName>
    <definedName name="H_ng_mòc_cáng_trÖnh" localSheetId="22">#REF!</definedName>
    <definedName name="H_ng_mòc_cáng_trÖnh">#REF!</definedName>
    <definedName name="H0.4" localSheetId="22">#REF!</definedName>
    <definedName name="H0.4">#REF!</definedName>
    <definedName name="h18x" localSheetId="22">#REF!</definedName>
    <definedName name="h18x">#REF!</definedName>
    <definedName name="H21dai75" localSheetId="22">#REF!</definedName>
    <definedName name="H21dai75">#REF!</definedName>
    <definedName name="H21dai9" localSheetId="22">#REF!</definedName>
    <definedName name="H21dai9">#REF!</definedName>
    <definedName name="H22dai6" localSheetId="22">#REF!</definedName>
    <definedName name="H22dai6">#REF!</definedName>
    <definedName name="H22dai75" localSheetId="22">#REF!</definedName>
    <definedName name="H22dai75">#REF!</definedName>
    <definedName name="h30x" localSheetId="22">#REF!</definedName>
    <definedName name="h30x">#REF!</definedName>
    <definedName name="H43dai6" localSheetId="22">#REF!</definedName>
    <definedName name="H43dai6">#REF!</definedName>
    <definedName name="H43dai75" localSheetId="22">#REF!</definedName>
    <definedName name="H43dai75">#REF!</definedName>
    <definedName name="H43dai9" localSheetId="22">#REF!</definedName>
    <definedName name="H43dai9">#REF!</definedName>
    <definedName name="H44dai6" localSheetId="22">#REF!</definedName>
    <definedName name="H44dai6">#REF!</definedName>
    <definedName name="H44dai75" localSheetId="22">#REF!</definedName>
    <definedName name="H44dai75">#REF!</definedName>
    <definedName name="H44dai9" localSheetId="22">#REF!</definedName>
    <definedName name="H44dai9">#REF!</definedName>
    <definedName name="Ha" localSheetId="22">#REF!</definedName>
    <definedName name="Ha">#REF!</definedName>
    <definedName name="hangmuc" localSheetId="22">#REF!</definedName>
    <definedName name="hangmuc">#REF!</definedName>
    <definedName name="Hanhkiem" localSheetId="22">#REF!</definedName>
    <definedName name="Hanhkiem">#REF!</definedName>
    <definedName name="HapCKVA" localSheetId="22">#REF!</definedName>
    <definedName name="HapCKVA">#REF!</definedName>
    <definedName name="HapCKvar" localSheetId="22">#REF!</definedName>
    <definedName name="HapCKvar">#REF!</definedName>
    <definedName name="HapCKW" localSheetId="22">#REF!</definedName>
    <definedName name="HapCKW">#REF!</definedName>
    <definedName name="HapIKVA" localSheetId="22">#REF!</definedName>
    <definedName name="HapIKVA">#REF!</definedName>
    <definedName name="HapIKvar" localSheetId="22">#REF!</definedName>
    <definedName name="HapIKvar">#REF!</definedName>
    <definedName name="HapIKW" localSheetId="22">#REF!</definedName>
    <definedName name="HapIKW">#REF!</definedName>
    <definedName name="HapKVA" localSheetId="22">#REF!</definedName>
    <definedName name="HapKVA">#REF!</definedName>
    <definedName name="HapSKVA" localSheetId="22">#REF!</definedName>
    <definedName name="HapSKVA">#REF!</definedName>
    <definedName name="HarvestingWage" localSheetId="22">#REF!</definedName>
    <definedName name="HarvestingWage">#REF!</definedName>
    <definedName name="hau" localSheetId="22">#REF!</definedName>
    <definedName name="hau">#REF!</definedName>
    <definedName name="Hb" localSheetId="22">#REF!</definedName>
    <definedName name="Hb">#REF!</definedName>
    <definedName name="Hbb" localSheetId="22">#REF!</definedName>
    <definedName name="Hbb">#REF!</definedName>
    <definedName name="HBC" localSheetId="22">#REF!</definedName>
    <definedName name="HBC">#REF!</definedName>
    <definedName name="HBL" localSheetId="22">#REF!</definedName>
    <definedName name="HBL">#REF!</definedName>
    <definedName name="Hbtt" localSheetId="22">#REF!</definedName>
    <definedName name="Hbtt">#REF!</definedName>
    <definedName name="Hc" localSheetId="22">#REF!</definedName>
    <definedName name="Hc">#REF!</definedName>
    <definedName name="Hcb" localSheetId="22">#REF!</definedName>
    <definedName name="Hcb">#REF!</definedName>
    <definedName name="HCM" localSheetId="22">#REF!</definedName>
    <definedName name="HCM">#REF!</definedName>
    <definedName name="HCPH" localSheetId="22">#REF!</definedName>
    <definedName name="HCPH">#REF!</definedName>
    <definedName name="HCS" localSheetId="22">#REF!</definedName>
    <definedName name="HCS">#REF!</definedName>
    <definedName name="Hctt" localSheetId="22">#REF!</definedName>
    <definedName name="Hctt">#REF!</definedName>
    <definedName name="HCU" localSheetId="22">#REF!</definedName>
    <definedName name="HCU">#REF!</definedName>
    <definedName name="Hd" localSheetId="22">#REF!</definedName>
    <definedName name="Hd">#REF!</definedName>
    <definedName name="Hdb" localSheetId="22">#REF!</definedName>
    <definedName name="Hdb">#REF!</definedName>
    <definedName name="HDC" localSheetId="22">#REF!</definedName>
    <definedName name="HDC">#REF!</definedName>
    <definedName name="Hdtt" localSheetId="22">#REF!</definedName>
    <definedName name="Hdtt">#REF!</definedName>
    <definedName name="HDU" localSheetId="22">#REF!</definedName>
    <definedName name="HDU">#REF!</definedName>
    <definedName name="He" localSheetId="22">#REF!</definedName>
    <definedName name="He">#REF!</definedName>
    <definedName name="HE_SO_KHO_KHAN_CANG_DAY" localSheetId="22">#REF!</definedName>
    <definedName name="HE_SO_KHO_KHAN_CANG_DAY">#REF!</definedName>
    <definedName name="Heä_soá_laép_xaø_H">1.7</definedName>
    <definedName name="heä_soá_sình_laày" localSheetId="22">#REF!</definedName>
    <definedName name="heä_soá_sình_laày">#REF!</definedName>
    <definedName name="heso0.7" localSheetId="22">#REF!</definedName>
    <definedName name="heso0.7">#REF!</definedName>
    <definedName name="HHBQ" localSheetId="22">#REF!</definedName>
    <definedName name="HHBQ">#REF!</definedName>
    <definedName name="HHcat" localSheetId="22">#REF!</definedName>
    <definedName name="HHcat">#REF!</definedName>
    <definedName name="HHda" localSheetId="22">#REF!</definedName>
    <definedName name="HHda">#REF!</definedName>
    <definedName name="hhhh" localSheetId="22">#REF!</definedName>
    <definedName name="hhhh">#REF!</definedName>
    <definedName name="HHIC" localSheetId="22">#REF!</definedName>
    <definedName name="HHIC">#REF!</definedName>
    <definedName name="HHT" localSheetId="22">#REF!</definedName>
    <definedName name="HHT">#REF!</definedName>
    <definedName name="HiddenRows" localSheetId="22" hidden="1">#REF!</definedName>
    <definedName name="HiddenRows" hidden="1">#REF!</definedName>
    <definedName name="hien" localSheetId="22">#REF!</definedName>
    <definedName name="hien">#REF!</definedName>
    <definedName name="hjjkl" hidden="1">{"'Sheet1'!$L$16"}</definedName>
    <definedName name="HKE" localSheetId="22">#REF!</definedName>
    <definedName name="HKE">#REF!</definedName>
    <definedName name="hkjkl" hidden="1">{#N/A,#N/A,FALSE,"Chi tiÆt"}</definedName>
    <definedName name="HKL" localSheetId="22">#REF!</definedName>
    <definedName name="HKL">#REF!</definedName>
    <definedName name="HKLHI" localSheetId="22">#REF!</definedName>
    <definedName name="HKLHI">#REF!</definedName>
    <definedName name="HKLL" localSheetId="22">#REF!</definedName>
    <definedName name="HKLL">#REF!</definedName>
    <definedName name="HKLLLO" localSheetId="22">#REF!</definedName>
    <definedName name="HKLLLO">#REF!</definedName>
    <definedName name="HLC" localSheetId="22">#REF!</definedName>
    <definedName name="HLC">#REF!</definedName>
    <definedName name="HLIC" localSheetId="22">#REF!</definedName>
    <definedName name="HLIC">#REF!</definedName>
    <definedName name="HLU" localSheetId="22">#REF!</definedName>
    <definedName name="HLU">#REF!</definedName>
    <definedName name="Ho" localSheetId="22">#REF!</definedName>
    <definedName name="Ho">#REF!</definedName>
    <definedName name="hÖ_sè_vËt_liÖu_ho__b_nh" localSheetId="22">#REF!</definedName>
    <definedName name="hÖ_sè_vËt_liÖu_ho__b_nh">#REF!</definedName>
    <definedName name="Hoa" localSheetId="22">#REF!</definedName>
    <definedName name="Hoa">#REF!</definedName>
    <definedName name="hoc">55000</definedName>
    <definedName name="Hocluc" localSheetId="22">#REF!</definedName>
    <definedName name="Hocluc">#REF!</definedName>
    <definedName name="HOME_MANP" localSheetId="22">#REF!</definedName>
    <definedName name="HOME_MANP">#REF!</definedName>
    <definedName name="HOMEOFFICE_COST" localSheetId="22">#REF!</definedName>
    <definedName name="HOMEOFFICE_COST">#REF!</definedName>
    <definedName name="Hong_Quang" localSheetId="22">#REF!</definedName>
    <definedName name="Hong_Quang">#REF!</definedName>
    <definedName name="Hopnoicap" localSheetId="22">#REF!</definedName>
    <definedName name="Hopnoicap">#REF!</definedName>
    <definedName name="Hoto" localSheetId="22">#REF!</definedName>
    <definedName name="Hoto">#REF!</definedName>
    <definedName name="HR" localSheetId="22">#REF!</definedName>
    <definedName name="HR">#REF!</definedName>
    <definedName name="HRC" localSheetId="22">#REF!</definedName>
    <definedName name="HRC">#REF!</definedName>
    <definedName name="Hs" localSheetId="22">#REF!</definedName>
    <definedName name="Hs">#REF!</definedName>
    <definedName name="Hsb" localSheetId="22">#REF!</definedName>
    <definedName name="Hsb">#REF!</definedName>
    <definedName name="HSCT3">0.1</definedName>
    <definedName name="hsd" localSheetId="22">#REF!</definedName>
    <definedName name="hsd">#REF!</definedName>
    <definedName name="hsdc" localSheetId="22">#REF!</definedName>
    <definedName name="hsdc">#REF!</definedName>
    <definedName name="hsdc1" localSheetId="22">#REF!</definedName>
    <definedName name="hsdc1">#REF!</definedName>
    <definedName name="HSDN">2.5</definedName>
    <definedName name="HSGG" localSheetId="22">#REF!</definedName>
    <definedName name="HSGG">#REF!</definedName>
    <definedName name="HSHH" localSheetId="22">#REF!</definedName>
    <definedName name="HSHH">#REF!</definedName>
    <definedName name="HSHHUT" localSheetId="22">#REF!</definedName>
    <definedName name="HSHHUT">#REF!</definedName>
    <definedName name="hsk" localSheetId="22">#REF!</definedName>
    <definedName name="hsk">#REF!</definedName>
    <definedName name="hslx" localSheetId="22">#REF!</definedName>
    <definedName name="hslx">#REF!</definedName>
    <definedName name="hsm" localSheetId="22">#REF!</definedName>
    <definedName name="hsm">#REF!</definedName>
    <definedName name="HSMTC" localSheetId="22">#REF!</definedName>
    <definedName name="HSMTC">#REF!</definedName>
    <definedName name="hsnc_cau">1.626</definedName>
    <definedName name="hsnc_cau2">1.626</definedName>
    <definedName name="hsnc_d">1.6356</definedName>
    <definedName name="hsnc_d2">1.6356</definedName>
    <definedName name="HSSL" localSheetId="22">#REF!</definedName>
    <definedName name="HSSL">#REF!</definedName>
    <definedName name="hßm4" localSheetId="22">#REF!</definedName>
    <definedName name="hßm4">#REF!</definedName>
    <definedName name="hstb" localSheetId="22">#REF!</definedName>
    <definedName name="hstb">#REF!</definedName>
    <definedName name="hstdtk" localSheetId="22">#REF!</definedName>
    <definedName name="hstdtk">#REF!</definedName>
    <definedName name="Hstt" localSheetId="22">#REF!</definedName>
    <definedName name="Hstt">#REF!</definedName>
    <definedName name="hsthep" localSheetId="22">#REF!</definedName>
    <definedName name="hsthep">#REF!</definedName>
    <definedName name="HSVC1" localSheetId="22">#REF!</definedName>
    <definedName name="HSVC1">#REF!</definedName>
    <definedName name="HSVC2" localSheetId="22">#REF!</definedName>
    <definedName name="HSVC2">#REF!</definedName>
    <definedName name="HSVC3" localSheetId="22">#REF!</definedName>
    <definedName name="HSVC3">#REF!</definedName>
    <definedName name="hsvl" localSheetId="22">#REF!</definedName>
    <definedName name="hsvl">#REF!</definedName>
    <definedName name="hsvl2">1</definedName>
    <definedName name="HSXA" localSheetId="22">#REF!</definedName>
    <definedName name="HSXA">#REF!</definedName>
    <definedName name="hsxk" localSheetId="22">#REF!</definedName>
    <definedName name="hsxk">#REF!</definedName>
    <definedName name="htdd2003" localSheetId="22">#REF!</definedName>
    <definedName name="htdd2003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TNC" localSheetId="22">#REF!</definedName>
    <definedName name="HTNC">#REF!</definedName>
    <definedName name="HTS" localSheetId="22">#REF!</definedName>
    <definedName name="HTS">#REF!</definedName>
    <definedName name="HTU" localSheetId="22">#REF!</definedName>
    <definedName name="HTU">#REF!</definedName>
    <definedName name="HTVL" localSheetId="22">#REF!</definedName>
    <definedName name="HTVL">#REF!</definedName>
    <definedName name="hu" hidden="1">{"'Sheet1'!$L$16"}</definedName>
    <definedName name="hung" hidden="1">{"'Sheet1'!$L$16"}</definedName>
    <definedName name="huy" hidden="1">{"'Sheet1'!$L$16"}</definedName>
    <definedName name="HV" localSheetId="22">#REF!</definedName>
    <definedName name="HV">#REF!</definedName>
    <definedName name="HVBC" localSheetId="22">#REF!</definedName>
    <definedName name="HVBC">#REF!</definedName>
    <definedName name="HVC" localSheetId="22">#REF!</definedName>
    <definedName name="HVC">#REF!</definedName>
    <definedName name="HVL" localSheetId="22">#REF!</definedName>
    <definedName name="HVL">#REF!</definedName>
    <definedName name="HVP" localSheetId="22">#REF!</definedName>
    <definedName name="HVP">#REF!</definedName>
    <definedName name="hvt" localSheetId="22">#REF!</definedName>
    <definedName name="hvt">#REF!</definedName>
    <definedName name="hvtb" localSheetId="22">#REF!</definedName>
    <definedName name="hvtb">#REF!</definedName>
    <definedName name="hvttt" localSheetId="22">#REF!</definedName>
    <definedName name="hvttt">#REF!</definedName>
    <definedName name="Hxn" localSheetId="22">#REF!</definedName>
    <definedName name="Hxn">#REF!</definedName>
    <definedName name="I" localSheetId="22">#REF!</definedName>
    <definedName name="I">#REF!</definedName>
    <definedName name="I_A" localSheetId="22">#REF!</definedName>
    <definedName name="I_A">#REF!</definedName>
    <definedName name="I_B" localSheetId="22">#REF!</definedName>
    <definedName name="I_B">#REF!</definedName>
    <definedName name="I_c" localSheetId="22">#REF!</definedName>
    <definedName name="I_c">#REF!</definedName>
    <definedName name="IDLAB_COST" localSheetId="22">#REF!</definedName>
    <definedName name="IDLAB_COST">#REF!</definedName>
    <definedName name="II_A" localSheetId="22">#REF!</definedName>
    <definedName name="II_A">#REF!</definedName>
    <definedName name="II_B" localSheetId="22">#REF!</definedName>
    <definedName name="II_B">#REF!</definedName>
    <definedName name="II_c" localSheetId="22">#REF!</definedName>
    <definedName name="II_c">#REF!</definedName>
    <definedName name="III_a" localSheetId="22">#REF!</definedName>
    <definedName name="III_a">#REF!</definedName>
    <definedName name="III_B" localSheetId="22">#REF!</definedName>
    <definedName name="III_B">#REF!</definedName>
    <definedName name="III_c" localSheetId="22">#REF!</definedName>
    <definedName name="III_c">#REF!</definedName>
    <definedName name="IND_LAB" localSheetId="22">#REF!</definedName>
    <definedName name="IND_LAB">#REF!</definedName>
    <definedName name="Index">#REF!</definedName>
    <definedName name="INDMANP" localSheetId="22">#REF!</definedName>
    <definedName name="INDMANP">#REF!</definedName>
    <definedName name="INF" localSheetId="22">#REF!</definedName>
    <definedName name="INF">#REF!</definedName>
    <definedName name="inputCosti" localSheetId="22">#REF!</definedName>
    <definedName name="inputCosti">#REF!</definedName>
    <definedName name="inputLf" localSheetId="22">#REF!</definedName>
    <definedName name="inputLf">#REF!</definedName>
    <definedName name="inputWTP" localSheetId="22">#REF!</definedName>
    <definedName name="inputWTP">#REF!</definedName>
    <definedName name="INT" localSheetId="22">#REF!</definedName>
    <definedName name="INT">#REF!</definedName>
    <definedName name="Inthu" localSheetId="22">#REF!</definedName>
    <definedName name="Inthu">#REF!</definedName>
    <definedName name="Inthu1" localSheetId="22">#REF!</definedName>
    <definedName name="Inthu1">#REF!</definedName>
    <definedName name="Ing" localSheetId="22">#REF!</definedName>
    <definedName name="Ing">#REF!</definedName>
    <definedName name="Ip" localSheetId="22">#REF!</definedName>
    <definedName name="Ip">#REF!</definedName>
    <definedName name="IS_a" localSheetId="22">#REF!</definedName>
    <definedName name="IS_a">#REF!</definedName>
    <definedName name="IS_Clay" localSheetId="22">#REF!</definedName>
    <definedName name="IS_Clay">#REF!</definedName>
    <definedName name="IS_pH" localSheetId="22">#REF!</definedName>
    <definedName name="IS_pH">#REF!</definedName>
    <definedName name="itd1.5" localSheetId="22">#REF!</definedName>
    <definedName name="itd1.5">#REF!</definedName>
    <definedName name="itdd1.5" localSheetId="22">#REF!</definedName>
    <definedName name="itdd1.5">#REF!</definedName>
    <definedName name="itddgoi" localSheetId="22">#REF!</definedName>
    <definedName name="itddgoi">#REF!</definedName>
    <definedName name="itdg" localSheetId="22">#REF!</definedName>
    <definedName name="itdg">#REF!</definedName>
    <definedName name="itdgoi" localSheetId="22">#REF!</definedName>
    <definedName name="itdgoi">#REF!</definedName>
    <definedName name="ith1.5" localSheetId="22">#REF!</definedName>
    <definedName name="ith1.5">#REF!</definedName>
    <definedName name="ithg" localSheetId="22">#REF!</definedName>
    <definedName name="ithg">#REF!</definedName>
    <definedName name="ithgoi" localSheetId="22">#REF!</definedName>
    <definedName name="ithgoi">#REF!</definedName>
    <definedName name="IWTP" localSheetId="22">#REF!</definedName>
    <definedName name="IWTP">#REF!</definedName>
    <definedName name="ixy" localSheetId="22">#REF!</definedName>
    <definedName name="ixy">#REF!</definedName>
    <definedName name="J.O" localSheetId="22">#REF!</definedName>
    <definedName name="J.O">#REF!</definedName>
    <definedName name="J.O_GT" localSheetId="22">#REF!</definedName>
    <definedName name="J.O_GT">#REF!</definedName>
    <definedName name="j356C8" localSheetId="22">#REF!</definedName>
    <definedName name="j356C8">#REF!</definedName>
    <definedName name="k" localSheetId="22">#REF!</definedName>
    <definedName name="k">#REF!</definedName>
    <definedName name="k.." localSheetId="22">#REF!</definedName>
    <definedName name="k..">#REF!</definedName>
    <definedName name="K_Class1" localSheetId="22">#REF!</definedName>
    <definedName name="K_Class1">#REF!</definedName>
    <definedName name="K_Class2" localSheetId="22">#REF!</definedName>
    <definedName name="K_Class2">#REF!</definedName>
    <definedName name="K_Class3" localSheetId="22">#REF!</definedName>
    <definedName name="K_Class3">#REF!</definedName>
    <definedName name="K_Class4" localSheetId="22">#REF!</definedName>
    <definedName name="K_Class4">#REF!</definedName>
    <definedName name="K_Class5" localSheetId="22">#REF!</definedName>
    <definedName name="K_Class5">#REF!</definedName>
    <definedName name="K_con" localSheetId="22">#REF!</definedName>
    <definedName name="K_con">#REF!</definedName>
    <definedName name="K_L" localSheetId="22">#REF!</definedName>
    <definedName name="K_L">#REF!</definedName>
    <definedName name="K_lchae" localSheetId="22">#REF!</definedName>
    <definedName name="K_lchae">#REF!</definedName>
    <definedName name="K_run" localSheetId="22">#REF!</definedName>
    <definedName name="K_run">#REF!</definedName>
    <definedName name="K_sed" localSheetId="22">#REF!</definedName>
    <definedName name="K_sed">#REF!</definedName>
    <definedName name="KA" localSheetId="22">#REF!</definedName>
    <definedName name="KA">#REF!</definedName>
    <definedName name="ka." localSheetId="22">#REF!</definedName>
    <definedName name="ka.">#REF!</definedName>
    <definedName name="KAE" localSheetId="22">#REF!</definedName>
    <definedName name="KAE">#REF!</definedName>
    <definedName name="kc" localSheetId="22">#REF!</definedName>
    <definedName name="kc">#REF!</definedName>
    <definedName name="kcdd" localSheetId="22">#REF!</definedName>
    <definedName name="kcdd">#REF!</definedName>
    <definedName name="kcong" localSheetId="22">#REF!</definedName>
    <definedName name="kcong">#REF!</definedName>
    <definedName name="Kcto" localSheetId="22">#REF!</definedName>
    <definedName name="Kcto">#REF!</definedName>
    <definedName name="Kctx" localSheetId="22">#REF!</definedName>
    <definedName name="Kctx">#REF!</definedName>
    <definedName name="KDC" localSheetId="22">#REF!</definedName>
    <definedName name="KDC">#REF!</definedName>
    <definedName name="kdien" localSheetId="22">#REF!</definedName>
    <definedName name="kdien">#REF!</definedName>
    <definedName name="kehoach_09" localSheetId="22">#REF!</definedName>
    <definedName name="kehoach_09">#REF!</definedName>
    <definedName name="Kepcapcacloai" localSheetId="22">#REF!</definedName>
    <definedName name="Kepcapcacloai">#REF!</definedName>
    <definedName name="Ket_Qua_KD" localSheetId="22">#REF!</definedName>
    <definedName name="Ket_Qua_KD">#REF!</definedName>
    <definedName name="KeyFigure" localSheetId="22">#REF!</definedName>
    <definedName name="KeyFigure">#REF!</definedName>
    <definedName name="KFFMAX" localSheetId="22">#REF!</definedName>
    <definedName name="KFFMAX">#REF!</definedName>
    <definedName name="KFFMIN" localSheetId="22">#REF!</definedName>
    <definedName name="KFFMIN">#REF!</definedName>
    <definedName name="kich250" localSheetId="22">#REF!</definedName>
    <definedName name="kich250">#REF!</definedName>
    <definedName name="kich500" localSheetId="22">#REF!</definedName>
    <definedName name="kich500">#REF!</definedName>
    <definedName name="kiem" localSheetId="22">#REF!</definedName>
    <definedName name="kiem">#REF!</definedName>
    <definedName name="Kiem_tra_trung_ten" localSheetId="22">#REF!</definedName>
    <definedName name="Kiem_tra_trung_ten">#REF!</definedName>
    <definedName name="KINH_PHI_DEN_BU" localSheetId="22">#REF!</definedName>
    <definedName name="KINH_PHI_DEN_BU">#REF!</definedName>
    <definedName name="KINH_PHI_DZ0.4KV" localSheetId="22">#REF!</definedName>
    <definedName name="KINH_PHI_DZ0.4KV">#REF!</definedName>
    <definedName name="KINH_PHI_KHAO_SAT__LAP_BCNCKT__TKKTTC" localSheetId="22">#REF!</definedName>
    <definedName name="KINH_PHI_KHAO_SAT__LAP_BCNCKT__TKKTTC">#REF!</definedName>
    <definedName name="KINH_PHI_KHO_BAI" localSheetId="22">#REF!</definedName>
    <definedName name="KINH_PHI_KHO_BAI">#REF!</definedName>
    <definedName name="KINH_PHI_TBA" localSheetId="22">#REF!</definedName>
    <definedName name="KINH_PHI_TBA">#REF!</definedName>
    <definedName name="kkk" localSheetId="22">#REF!</definedName>
    <definedName name="kkk">#REF!</definedName>
    <definedName name="kl" localSheetId="22">#REF!</definedName>
    <definedName name="kl">#REF!</definedName>
    <definedName name="kl_ME" localSheetId="22">#REF!</definedName>
    <definedName name="kl_ME">#REF!</definedName>
    <definedName name="KLC" localSheetId="22">#REF!</definedName>
    <definedName name="KLC">#REF!</definedName>
    <definedName name="KLFMAX" localSheetId="22">#REF!</definedName>
    <definedName name="KLFMAX">#REF!</definedName>
    <definedName name="KLFMIN" localSheetId="22">#REF!</definedName>
    <definedName name="KLFMIN">#REF!</definedName>
    <definedName name="KLHC15" localSheetId="22">#REF!</definedName>
    <definedName name="KLHC15">#REF!</definedName>
    <definedName name="KLHC25" localSheetId="22">#REF!</definedName>
    <definedName name="KLHC25">#REF!</definedName>
    <definedName name="kll" localSheetId="22">#REF!</definedName>
    <definedName name="kll">#REF!</definedName>
    <definedName name="KLLC15" localSheetId="22">#REF!</definedName>
    <definedName name="KLLC15">#REF!</definedName>
    <definedName name="KLLC25" localSheetId="22">#REF!</definedName>
    <definedName name="KLLC25">#REF!</definedName>
    <definedName name="KLMC15" localSheetId="22">#REF!</definedName>
    <definedName name="KLMC15">#REF!</definedName>
    <definedName name="KLMC25" localSheetId="22">#REF!</definedName>
    <definedName name="KLMC25">#REF!</definedName>
    <definedName name="Kng" localSheetId="22">#REF!</definedName>
    <definedName name="Kng">#REF!</definedName>
    <definedName name="kp1ph" localSheetId="22">#REF!</definedName>
    <definedName name="kp1ph">#REF!</definedName>
    <definedName name="KQ_Truong" localSheetId="22">#REF!</definedName>
    <definedName name="KQ_Truong">#REF!</definedName>
    <definedName name="Ks" localSheetId="22">#REF!</definedName>
    <definedName name="Ks">#REF!</definedName>
    <definedName name="ksbn" hidden="1">{"'Sheet1'!$L$16"}</definedName>
    <definedName name="KSbuocBVTC" localSheetId="22">#REF!</definedName>
    <definedName name="KSbuocBVTC">#REF!</definedName>
    <definedName name="KSbuocduan" localSheetId="22">#REF!</definedName>
    <definedName name="KSbuocduan">#REF!</definedName>
    <definedName name="KSbuockythuat" localSheetId="22">#REF!</definedName>
    <definedName name="KSbuockythuat">#REF!</definedName>
    <definedName name="KSdaodiachat" localSheetId="22">#REF!</definedName>
    <definedName name="KSdaodiachat">#REF!</definedName>
    <definedName name="KSdovebando" localSheetId="22">#REF!</definedName>
    <definedName name="KSdovebando">#REF!</definedName>
    <definedName name="KSdovecatdoc" localSheetId="22">#REF!</definedName>
    <definedName name="KSdovecatdoc">#REF!</definedName>
    <definedName name="KSdovecatngang" localSheetId="22">#REF!</definedName>
    <definedName name="KSdovecatngang">#REF!</definedName>
    <definedName name="KSdovetimcong" localSheetId="22">#REF!</definedName>
    <definedName name="KSdovetimcong">#REF!</definedName>
    <definedName name="kshn" hidden="1">{"'Sheet1'!$L$16"}</definedName>
    <definedName name="KSkhongchecaodo" localSheetId="22">#REF!</definedName>
    <definedName name="KSkhongchecaodo">#REF!</definedName>
    <definedName name="KSkhongchematbang" localSheetId="22">#REF!</definedName>
    <definedName name="KSkhongchematbang">#REF!</definedName>
    <definedName name="ksls" hidden="1">{"'Sheet1'!$L$16"}</definedName>
    <definedName name="KSmatduong" localSheetId="22">#REF!</definedName>
    <definedName name="KSmatduong">#REF!</definedName>
    <definedName name="KSTK" localSheetId="22">#REF!</definedName>
    <definedName name="KSTK">#REF!</definedName>
    <definedName name="KSthinghiemSPT" localSheetId="22">#REF!</definedName>
    <definedName name="KSthinghiemSPT">#REF!</definedName>
    <definedName name="KSXDchitieuhoahäccuadat" localSheetId="22">#REF!</definedName>
    <definedName name="KSXDchitieuhoahäccuadat">#REF!</definedName>
    <definedName name="Kte" localSheetId="22">#REF!</definedName>
    <definedName name="Kte">#REF!</definedName>
    <definedName name="KVC" localSheetId="22">#REF!</definedName>
    <definedName name="KVC">#REF!</definedName>
    <definedName name="Kxc" localSheetId="22">#REF!</definedName>
    <definedName name="Kxc">#REF!</definedName>
    <definedName name="Kxp" localSheetId="22">#REF!</definedName>
    <definedName name="Kxp">#REF!</definedName>
    <definedName name="kh" localSheetId="22">#REF!</definedName>
    <definedName name="kh">#REF!</definedName>
    <definedName name="khac">2</definedName>
    <definedName name="khanang" localSheetId="22">#REF!</definedName>
    <definedName name="khanang">#REF!</definedName>
    <definedName name="Khanhdonnoitrunggiannoidieuchinh" localSheetId="22">#REF!</definedName>
    <definedName name="Khanhdonnoitrunggiannoidieuchinh">#REF!</definedName>
    <definedName name="Khâi" localSheetId="22">#REF!</definedName>
    <definedName name="Khâi">#REF!</definedName>
    <definedName name="khla09" hidden="1">{"'Sheet1'!$L$16"}</definedName>
    <definedName name="khoannhoi" localSheetId="22">#REF!</definedName>
    <definedName name="khoannhoi">#REF!</definedName>
    <definedName name="KHOI_LUONG_DAT_DAO_DAP" localSheetId="22">#REF!</definedName>
    <definedName name="KHOI_LUONG_DAT_DAO_DAP">#REF!</definedName>
    <definedName name="khong" localSheetId="22">#REF!</definedName>
    <definedName name="khong">#REF!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l" localSheetId="22">#REF!</definedName>
    <definedName name="l">#REF!</definedName>
    <definedName name="l_1" localSheetId="22">#REF!</definedName>
    <definedName name="l_1">#REF!</definedName>
    <definedName name="L63x6">5800</definedName>
    <definedName name="Lab_tec" localSheetId="22">#REF!</definedName>
    <definedName name="Lab_tec">#REF!</definedName>
    <definedName name="Labour_cost" localSheetId="22">#REF!</definedName>
    <definedName name="Labour_cost">#REF!</definedName>
    <definedName name="Lac_tec" localSheetId="22">#REF!</definedName>
    <definedName name="Lac_tec">#REF!</definedName>
    <definedName name="lan" localSheetId="22">#REF!</definedName>
    <definedName name="lan">#REF!</definedName>
    <definedName name="LandPreperationWage" localSheetId="22">#REF!</definedName>
    <definedName name="LandPreperationWage">#REF!</definedName>
    <definedName name="langson" hidden="1">{"'Sheet1'!$L$16"}</definedName>
    <definedName name="lanhto" localSheetId="22">#REF!</definedName>
    <definedName name="lanhto">#REF!</definedName>
    <definedName name="LAP_DAT_TBA" localSheetId="22">#REF!</definedName>
    <definedName name="LAP_DAT_TBA">#REF!</definedName>
    <definedName name="LBS_22">107800000</definedName>
    <definedName name="LC5_total" localSheetId="22">#REF!</definedName>
    <definedName name="LC5_total">#REF!</definedName>
    <definedName name="LC6_total" localSheetId="22">#REF!</definedName>
    <definedName name="LC6_total">#REF!</definedName>
    <definedName name="Lcot" localSheetId="22">#REF!</definedName>
    <definedName name="Lcot">#REF!</definedName>
    <definedName name="Lct" localSheetId="22">#REF!</definedName>
    <definedName name="Lct">#REF!</definedName>
    <definedName name="Ld" localSheetId="22">#REF!</definedName>
    <definedName name="Ld">#REF!</definedName>
    <definedName name="limcount" hidden="1">1</definedName>
    <definedName name="Lmk" localSheetId="22">#REF!</definedName>
    <definedName name="Lmk">#REF!</definedName>
    <definedName name="LMU" localSheetId="22">#REF!</definedName>
    <definedName name="LMU">#REF!</definedName>
    <definedName name="LMUSelected" localSheetId="22">#REF!</definedName>
    <definedName name="LMUSelected">#REF!</definedName>
    <definedName name="LN" localSheetId="22">#REF!</definedName>
    <definedName name="LN">#REF!</definedName>
    <definedName name="Lnsc" localSheetId="22">#REF!</definedName>
    <definedName name="Lnsc">#REF!</definedName>
    <definedName name="lntt" localSheetId="22">#REF!</definedName>
    <definedName name="lntt">#REF!</definedName>
    <definedName name="Lo" localSheetId="22">#REF!</definedName>
    <definedName name="Lo">#REF!</definedName>
    <definedName name="LOAI_DUONG" localSheetId="22">#REF!</definedName>
    <definedName name="LOAI_DUONG">#REF!</definedName>
    <definedName name="loaiduan" localSheetId="22">#REF!</definedName>
    <definedName name="loaiduan">#REF!</definedName>
    <definedName name="Loss_tec" localSheetId="22">#REF!</definedName>
    <definedName name="Loss_tec">#REF!</definedName>
    <definedName name="LRMC" localSheetId="22">#REF!</definedName>
    <definedName name="LRMC">#REF!</definedName>
    <definedName name="Ltt" localSheetId="22">#REF!</definedName>
    <definedName name="Ltt">#REF!</definedName>
    <definedName name="ltre" localSheetId="22">#REF!</definedName>
    <definedName name="ltre">#REF!</definedName>
    <definedName name="lulop16" localSheetId="22">#REF!</definedName>
    <definedName name="lulop16">#REF!</definedName>
    <definedName name="luoncap" localSheetId="22">#REF!</definedName>
    <definedName name="luoncap">#REF!</definedName>
    <definedName name="lurung16" localSheetId="22">#REF!</definedName>
    <definedName name="lurung16">#REF!</definedName>
    <definedName name="luthep10" localSheetId="22">#REF!</definedName>
    <definedName name="luthep10">#REF!</definedName>
    <definedName name="luuthong" localSheetId="22">#REF!</definedName>
    <definedName name="luuthong">#REF!</definedName>
    <definedName name="lv.." localSheetId="22">#REF!</definedName>
    <definedName name="lv..">#REF!</definedName>
    <definedName name="lVC" localSheetId="22">#REF!</definedName>
    <definedName name="lVC">#REF!</definedName>
    <definedName name="lvr.." localSheetId="22">#REF!</definedName>
    <definedName name="lvr..">#REF!</definedName>
    <definedName name="Lx" localSheetId="22">#REF!</definedName>
    <definedName name="Lx">#REF!</definedName>
    <definedName name="LX100N" localSheetId="22">#REF!</definedName>
    <definedName name="LX100N">#REF!</definedName>
    <definedName name="m_2" localSheetId="22">#REF!</definedName>
    <definedName name="m_2">#REF!</definedName>
    <definedName name="M0.4" localSheetId="22">#REF!</definedName>
    <definedName name="M0.4">#REF!</definedName>
    <definedName name="M12ba3p" localSheetId="22">#REF!</definedName>
    <definedName name="M12ba3p">#REF!</definedName>
    <definedName name="M12bb1p" localSheetId="22">#REF!</definedName>
    <definedName name="M12bb1p">#REF!</definedName>
    <definedName name="M12cbnc" localSheetId="22">#REF!</definedName>
    <definedName name="M12cbnc">#REF!</definedName>
    <definedName name="M12cbvl" localSheetId="22">#REF!</definedName>
    <definedName name="M12cbvl">#REF!</definedName>
    <definedName name="M14bb1p" localSheetId="22">#REF!</definedName>
    <definedName name="M14bb1p">#REF!</definedName>
    <definedName name="M2H" localSheetId="22">#REF!</definedName>
    <definedName name="M2H">#REF!</definedName>
    <definedName name="m8aanc" localSheetId="22">#REF!</definedName>
    <definedName name="m8aanc">#REF!</definedName>
    <definedName name="m8aavl" localSheetId="22">#REF!</definedName>
    <definedName name="m8aavl">#REF!</definedName>
    <definedName name="Ma3pnc" localSheetId="22">#REF!</definedName>
    <definedName name="Ma3pnc">#REF!</definedName>
    <definedName name="Ma3pvl" localSheetId="22">#REF!</definedName>
    <definedName name="Ma3pvl">#REF!</definedName>
    <definedName name="Maa3pnc" localSheetId="22">#REF!</definedName>
    <definedName name="Maa3pnc">#REF!</definedName>
    <definedName name="Maa3pvl" localSheetId="22">#REF!</definedName>
    <definedName name="Maa3pvl">#REF!</definedName>
    <definedName name="macbt" localSheetId="22">#REF!</definedName>
    <definedName name="macbt">#REF!</definedName>
    <definedName name="MAG" localSheetId="22">#REF!</definedName>
    <definedName name="MAG">#REF!</definedName>
    <definedName name="mahang_k_n" localSheetId="22">#REF!</definedName>
    <definedName name="mahang_k_n">#REF!</definedName>
    <definedName name="mahang_th" localSheetId="22">#REF!</definedName>
    <definedName name="mahang_th">#REF!</definedName>
    <definedName name="MAJ_CON_EQP" localSheetId="22">#REF!</definedName>
    <definedName name="MAJ_CON_EQP">#REF!</definedName>
    <definedName name="MaMay_Q" localSheetId="22">#REF!</definedName>
    <definedName name="MaMay_Q">#REF!</definedName>
    <definedName name="may" localSheetId="22">#REF!</definedName>
    <definedName name="may">#REF!</definedName>
    <definedName name="Mba1p" localSheetId="22">#REF!</definedName>
    <definedName name="Mba1p">#REF!</definedName>
    <definedName name="Mba3p" localSheetId="22">#REF!</definedName>
    <definedName name="Mba3p">#REF!</definedName>
    <definedName name="Mbb3p" localSheetId="22">#REF!</definedName>
    <definedName name="Mbb3p">#REF!</definedName>
    <definedName name="Mbn1p" localSheetId="22">#REF!</definedName>
    <definedName name="Mbn1p">#REF!</definedName>
    <definedName name="MBT" localSheetId="22">#REF!</definedName>
    <definedName name="MBT">#REF!</definedName>
    <definedName name="Mbtong" localSheetId="22">#REF!</definedName>
    <definedName name="Mbtong">#REF!</definedName>
    <definedName name="mc" localSheetId="22">#REF!</definedName>
    <definedName name="mc">#REF!</definedName>
    <definedName name="mc1.5" localSheetId="22">#REF!</definedName>
    <definedName name="mc1.5">#REF!</definedName>
    <definedName name="mc1.5s7" localSheetId="22">#REF!</definedName>
    <definedName name="mc1.5s7">#REF!</definedName>
    <definedName name="mcgd" localSheetId="22">#REF!</definedName>
    <definedName name="mcgd">#REF!</definedName>
    <definedName name="mcgds7" localSheetId="22">#REF!</definedName>
    <definedName name="mcgds7">#REF!</definedName>
    <definedName name="MDBT" localSheetId="22">#REF!</definedName>
    <definedName name="MDBT">#REF!</definedName>
    <definedName name="MDT" localSheetId="22">#REF!</definedName>
    <definedName name="MDT">#REF!</definedName>
    <definedName name="me" localSheetId="22">#REF!</definedName>
    <definedName name="me">#REF!</definedName>
    <definedName name="Mè_A1" localSheetId="22">#REF!</definedName>
    <definedName name="Mè_A1">#REF!</definedName>
    <definedName name="Mè_A2" localSheetId="22">#REF!</definedName>
    <definedName name="Mè_A2">#REF!</definedName>
    <definedName name="MG_A" localSheetId="22">#REF!</definedName>
    <definedName name="MG_A">#REF!</definedName>
    <definedName name="MIH" localSheetId="22">#REF!</definedName>
    <definedName name="MIH">#REF!</definedName>
    <definedName name="Minolta" localSheetId="22">#REF!</definedName>
    <definedName name="Minolta">#REF!</definedName>
    <definedName name="Mita" localSheetId="22">#REF!</definedName>
    <definedName name="Mita">#REF!</definedName>
    <definedName name="MN" localSheetId="22">#REF!</definedName>
    <definedName name="MN">#REF!</definedName>
    <definedName name="mo" hidden="1">{"'Sheet1'!$L$16"}</definedName>
    <definedName name="moi" localSheetId="22">#REF!</definedName>
    <definedName name="moi">#REF!</definedName>
    <definedName name="month" localSheetId="22">CONCATENATE("CGS KIDO ",TEXT(#REF!,"mm")," ",YEAR(#REF!))</definedName>
    <definedName name="month">CONCATENATE("CGS KIDO ",TEXT(#REF!,"mm")," ",YEAR(#REF!))</definedName>
    <definedName name="month2" localSheetId="22">CONCATENATE("CGM KIDO ",TEXT(#REF!,"mm")," ",YEAR(#REF!))</definedName>
    <definedName name="month2">CONCATENATE("CGM KIDO ",TEXT(#REF!,"mm")," ",YEAR(#REF!))</definedName>
    <definedName name="mongbang" localSheetId="22">#REF!</definedName>
    <definedName name="mongbang">#REF!</definedName>
    <definedName name="mongdon" localSheetId="22">#REF!</definedName>
    <definedName name="mongdon">#REF!</definedName>
    <definedName name="Morong" localSheetId="22">#REF!</definedName>
    <definedName name="Morong">#REF!</definedName>
    <definedName name="Morong4054_85" localSheetId="22">#REF!</definedName>
    <definedName name="Morong4054_85">#REF!</definedName>
    <definedName name="ms" localSheetId="22">#REF!</definedName>
    <definedName name="ms">#REF!</definedName>
    <definedName name="mtcdg" localSheetId="22">#REF!</definedName>
    <definedName name="mtcdg">#REF!</definedName>
    <definedName name="MTCLD" localSheetId="22">#REF!</definedName>
    <definedName name="MTCLD">#REF!</definedName>
    <definedName name="MTCT" localSheetId="22">#REF!</definedName>
    <definedName name="MTCT">#REF!</definedName>
    <definedName name="MTMAC12" localSheetId="22">#REF!</definedName>
    <definedName name="MTMAC12">#REF!</definedName>
    <definedName name="MTN" localSheetId="22">#REF!</definedName>
    <definedName name="MTN">#REF!</definedName>
    <definedName name="Mtt" localSheetId="22">#REF!</definedName>
    <definedName name="Mtt">#REF!</definedName>
    <definedName name="MttI" localSheetId="22">#REF!</definedName>
    <definedName name="MttI">#REF!</definedName>
    <definedName name="MttII" localSheetId="22">#REF!</definedName>
    <definedName name="MttII">#REF!</definedName>
    <definedName name="MttX" localSheetId="22">#REF!</definedName>
    <definedName name="MttX">#REF!</definedName>
    <definedName name="Mtth" localSheetId="22">#REF!</definedName>
    <definedName name="Mtth">#REF!</definedName>
    <definedName name="mtram" localSheetId="22">#REF!</definedName>
    <definedName name="mtram">#REF!</definedName>
    <definedName name="Mu" localSheetId="22">#REF!</definedName>
    <definedName name="Mu">#REF!</definedName>
    <definedName name="Mu_" localSheetId="22">#REF!</definedName>
    <definedName name="Mu_">#REF!</definedName>
    <definedName name="MUA" localSheetId="22">#REF!</definedName>
    <definedName name="MUA">#REF!</definedName>
    <definedName name="myle" localSheetId="22">#REF!</definedName>
    <definedName name="myle">#REF!</definedName>
    <definedName name="n" localSheetId="22" hidden="1">#REF!</definedName>
    <definedName name="n" hidden="1">#REF!</definedName>
    <definedName name="N_Class1" localSheetId="22">#REF!</definedName>
    <definedName name="N_Class1">#REF!</definedName>
    <definedName name="N_Class2" localSheetId="22">#REF!</definedName>
    <definedName name="N_Class2">#REF!</definedName>
    <definedName name="N_Class3" localSheetId="22">#REF!</definedName>
    <definedName name="N_Class3">#REF!</definedName>
    <definedName name="N_Class4" localSheetId="22">#REF!</definedName>
    <definedName name="N_Class4">#REF!</definedName>
    <definedName name="N_Class5" localSheetId="22">#REF!</definedName>
    <definedName name="N_Class5">#REF!</definedName>
    <definedName name="N_con" localSheetId="22">#REF!</definedName>
    <definedName name="N_con">#REF!</definedName>
    <definedName name="N_lchae" localSheetId="22">#REF!</definedName>
    <definedName name="N_lchae">#REF!</definedName>
    <definedName name="N_run" localSheetId="22">#REF!</definedName>
    <definedName name="N_run">#REF!</definedName>
    <definedName name="N_sed" localSheetId="22">#REF!</definedName>
    <definedName name="N_sed">#REF!</definedName>
    <definedName name="N_volae" localSheetId="22">#REF!</definedName>
    <definedName name="N_volae">#REF!</definedName>
    <definedName name="n1pig" localSheetId="22">#REF!</definedName>
    <definedName name="n1pig">#REF!</definedName>
    <definedName name="n1pind" localSheetId="22">#REF!</definedName>
    <definedName name="n1pind">#REF!</definedName>
    <definedName name="n1pint" localSheetId="22">#REF!</definedName>
    <definedName name="n1pint">#REF!</definedName>
    <definedName name="n1ping" localSheetId="22">#REF!</definedName>
    <definedName name="n1ping">#REF!</definedName>
    <definedName name="Name" localSheetId="22">#REF!</definedName>
    <definedName name="Name">#REF!</definedName>
    <definedName name="Nan_khoi_cong" localSheetId="22">#REF!</definedName>
    <definedName name="Nan_khoi_cong">#REF!</definedName>
    <definedName name="nc" localSheetId="22">#REF!</definedName>
    <definedName name="nc">#REF!</definedName>
    <definedName name="nc_btm10" localSheetId="22">#REF!</definedName>
    <definedName name="nc_btm10">#REF!</definedName>
    <definedName name="nc_btm100" localSheetId="22">#REF!</definedName>
    <definedName name="nc_btm100">#REF!</definedName>
    <definedName name="nc1p" localSheetId="22">#REF!</definedName>
    <definedName name="nc1p">#REF!</definedName>
    <definedName name="nc3p" localSheetId="22">#REF!</definedName>
    <definedName name="nc3p">#REF!</definedName>
    <definedName name="NCBD100" localSheetId="22">#REF!</definedName>
    <definedName name="NCBD100">#REF!</definedName>
    <definedName name="NCBD200" localSheetId="22">#REF!</definedName>
    <definedName name="NCBD200">#REF!</definedName>
    <definedName name="NCBD250" localSheetId="22">#REF!</definedName>
    <definedName name="NCBD250">#REF!</definedName>
    <definedName name="NCcap0.7" localSheetId="22">#REF!</definedName>
    <definedName name="NCcap0.7">#REF!</definedName>
    <definedName name="NCcap1" localSheetId="22">#REF!</definedName>
    <definedName name="NCcap1">#REF!</definedName>
    <definedName name="nccs" localSheetId="22">#REF!</definedName>
    <definedName name="nccs">#REF!</definedName>
    <definedName name="ncday35" localSheetId="22">#REF!</definedName>
    <definedName name="ncday35">#REF!</definedName>
    <definedName name="ncday50" localSheetId="22">#REF!</definedName>
    <definedName name="ncday50">#REF!</definedName>
    <definedName name="ncday70" localSheetId="22">#REF!</definedName>
    <definedName name="ncday70">#REF!</definedName>
    <definedName name="ncday95" localSheetId="22">#REF!</definedName>
    <definedName name="ncday95">#REF!</definedName>
    <definedName name="NCGF" localSheetId="22">#REF!</definedName>
    <definedName name="NCGF">#REF!</definedName>
    <definedName name="ncgff" localSheetId="22">#REF!</definedName>
    <definedName name="ncgff">#REF!</definedName>
    <definedName name="NCKday" localSheetId="22">#REF!</definedName>
    <definedName name="NCKday">#REF!</definedName>
    <definedName name="NCKT" localSheetId="22">#REF!</definedName>
    <definedName name="NCKT">#REF!</definedName>
    <definedName name="NCLD" localSheetId="22">#REF!</definedName>
    <definedName name="NCLD">#REF!</definedName>
    <definedName name="ncong" localSheetId="22">#REF!</definedName>
    <definedName name="ncong">#REF!</definedName>
    <definedName name="NCPP" localSheetId="22">#REF!</definedName>
    <definedName name="NCPP">#REF!</definedName>
    <definedName name="NCT" localSheetId="22">#REF!</definedName>
    <definedName name="NCT">#REF!</definedName>
    <definedName name="nctn" localSheetId="22">#REF!</definedName>
    <definedName name="nctn">#REF!</definedName>
    <definedName name="nctram" localSheetId="22">#REF!</definedName>
    <definedName name="nctram">#REF!</definedName>
    <definedName name="NCVC100" localSheetId="22">#REF!</definedName>
    <definedName name="NCVC100">#REF!</definedName>
    <definedName name="NCVC200" localSheetId="22">#REF!</definedName>
    <definedName name="NCVC200">#REF!</definedName>
    <definedName name="NCVC250" localSheetId="22">#REF!</definedName>
    <definedName name="NCVC250">#REF!</definedName>
    <definedName name="NCVC3P" localSheetId="22">#REF!</definedName>
    <definedName name="NCVC3P">#REF!</definedName>
    <definedName name="ndc" localSheetId="22">#REF!</definedName>
    <definedName name="ndc">#REF!</definedName>
    <definedName name="NDFN" localSheetId="22">#REF!</definedName>
    <definedName name="NDFN">#REF!</definedName>
    <definedName name="NDFP" localSheetId="22">#REF!</definedName>
    <definedName name="NDFP">#REF!</definedName>
    <definedName name="nenkhi10m3" localSheetId="22">#REF!</definedName>
    <definedName name="nenkhi10m3">#REF!</definedName>
    <definedName name="nenkhi1200" localSheetId="22">#REF!</definedName>
    <definedName name="nenkhi1200">#REF!</definedName>
    <definedName name="neo32mm" localSheetId="22">#REF!</definedName>
    <definedName name="neo32mm">#REF!</definedName>
    <definedName name="neo4T" localSheetId="22">#REF!</definedName>
    <definedName name="neo4T">#REF!</definedName>
    <definedName name="NET" localSheetId="22">#REF!</definedName>
    <definedName name="NET">#REF!</definedName>
    <definedName name="NET_1" localSheetId="22">#REF!</definedName>
    <definedName name="NET_1">#REF!</definedName>
    <definedName name="NET_ANA" localSheetId="22">#REF!</definedName>
    <definedName name="NET_ANA">#REF!</definedName>
    <definedName name="NET_ANA_1" localSheetId="22">#REF!</definedName>
    <definedName name="NET_ANA_1">#REF!</definedName>
    <definedName name="NET_ANA_2" localSheetId="22">#REF!</definedName>
    <definedName name="NET_ANA_2">#REF!</definedName>
    <definedName name="nig" localSheetId="22">#REF!</definedName>
    <definedName name="nig">#REF!</definedName>
    <definedName name="nig1p" localSheetId="22">#REF!</definedName>
    <definedName name="nig1p">#REF!</definedName>
    <definedName name="nig3p" localSheetId="22">#REF!</definedName>
    <definedName name="nig3p">#REF!</definedName>
    <definedName name="nignc1p" localSheetId="22">#REF!</definedName>
    <definedName name="nignc1p">#REF!</definedName>
    <definedName name="nigvl1p" localSheetId="22">#REF!</definedName>
    <definedName name="nigvl1p">#REF!</definedName>
    <definedName name="nin" localSheetId="22">#REF!</definedName>
    <definedName name="nin">#REF!</definedName>
    <definedName name="nin14nc3p" localSheetId="22">#REF!</definedName>
    <definedName name="nin14nc3p">#REF!</definedName>
    <definedName name="nin14vl3p" localSheetId="22">#REF!</definedName>
    <definedName name="nin14vl3p">#REF!</definedName>
    <definedName name="nin1903p" localSheetId="22">#REF!</definedName>
    <definedName name="nin1903p">#REF!</definedName>
    <definedName name="nin190nc3p" localSheetId="22">#REF!</definedName>
    <definedName name="nin190nc3p">#REF!</definedName>
    <definedName name="nin190vl3p" localSheetId="22">#REF!</definedName>
    <definedName name="nin190vl3p">#REF!</definedName>
    <definedName name="nin2903p" localSheetId="22">#REF!</definedName>
    <definedName name="nin2903p">#REF!</definedName>
    <definedName name="nin290nc3p" localSheetId="22">#REF!</definedName>
    <definedName name="nin290nc3p">#REF!</definedName>
    <definedName name="nin290vl3p" localSheetId="22">#REF!</definedName>
    <definedName name="nin290vl3p">#REF!</definedName>
    <definedName name="nin3p" localSheetId="22">#REF!</definedName>
    <definedName name="nin3p">#REF!</definedName>
    <definedName name="nind" localSheetId="22">#REF!</definedName>
    <definedName name="nind">#REF!</definedName>
    <definedName name="nind1p" localSheetId="22">#REF!</definedName>
    <definedName name="nind1p">#REF!</definedName>
    <definedName name="nind3p" localSheetId="22">#REF!</definedName>
    <definedName name="nind3p">#REF!</definedName>
    <definedName name="nindnc1p" localSheetId="22">#REF!</definedName>
    <definedName name="nindnc1p">#REF!</definedName>
    <definedName name="nindnc3p" localSheetId="22">#REF!</definedName>
    <definedName name="nindnc3p">#REF!</definedName>
    <definedName name="nindvl1p" localSheetId="22">#REF!</definedName>
    <definedName name="nindvl1p">#REF!</definedName>
    <definedName name="nindvl3p" localSheetId="22">#REF!</definedName>
    <definedName name="nindvl3p">#REF!</definedName>
    <definedName name="ninnc3p" localSheetId="22">#REF!</definedName>
    <definedName name="ninnc3p">#REF!</definedName>
    <definedName name="nint1p" localSheetId="22">#REF!</definedName>
    <definedName name="nint1p">#REF!</definedName>
    <definedName name="nintnc1p" localSheetId="22">#REF!</definedName>
    <definedName name="nintnc1p">#REF!</definedName>
    <definedName name="nintvl1p" localSheetId="22">#REF!</definedName>
    <definedName name="nintvl1p">#REF!</definedName>
    <definedName name="ninvl3p" localSheetId="22">#REF!</definedName>
    <definedName name="ninvl3p">#REF!</definedName>
    <definedName name="ning1p" localSheetId="22">#REF!</definedName>
    <definedName name="ning1p">#REF!</definedName>
    <definedName name="ningnc1p" localSheetId="22">#REF!</definedName>
    <definedName name="ningnc1p">#REF!</definedName>
    <definedName name="ningvl1p" localSheetId="22">#REF!</definedName>
    <definedName name="ningvl1p">#REF!</definedName>
    <definedName name="nl" localSheetId="22">#REF!</definedName>
    <definedName name="nl">#REF!</definedName>
    <definedName name="nl1p" localSheetId="22">#REF!</definedName>
    <definedName name="nl1p">#REF!</definedName>
    <definedName name="nl3p" localSheetId="22">#REF!</definedName>
    <definedName name="nl3p">#REF!</definedName>
    <definedName name="NLFElse" localSheetId="22">#REF!</definedName>
    <definedName name="NLFElse">#REF!</definedName>
    <definedName name="NLHC15" localSheetId="22">#REF!</definedName>
    <definedName name="NLHC15">#REF!</definedName>
    <definedName name="NLHC25" localSheetId="22">#REF!</definedName>
    <definedName name="NLHC25">#REF!</definedName>
    <definedName name="NLLC15" localSheetId="22">#REF!</definedName>
    <definedName name="NLLC15">#REF!</definedName>
    <definedName name="NLLC25" localSheetId="22">#REF!</definedName>
    <definedName name="NLLC25">#REF!</definedName>
    <definedName name="NLMC15" localSheetId="22">#REF!</definedName>
    <definedName name="NLMC15">#REF!</definedName>
    <definedName name="NLMC25" localSheetId="22">#REF!</definedName>
    <definedName name="NLMC25">#REF!</definedName>
    <definedName name="nlnc3p" localSheetId="22">#REF!</definedName>
    <definedName name="nlnc3p">#REF!</definedName>
    <definedName name="nlnc3pha" localSheetId="22">#REF!</definedName>
    <definedName name="nlnc3pha">#REF!</definedName>
    <definedName name="NLTK1p" localSheetId="22">#REF!</definedName>
    <definedName name="NLTK1p">#REF!</definedName>
    <definedName name="nlvl3p" localSheetId="22">#REF!</definedName>
    <definedName name="nlvl3p">#REF!</definedName>
    <definedName name="nm" localSheetId="22">#REF!</definedName>
    <definedName name="nm">#REF!</definedName>
    <definedName name="Nms" localSheetId="22">#REF!</definedName>
    <definedName name="Nms">#REF!</definedName>
    <definedName name="nn1p" localSheetId="22">#REF!</definedName>
    <definedName name="nn1p">#REF!</definedName>
    <definedName name="nn3p" localSheetId="22">#REF!</definedName>
    <definedName name="nn3p">#REF!</definedName>
    <definedName name="nnn" localSheetId="22">#REF!</definedName>
    <definedName name="nnn">#REF!</definedName>
    <definedName name="nnnc3p" localSheetId="22">#REF!</definedName>
    <definedName name="nnnc3p">#REF!</definedName>
    <definedName name="nnvl3p" localSheetId="22">#REF!</definedName>
    <definedName name="nnvl3p">#REF!</definedName>
    <definedName name="No" localSheetId="22">#REF!</definedName>
    <definedName name="No">#REF!</definedName>
    <definedName name="NOBSDC" localSheetId="22">#REF!</definedName>
    <definedName name="NOBSDC">#REF!</definedName>
    <definedName name="NOPLDC" localSheetId="22">#REF!</definedName>
    <definedName name="NOPLDC">#REF!</definedName>
    <definedName name="Np" localSheetId="22">#REF!</definedName>
    <definedName name="Np">#REF!</definedName>
    <definedName name="Nq" localSheetId="22">#REF!</definedName>
    <definedName name="Nq">#REF!</definedName>
    <definedName name="nqd" localSheetId="22">#REF!</definedName>
    <definedName name="nqd">#REF!</definedName>
    <definedName name="NrYC" localSheetId="22">#REF!</definedName>
    <definedName name="NrYC">#REF!</definedName>
    <definedName name="nsc" localSheetId="22">#REF!</definedName>
    <definedName name="nsc">#REF!</definedName>
    <definedName name="nsk" localSheetId="22">#REF!</definedName>
    <definedName name="nsk">#REF!</definedName>
    <definedName name="Nut_tec" localSheetId="22">#REF!</definedName>
    <definedName name="Nut_tec">#REF!</definedName>
    <definedName name="NVF" localSheetId="22">#REF!</definedName>
    <definedName name="NVF">#REF!</definedName>
    <definedName name="nxc" localSheetId="22">#REF!</definedName>
    <definedName name="nxc">#REF!</definedName>
    <definedName name="nganh" localSheetId="22">#REF!</definedName>
    <definedName name="nganh">#REF!</definedName>
    <definedName name="nght" localSheetId="22">#REF!</definedName>
    <definedName name="nght">#REF!</definedName>
    <definedName name="NH" localSheetId="22">#REF!</definedName>
    <definedName name="NH">#REF!</definedName>
    <definedName name="Nh_n_cáng" localSheetId="22">#REF!</definedName>
    <definedName name="Nh_n_cáng">#REF!</definedName>
    <definedName name="Nhan_xet_cua_dai">"Picture 1"</definedName>
    <definedName name="nhfffd">{"DZ-TDTB2.XLS","Dcksat.xls"}</definedName>
    <definedName name="nhn" localSheetId="22">#REF!</definedName>
    <definedName name="nhn">#REF!</definedName>
    <definedName name="nhomduan" localSheetId="22">#REF!</definedName>
    <definedName name="nhomduan">#REF!</definedName>
    <definedName name="NHot" localSheetId="22">#REF!</definedName>
    <definedName name="NHot">#REF!</definedName>
    <definedName name="nhu" localSheetId="22">#REF!</definedName>
    <definedName name="nhu">#REF!</definedName>
    <definedName name="nhua" localSheetId="22">#REF!</definedName>
    <definedName name="nhua">#REF!</definedName>
    <definedName name="nhuad" localSheetId="22">#REF!</definedName>
    <definedName name="nhuad">#REF!</definedName>
    <definedName name="O_M" localSheetId="22">#REF!</definedName>
    <definedName name="O_M">#REF!</definedName>
    <definedName name="OCT" localSheetId="22">#REF!</definedName>
    <definedName name="OCT">#REF!</definedName>
    <definedName name="OD" localSheetId="22">#REF!</definedName>
    <definedName name="OD">#REF!</definedName>
    <definedName name="ODC" localSheetId="22">#REF!</definedName>
    <definedName name="ODC">#REF!</definedName>
    <definedName name="ODS" localSheetId="22">#REF!</definedName>
    <definedName name="ODS">#REF!</definedName>
    <definedName name="ODU" localSheetId="22">#REF!</definedName>
    <definedName name="ODU">#REF!</definedName>
    <definedName name="OM" localSheetId="22">#REF!</definedName>
    <definedName name="OM">#REF!</definedName>
    <definedName name="OMC" localSheetId="22">#REF!</definedName>
    <definedName name="OMC">#REF!</definedName>
    <definedName name="OME" localSheetId="22">#REF!</definedName>
    <definedName name="OME">#REF!</definedName>
    <definedName name="OMW" localSheetId="22">#REF!</definedName>
    <definedName name="OMW">#REF!</definedName>
    <definedName name="ong" localSheetId="22">#REF!</definedName>
    <definedName name="ong">#REF!</definedName>
    <definedName name="Ongbaovecap" localSheetId="22">#REF!</definedName>
    <definedName name="Ongbaovecap">#REF!</definedName>
    <definedName name="Ongnoiday" localSheetId="22">#REF!</definedName>
    <definedName name="Ongnoiday">#REF!</definedName>
    <definedName name="Ongnoidaybulongtachongrungtabu" localSheetId="22">#REF!</definedName>
    <definedName name="Ongnoidaybulongtachongrungtabu">#REF!</definedName>
    <definedName name="OngPVC" localSheetId="22">#REF!</definedName>
    <definedName name="OngPVC">#REF!</definedName>
    <definedName name="OOM" localSheetId="22">#REF!</definedName>
    <definedName name="OOM">#REF!</definedName>
    <definedName name="open" localSheetId="22">#REF!</definedName>
    <definedName name="open">#REF!</definedName>
    <definedName name="options" localSheetId="22">#REF!</definedName>
    <definedName name="options">#REF!</definedName>
    <definedName name="ophom" localSheetId="22">#REF!</definedName>
    <definedName name="ophom">#REF!</definedName>
    <definedName name="ORD" localSheetId="22">#REF!</definedName>
    <definedName name="ORD">#REF!</definedName>
    <definedName name="OrderTable" localSheetId="22" hidden="1">#REF!</definedName>
    <definedName name="OrderTable" hidden="1">#REF!</definedName>
    <definedName name="ORF" localSheetId="22">#REF!</definedName>
    <definedName name="ORF">#REF!</definedName>
    <definedName name="OutRow" localSheetId="22">#REF!</definedName>
    <definedName name="OutRow">#REF!</definedName>
    <definedName name="oxy" localSheetId="22">#REF!</definedName>
    <definedName name="oxy">#REF!</definedName>
    <definedName name="P_Class1" localSheetId="22">#REF!</definedName>
    <definedName name="P_Class1">#REF!</definedName>
    <definedName name="P_Class2" localSheetId="22">#REF!</definedName>
    <definedName name="P_Class2">#REF!</definedName>
    <definedName name="P_Class3" localSheetId="22">#REF!</definedName>
    <definedName name="P_Class3">#REF!</definedName>
    <definedName name="P_Class4" localSheetId="22">#REF!</definedName>
    <definedName name="P_Class4">#REF!</definedName>
    <definedName name="P_Class5" localSheetId="22">#REF!</definedName>
    <definedName name="P_Class5">#REF!</definedName>
    <definedName name="P_con" localSheetId="22">#REF!</definedName>
    <definedName name="P_con">#REF!</definedName>
    <definedName name="P_run" localSheetId="22">#REF!</definedName>
    <definedName name="P_run">#REF!</definedName>
    <definedName name="P_sed" localSheetId="22">#REF!</definedName>
    <definedName name="P_sed">#REF!</definedName>
    <definedName name="p1_" localSheetId="22">#REF!</definedName>
    <definedName name="p1_">#REF!</definedName>
    <definedName name="p2_" localSheetId="22">#REF!</definedName>
    <definedName name="p2_">#REF!</definedName>
    <definedName name="PA" localSheetId="22">#REF!</definedName>
    <definedName name="PA">#REF!</definedName>
    <definedName name="PAIII_" hidden="1">{"'Sheet1'!$L$16"}</definedName>
    <definedName name="panen" localSheetId="22">#REF!</definedName>
    <definedName name="panen">#REF!</definedName>
    <definedName name="Pbnn" localSheetId="22">#REF!</definedName>
    <definedName name="Pbnn">#REF!</definedName>
    <definedName name="Pbno" localSheetId="22">#REF!</definedName>
    <definedName name="Pbno">#REF!</definedName>
    <definedName name="Pbnx" localSheetId="22">#REF!</definedName>
    <definedName name="Pbnx">#REF!</definedName>
    <definedName name="PChe" localSheetId="22">#REF!</definedName>
    <definedName name="PChe">#REF!</definedName>
    <definedName name="Pd" localSheetId="22">#REF!</definedName>
    <definedName name="Pd">#REF!</definedName>
    <definedName name="Pe_Class1" localSheetId="22">#REF!</definedName>
    <definedName name="Pe_Class1">#REF!</definedName>
    <definedName name="Pe_Class2" localSheetId="22">#REF!</definedName>
    <definedName name="Pe_Class2">#REF!</definedName>
    <definedName name="Pe_Class3" localSheetId="22">#REF!</definedName>
    <definedName name="Pe_Class3">#REF!</definedName>
    <definedName name="Pe_Class4" localSheetId="22">#REF!</definedName>
    <definedName name="Pe_Class4">#REF!</definedName>
    <definedName name="Pe_Class5" localSheetId="22">#REF!</definedName>
    <definedName name="Pe_Class5">#REF!</definedName>
    <definedName name="PFF" localSheetId="22">#REF!</definedName>
    <definedName name="PFF">#REF!</definedName>
    <definedName name="pgia" localSheetId="22">#REF!</definedName>
    <definedName name="pgia">#REF!</definedName>
    <definedName name="PileSize" localSheetId="22">#REF!</definedName>
    <definedName name="PileSize">#REF!</definedName>
    <definedName name="PileType" localSheetId="22">#REF!</definedName>
    <definedName name="PileType">#REF!</definedName>
    <definedName name="PK" localSheetId="22">#REF!</definedName>
    <definedName name="PK">#REF!</definedName>
    <definedName name="PKmayin" localSheetId="22">#REF!</definedName>
    <definedName name="PKmayin">#REF!</definedName>
    <definedName name="pm.." localSheetId="22">#REF!</definedName>
    <definedName name="pm..">#REF!</definedName>
    <definedName name="PMS" hidden="1">{"'Sheet1'!$L$16"}</definedName>
    <definedName name="pp" localSheetId="22">#REF!</definedName>
    <definedName name="pp">#REF!</definedName>
    <definedName name="ppp" localSheetId="22">#REF!</definedName>
    <definedName name="ppp">#REF!</definedName>
    <definedName name="PRC" localSheetId="22">#REF!</definedName>
    <definedName name="PRC">#REF!</definedName>
    <definedName name="PrecNden" localSheetId="22">#REF!</definedName>
    <definedName name="PrecNden">#REF!</definedName>
    <definedName name="PRICE" localSheetId="22">#REF!</definedName>
    <definedName name="PRICE">#REF!</definedName>
    <definedName name="PRICE1" localSheetId="22">#REF!</definedName>
    <definedName name="PRICE1">#REF!</definedName>
    <definedName name="Prin1" localSheetId="22">#REF!</definedName>
    <definedName name="Prin1">#REF!</definedName>
    <definedName name="Prin10" localSheetId="22">#REF!</definedName>
    <definedName name="Prin10">#REF!</definedName>
    <definedName name="Prin11" localSheetId="22">#REF!</definedName>
    <definedName name="Prin11">#REF!</definedName>
    <definedName name="Prin12" localSheetId="22">#REF!</definedName>
    <definedName name="Prin12">#REF!</definedName>
    <definedName name="Prin15" localSheetId="22">#REF!</definedName>
    <definedName name="Prin15">#REF!</definedName>
    <definedName name="Prin16" localSheetId="22">#REF!</definedName>
    <definedName name="Prin16">#REF!</definedName>
    <definedName name="Prin18" localSheetId="22">#REF!</definedName>
    <definedName name="Prin18">#REF!</definedName>
    <definedName name="Prin2" localSheetId="22">#REF!</definedName>
    <definedName name="Prin2">#REF!</definedName>
    <definedName name="Prin20" localSheetId="22">#REF!</definedName>
    <definedName name="Prin20">#REF!</definedName>
    <definedName name="Prin21" localSheetId="22">#REF!</definedName>
    <definedName name="Prin21">#REF!</definedName>
    <definedName name="Prin3" localSheetId="22">#REF!</definedName>
    <definedName name="Prin3">#REF!</definedName>
    <definedName name="Prin4" localSheetId="22">#REF!</definedName>
    <definedName name="Prin4">#REF!</definedName>
    <definedName name="Prin5" localSheetId="22">#REF!</definedName>
    <definedName name="Prin5">#REF!</definedName>
    <definedName name="Prin6" localSheetId="22">#REF!</definedName>
    <definedName name="Prin6">#REF!</definedName>
    <definedName name="Prin7" localSheetId="22">#REF!</definedName>
    <definedName name="Prin7">#REF!</definedName>
    <definedName name="Prin8" localSheetId="22">#REF!</definedName>
    <definedName name="Prin8">#REF!</definedName>
    <definedName name="Prin9" localSheetId="22">#REF!</definedName>
    <definedName name="Prin9">#REF!</definedName>
    <definedName name="_xlnm.Print_Area" localSheetId="22">'Biểu TH'!$A$1:$AD$621</definedName>
    <definedName name="_xlnm.Print_Area" localSheetId="0">Nháp!$A$1:$K$625</definedName>
    <definedName name="_xlnm.Print_Titles" localSheetId="22">'Biểu TH'!$2:$4</definedName>
    <definedName name="_xlnm.Print_Titles" localSheetId="0">Nháp!$2:$3</definedName>
    <definedName name="Print_Titles_MI" localSheetId="22">#REF!</definedName>
    <definedName name="Print_Titles_MI">#REF!</definedName>
    <definedName name="PRINTA" localSheetId="22">#REF!</definedName>
    <definedName name="PRINTA">#REF!</definedName>
    <definedName name="PRINTB" localSheetId="22">#REF!</definedName>
    <definedName name="PRINTB">#REF!</definedName>
    <definedName name="PRINTC" localSheetId="22">#REF!</definedName>
    <definedName name="PRINTC">#REF!</definedName>
    <definedName name="prjName" localSheetId="22">#REF!</definedName>
    <definedName name="prjName">#REF!</definedName>
    <definedName name="prjNo" localSheetId="22">#REF!</definedName>
    <definedName name="prjNo">#REF!</definedName>
    <definedName name="ProdForm" localSheetId="22" hidden="1">#REF!</definedName>
    <definedName name="ProdForm" hidden="1">#REF!</definedName>
    <definedName name="Product" localSheetId="22" hidden="1">#REF!</definedName>
    <definedName name="Product" hidden="1">#REF!</definedName>
    <definedName name="PROPOSAL" localSheetId="22">#REF!</definedName>
    <definedName name="PROPOSAL">#REF!</definedName>
    <definedName name="pt" localSheetId="22">#REF!</definedName>
    <definedName name="pt">#REF!</definedName>
    <definedName name="PT_A1" localSheetId="22">#REF!</definedName>
    <definedName name="PT_A1">#REF!</definedName>
    <definedName name="PT_Duong" localSheetId="22">#REF!</definedName>
    <definedName name="PT_Duong">#REF!</definedName>
    <definedName name="ptdg" localSheetId="22">#REF!</definedName>
    <definedName name="ptdg">#REF!</definedName>
    <definedName name="PTDG_cau" localSheetId="22">#REF!</definedName>
    <definedName name="PTDG_cau">#REF!</definedName>
    <definedName name="ptdg_cong" localSheetId="22">#REF!</definedName>
    <definedName name="ptdg_cong">#REF!</definedName>
    <definedName name="PTDG_DCV" localSheetId="22">#REF!</definedName>
    <definedName name="PTDG_DCV">#REF!</definedName>
    <definedName name="ptdg_duong" localSheetId="22">#REF!</definedName>
    <definedName name="ptdg_duong">#REF!</definedName>
    <definedName name="PtichDTL">[0]!PtichDTL</definedName>
    <definedName name="Pu" localSheetId="22">#REF!</definedName>
    <definedName name="Pu">#REF!</definedName>
    <definedName name="pvd" localSheetId="22">#REF!</definedName>
    <definedName name="pvd">#REF!</definedName>
    <definedName name="pw" localSheetId="22">#REF!</definedName>
    <definedName name="pw">#REF!</definedName>
    <definedName name="py" localSheetId="22">#REF!</definedName>
    <definedName name="py">#REF!</definedName>
    <definedName name="PHAITRAPS" localSheetId="22">#REF!</definedName>
    <definedName name="PHAITRAPS">#REF!</definedName>
    <definedName name="PHAN_DIEN_TBA" localSheetId="22">#REF!</definedName>
    <definedName name="PHAN_DIEN_TBA">#REF!</definedName>
    <definedName name="PHAN_MUA_SAM_DZ0.4KV" localSheetId="22">#REF!</definedName>
    <definedName name="PHAN_MUA_SAM_DZ0.4KV">#REF!</definedName>
    <definedName name="PHC" localSheetId="22">#REF!</definedName>
    <definedName name="PHC">#REF!</definedName>
    <definedName name="phcap0.7" localSheetId="22">#REF!</definedName>
    <definedName name="phcap0.7">#REF!</definedName>
    <definedName name="Pheuhopgang" localSheetId="22">#REF!</definedName>
    <definedName name="Pheuhopgang">#REF!</definedName>
    <definedName name="phi_inertial" localSheetId="22">#REF!</definedName>
    <definedName name="phi_inertial">#REF!</definedName>
    <definedName name="Phone" localSheetId="22">#REF!</definedName>
    <definedName name="Phone">#REF!</definedName>
    <definedName name="phtuyen" localSheetId="22">#REF!</definedName>
    <definedName name="phtuyen">#REF!</definedName>
    <definedName name="phu_luc_vua" localSheetId="22">#REF!</definedName>
    <definedName name="phu_luc_vua">#REF!</definedName>
    <definedName name="Phucap" localSheetId="22">#REF!</definedName>
    <definedName name="Phucap">#REF!</definedName>
    <definedName name="Phukienduongday" localSheetId="22">#REF!</definedName>
    <definedName name="Phukienduongday">#REF!</definedName>
    <definedName name="qa" hidden="1">{"'Sheet1'!$L$16"}</definedName>
    <definedName name="QC" localSheetId="22">#REF!</definedName>
    <definedName name="QC">#REF!</definedName>
    <definedName name="QDD" localSheetId="22">#REF!</definedName>
    <definedName name="QDD">#REF!</definedName>
    <definedName name="Qgh" localSheetId="22">#REF!</definedName>
    <definedName name="Qgh">#REF!</definedName>
    <definedName name="Qgx" localSheetId="22">#REF!</definedName>
    <definedName name="Qgx">#REF!</definedName>
    <definedName name="QIh" localSheetId="22">#REF!</definedName>
    <definedName name="QIh">#REF!</definedName>
    <definedName name="QIIh" localSheetId="22">#REF!</definedName>
    <definedName name="QIIh">#REF!</definedName>
    <definedName name="QIIIh" localSheetId="22">#REF!</definedName>
    <definedName name="QIIIh">#REF!</definedName>
    <definedName name="QIIIIh" localSheetId="22">#REF!</definedName>
    <definedName name="QIIIIh">#REF!</definedName>
    <definedName name="QIIIIX" localSheetId="22">#REF!</definedName>
    <definedName name="QIIIIX">#REF!</definedName>
    <definedName name="QIIIX" localSheetId="22">#REF!</definedName>
    <definedName name="QIIIX">#REF!</definedName>
    <definedName name="qIItc" localSheetId="22">#REF!</definedName>
    <definedName name="qIItc">#REF!</definedName>
    <definedName name="qIItt" localSheetId="22">#REF!</definedName>
    <definedName name="qIItt">#REF!</definedName>
    <definedName name="QIIX" localSheetId="22">#REF!</definedName>
    <definedName name="QIIX">#REF!</definedName>
    <definedName name="qItc" localSheetId="22">#REF!</definedName>
    <definedName name="qItc">#REF!</definedName>
    <definedName name="qItt" localSheetId="22">#REF!</definedName>
    <definedName name="qItt">#REF!</definedName>
    <definedName name="QIX" localSheetId="22">#REF!</definedName>
    <definedName name="QIX">#REF!</definedName>
    <definedName name="ql" localSheetId="22">#REF!</definedName>
    <definedName name="ql">#REF!</definedName>
    <definedName name="QmIh" localSheetId="22">#REF!</definedName>
    <definedName name="QmIh">#REF!</definedName>
    <definedName name="QmIIH" localSheetId="22">#REF!</definedName>
    <definedName name="QmIIH">#REF!</definedName>
    <definedName name="QmIIIh" localSheetId="22">#REF!</definedName>
    <definedName name="QmIIIh">#REF!</definedName>
    <definedName name="QmIIIIh" localSheetId="22">#REF!</definedName>
    <definedName name="QmIIIIh">#REF!</definedName>
    <definedName name="QmIIIIX" localSheetId="22">#REF!</definedName>
    <definedName name="QmIIIIX">#REF!</definedName>
    <definedName name="QmIIIX" localSheetId="22">#REF!</definedName>
    <definedName name="QmIIIX">#REF!</definedName>
    <definedName name="QmIIX" localSheetId="22">#REF!</definedName>
    <definedName name="QmIIX">#REF!</definedName>
    <definedName name="QmIX" localSheetId="22">#REF!</definedName>
    <definedName name="QmIX">#REF!</definedName>
    <definedName name="qp" localSheetId="22">#REF!</definedName>
    <definedName name="qp">#REF!</definedName>
    <definedName name="QQ" hidden="1">{"'Sheet1'!$L$16"}</definedName>
    <definedName name="qtcgdII" localSheetId="22">#REF!</definedName>
    <definedName name="qtcgdII">#REF!</definedName>
    <definedName name="qtdm" localSheetId="22">#REF!</definedName>
    <definedName name="qtdm">#REF!</definedName>
    <definedName name="qttgdII" localSheetId="22">#REF!</definedName>
    <definedName name="qttgdII">#REF!</definedName>
    <definedName name="qwde\" localSheetId="22">#REF!</definedName>
    <definedName name="qwde\">#REF!</definedName>
    <definedName name="qy" localSheetId="22">#REF!</definedName>
    <definedName name="qy">#REF!</definedName>
    <definedName name="qu" localSheetId="22">#REF!</definedName>
    <definedName name="qu">#REF!</definedName>
    <definedName name="quit" localSheetId="22">#REF!</definedName>
    <definedName name="quit">#REF!</definedName>
    <definedName name="r_" localSheetId="22">#REF!</definedName>
    <definedName name="r_">#REF!</definedName>
    <definedName name="R_mong" localSheetId="22">#REF!</definedName>
    <definedName name="R_mong">#REF!</definedName>
    <definedName name="Ra" localSheetId="22">#REF!</definedName>
    <definedName name="Ra">#REF!</definedName>
    <definedName name="Ra_" localSheetId="22">#REF!</definedName>
    <definedName name="Ra_">#REF!</definedName>
    <definedName name="ra11p" localSheetId="22">#REF!</definedName>
    <definedName name="ra11p">#REF!</definedName>
    <definedName name="ra13p" localSheetId="22">#REF!</definedName>
    <definedName name="ra13p">#REF!</definedName>
    <definedName name="Racot" localSheetId="22">#REF!</definedName>
    <definedName name="Racot">#REF!</definedName>
    <definedName name="Radam" localSheetId="22">#REF!</definedName>
    <definedName name="Radam">#REF!</definedName>
    <definedName name="raiasphalt100" localSheetId="22">#REF!</definedName>
    <definedName name="raiasphalt100">#REF!</definedName>
    <definedName name="raiasphalt65" localSheetId="22">#REF!</definedName>
    <definedName name="raiasphalt65">#REF!</definedName>
    <definedName name="rain.." localSheetId="22">#REF!</definedName>
    <definedName name="rain..">#REF!</definedName>
    <definedName name="Ranhxay" hidden="1">{"'Sheet1'!$L$16"}</definedName>
    <definedName name="rate">14000</definedName>
    <definedName name="raypb43" localSheetId="22">#REF!</definedName>
    <definedName name="raypb43">#REF!</definedName>
    <definedName name="Rb" localSheetId="22">#REF!</definedName>
    <definedName name="Rb">#REF!</definedName>
    <definedName name="Rc_" localSheetId="22">#REF!</definedName>
    <definedName name="Rc_">#REF!</definedName>
    <definedName name="RCArea" localSheetId="22" hidden="1">#REF!</definedName>
    <definedName name="RCArea" hidden="1">#REF!</definedName>
    <definedName name="RCF" localSheetId="22">#REF!</definedName>
    <definedName name="RCF">#REF!</definedName>
    <definedName name="RCKM" localSheetId="22">#REF!</definedName>
    <definedName name="RCKM">#REF!</definedName>
    <definedName name="Rcsd" localSheetId="22">#REF!</definedName>
    <definedName name="Rcsd">#REF!</definedName>
    <definedName name="Rctc" localSheetId="22">#REF!</definedName>
    <definedName name="Rctc">#REF!</definedName>
    <definedName name="Rctt" localSheetId="22">#REF!</definedName>
    <definedName name="Rctt">#REF!</definedName>
    <definedName name="RDEC" localSheetId="22">#REF!</definedName>
    <definedName name="RDEC">#REF!</definedName>
    <definedName name="RDEFF" localSheetId="22">#REF!</definedName>
    <definedName name="RDEFF">#REF!</definedName>
    <definedName name="RDFC" localSheetId="22">#REF!</definedName>
    <definedName name="RDFC">#REF!</definedName>
    <definedName name="RDFU" localSheetId="22">#REF!</definedName>
    <definedName name="RDFU">#REF!</definedName>
    <definedName name="RDLIF" localSheetId="22">#REF!</definedName>
    <definedName name="RDLIF">#REF!</definedName>
    <definedName name="RDOM" localSheetId="22">#REF!</definedName>
    <definedName name="RDOM">#REF!</definedName>
    <definedName name="RDPC" localSheetId="22">#REF!</definedName>
    <definedName name="RDPC">#REF!</definedName>
    <definedName name="rdpcf" localSheetId="22">#REF!</definedName>
    <definedName name="rdpcf">#REF!</definedName>
    <definedName name="RDRC" localSheetId="22">#REF!</definedName>
    <definedName name="RDRC">#REF!</definedName>
    <definedName name="RDRF" localSheetId="22">#REF!</definedName>
    <definedName name="RDRF">#REF!</definedName>
    <definedName name="RECOUT">#N/A</definedName>
    <definedName name="REG" localSheetId="22">#REF!</definedName>
    <definedName name="REG">#REF!</definedName>
    <definedName name="rep" localSheetId="22">#REF!</definedName>
    <definedName name="rep">#REF!</definedName>
    <definedName name="RFP003A" localSheetId="22">#REF!</definedName>
    <definedName name="RFP003A">#REF!</definedName>
    <definedName name="RFP003B" localSheetId="22">#REF!</definedName>
    <definedName name="RFP003B">#REF!</definedName>
    <definedName name="RFP003C" localSheetId="22">#REF!</definedName>
    <definedName name="RFP003C">#REF!</definedName>
    <definedName name="RFP003D" localSheetId="22">#REF!</definedName>
    <definedName name="RFP003D">#REF!</definedName>
    <definedName name="RFP003E" localSheetId="22">#REF!</definedName>
    <definedName name="RFP003E">#REF!</definedName>
    <definedName name="RFP003F" localSheetId="22">#REF!</definedName>
    <definedName name="RFP003F">#REF!</definedName>
    <definedName name="RGLIF" localSheetId="22">#REF!</definedName>
    <definedName name="RGLIF">#REF!</definedName>
    <definedName name="RHEC" localSheetId="22">#REF!</definedName>
    <definedName name="RHEC">#REF!</definedName>
    <definedName name="RHEFF" localSheetId="22">#REF!</definedName>
    <definedName name="RHEFF">#REF!</definedName>
    <definedName name="RHHC" localSheetId="22">#REF!</definedName>
    <definedName name="RHHC">#REF!</definedName>
    <definedName name="RHLIF" localSheetId="22">#REF!</definedName>
    <definedName name="RHLIF">#REF!</definedName>
    <definedName name="RHOM" localSheetId="22">#REF!</definedName>
    <definedName name="RHOM">#REF!</definedName>
    <definedName name="Ricoh" localSheetId="22">#REF!</definedName>
    <definedName name="Ricoh">#REF!</definedName>
    <definedName name="RIR" localSheetId="22">#REF!</definedName>
    <definedName name="RIR">#REF!</definedName>
    <definedName name="RLF" localSheetId="22">#REF!</definedName>
    <definedName name="RLF">#REF!</definedName>
    <definedName name="RLKM" localSheetId="22">#REF!</definedName>
    <definedName name="RLKM">#REF!</definedName>
    <definedName name="RLL" localSheetId="22">#REF!</definedName>
    <definedName name="RLL">#REF!</definedName>
    <definedName name="RLOM" localSheetId="22">#REF!</definedName>
    <definedName name="RLOM">#REF!</definedName>
    <definedName name="RM_EXT" localSheetId="22">#REF!</definedName>
    <definedName name="RM_EXT">#REF!</definedName>
    <definedName name="RM_HKS" localSheetId="22">#REF!</definedName>
    <definedName name="RM_HKS">#REF!</definedName>
    <definedName name="RM_INT" localSheetId="22">#REF!</definedName>
    <definedName name="RM_INT">#REF!</definedName>
    <definedName name="RM_LUKS" localSheetId="22">#REF!</definedName>
    <definedName name="RM_LUKS">#REF!</definedName>
    <definedName name="Rn" localSheetId="22">#REF!</definedName>
    <definedName name="Rn">#REF!</definedName>
    <definedName name="Rncot" localSheetId="22">#REF!</definedName>
    <definedName name="Rncot">#REF!</definedName>
    <definedName name="Rndam" localSheetId="22">#REF!</definedName>
    <definedName name="Rndam">#REF!</definedName>
    <definedName name="Ro" localSheetId="22">#REF!</definedName>
    <definedName name="Ro">#REF!</definedName>
    <definedName name="Rob" localSheetId="22">#REF!</definedName>
    <definedName name="Rob">#REF!</definedName>
    <definedName name="rong1" localSheetId="22">#REF!</definedName>
    <definedName name="rong1">#REF!</definedName>
    <definedName name="rong2" localSheetId="22">#REF!</definedName>
    <definedName name="rong2">#REF!</definedName>
    <definedName name="rong3" localSheetId="22">#REF!</definedName>
    <definedName name="rong3">#REF!</definedName>
    <definedName name="rong4" localSheetId="22">#REF!</definedName>
    <definedName name="rong4">#REF!</definedName>
    <definedName name="rong5" localSheetId="22">#REF!</definedName>
    <definedName name="rong5">#REF!</definedName>
    <definedName name="rong6" localSheetId="22">#REF!</definedName>
    <definedName name="rong6">#REF!</definedName>
    <definedName name="RPHEC" localSheetId="22">#REF!</definedName>
    <definedName name="RPHEC">#REF!</definedName>
    <definedName name="RPHLIF" localSheetId="22">#REF!</definedName>
    <definedName name="RPHLIF">#REF!</definedName>
    <definedName name="RPHOM" localSheetId="22">#REF!</definedName>
    <definedName name="RPHOM">#REF!</definedName>
    <definedName name="RPHPC" localSheetId="22">#REF!</definedName>
    <definedName name="RPHPC">#REF!</definedName>
    <definedName name="rr" localSheetId="22">#REF!</definedName>
    <definedName name="rr">#REF!</definedName>
    <definedName name="Rrpo" localSheetId="22">#REF!</definedName>
    <definedName name="Rrpo">#REF!</definedName>
    <definedName name="rrr" localSheetId="22">#REF!</definedName>
    <definedName name="rrr">#REF!</definedName>
    <definedName name="RSBC" localSheetId="22">#REF!</definedName>
    <definedName name="RSBC">#REF!</definedName>
    <definedName name="RSBLIF" localSheetId="22">#REF!</definedName>
    <definedName name="RSBLIF">#REF!</definedName>
    <definedName name="RSD" localSheetId="22">#REF!</definedName>
    <definedName name="RSD">#REF!</definedName>
    <definedName name="RSIC" localSheetId="22">#REF!</definedName>
    <definedName name="RSIC">#REF!</definedName>
    <definedName name="RSIN" localSheetId="22">#REF!</definedName>
    <definedName name="RSIN">#REF!</definedName>
    <definedName name="RSLIF" localSheetId="22">#REF!</definedName>
    <definedName name="RSLIF">#REF!</definedName>
    <definedName name="RSOM" localSheetId="22">#REF!</definedName>
    <definedName name="RSOM">#REF!</definedName>
    <definedName name="RSPI" localSheetId="22">#REF!</definedName>
    <definedName name="RSPI">#REF!</definedName>
    <definedName name="RSSC" localSheetId="22">#REF!</definedName>
    <definedName name="RSSC">#REF!</definedName>
    <definedName name="RTC" localSheetId="22">#REF!</definedName>
    <definedName name="RTC">#REF!</definedName>
    <definedName name="RTT" localSheetId="22">#REF!</definedName>
    <definedName name="RTT">#REF!</definedName>
    <definedName name="Ru" localSheetId="22">#REF!</definedName>
    <definedName name="Ru">#REF!</definedName>
    <definedName name="Rub" localSheetId="22">#REF!</definedName>
    <definedName name="Rub">#REF!</definedName>
    <definedName name="RWTPlo" localSheetId="22">#REF!</definedName>
    <definedName name="RWTPlo">#REF!</definedName>
    <definedName name="RWTPhi" localSheetId="22">#REF!</definedName>
    <definedName name="RWTPhi">#REF!</definedName>
    <definedName name="s." localSheetId="22">#REF!</definedName>
    <definedName name="s.">#REF!</definedName>
    <definedName name="s3tb" localSheetId="22">#REF!</definedName>
    <definedName name="s3tb">#REF!</definedName>
    <definedName name="s4tb" localSheetId="22">#REF!</definedName>
    <definedName name="s4tb">#REF!</definedName>
    <definedName name="s51.5" localSheetId="22">#REF!</definedName>
    <definedName name="s51.5">#REF!</definedName>
    <definedName name="s5tb" localSheetId="22">#REF!</definedName>
    <definedName name="s5tb">#REF!</definedName>
    <definedName name="s71.5" localSheetId="22">#REF!</definedName>
    <definedName name="s71.5">#REF!</definedName>
    <definedName name="s7tb" localSheetId="22">#REF!</definedName>
    <definedName name="s7tb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alan200" localSheetId="22">#REF!</definedName>
    <definedName name="salan200">#REF!</definedName>
    <definedName name="salan400" localSheetId="22">#REF!</definedName>
    <definedName name="salan400">#REF!</definedName>
    <definedName name="SAM" localSheetId="22">#REF!</definedName>
    <definedName name="SAM">#REF!</definedName>
    <definedName name="san" localSheetId="22">#REF!</definedName>
    <definedName name="san">#REF!</definedName>
    <definedName name="sand" localSheetId="22">#REF!</definedName>
    <definedName name="sand">#REF!</definedName>
    <definedName name="SBBK" localSheetId="22">#REF!</definedName>
    <definedName name="SBBK">#REF!</definedName>
    <definedName name="sbc" localSheetId="22">#REF!</definedName>
    <definedName name="sbc">#REF!</definedName>
    <definedName name="Sc" localSheetId="22">#REF!</definedName>
    <definedName name="Sc">#REF!</definedName>
    <definedName name="SCH" localSheetId="22">#REF!</definedName>
    <definedName name="SCH">#REF!</definedName>
    <definedName name="sda" localSheetId="22">#REF!</definedName>
    <definedName name="sda">#REF!</definedName>
    <definedName name="sdas" localSheetId="22">#REF!</definedName>
    <definedName name="sdas">#REF!</definedName>
    <definedName name="SDDIEUCHINH" localSheetId="22">#REF!</definedName>
    <definedName name="SDDIEUCHINH">#REF!</definedName>
    <definedName name="SDMONG" localSheetId="22">#REF!</definedName>
    <definedName name="SDMONG">#REF!</definedName>
    <definedName name="sencount" hidden="1">2</definedName>
    <definedName name="Sh" localSheetId="22">#REF!</definedName>
    <definedName name="Sh">#REF!</definedName>
    <definedName name="sharp" localSheetId="22">#REF!</definedName>
    <definedName name="sharp">#REF!</definedName>
    <definedName name="Sheet1" localSheetId="22">#REF!</definedName>
    <definedName name="Sheet1">#REF!</definedName>
    <definedName name="sho" localSheetId="22">#REF!</definedName>
    <definedName name="sho">#REF!</definedName>
    <definedName name="SIA" localSheetId="22">#REF!</definedName>
    <definedName name="SIA">#REF!</definedName>
    <definedName name="SIB" localSheetId="22">#REF!</definedName>
    <definedName name="SIB">#REF!</definedName>
    <definedName name="SIC" localSheetId="22">#REF!</definedName>
    <definedName name="SIC">#REF!</definedName>
    <definedName name="sieucao" localSheetId="22">#REF!</definedName>
    <definedName name="sieucao">#REF!</definedName>
    <definedName name="SIIA" localSheetId="22">#REF!</definedName>
    <definedName name="SIIA">#REF!</definedName>
    <definedName name="SIIB" localSheetId="22">#REF!</definedName>
    <definedName name="SIIB">#REF!</definedName>
    <definedName name="SIIC" localSheetId="22">#REF!</definedName>
    <definedName name="SIIC">#REF!</definedName>
    <definedName name="SIZE" localSheetId="22">#REF!</definedName>
    <definedName name="SIZE">#REF!</definedName>
    <definedName name="skt" localSheetId="22">#REF!</definedName>
    <definedName name="skt">#REF!</definedName>
    <definedName name="SL" localSheetId="22">#REF!</definedName>
    <definedName name="SL">#REF!</definedName>
    <definedName name="SL_CRD" localSheetId="22">#REF!</definedName>
    <definedName name="SL_CRD">#REF!</definedName>
    <definedName name="SL_CRS" localSheetId="22">#REF!</definedName>
    <definedName name="SL_CRS">#REF!</definedName>
    <definedName name="SL_CS" localSheetId="22">#REF!</definedName>
    <definedName name="SL_CS">#REF!</definedName>
    <definedName name="SL_DD" localSheetId="22">#REF!</definedName>
    <definedName name="SL_DD">#REF!</definedName>
    <definedName name="slg" localSheetId="22">#REF!</definedName>
    <definedName name="slg">#REF!</definedName>
    <definedName name="SLT" localSheetId="22">#REF!</definedName>
    <definedName name="SLT">#REF!</definedName>
    <definedName name="SM" localSheetId="22">#REF!</definedName>
    <definedName name="SM">#REF!</definedName>
    <definedName name="smax" localSheetId="22">#REF!</definedName>
    <definedName name="smax">#REF!</definedName>
    <definedName name="smax1" localSheetId="22">#REF!</definedName>
    <definedName name="smax1">#REF!</definedName>
    <definedName name="SMBA" localSheetId="22">#REF!</definedName>
    <definedName name="SMBA">#REF!</definedName>
    <definedName name="SMK" localSheetId="22">#REF!</definedName>
    <definedName name="SMK">#REF!</definedName>
    <definedName name="sn" localSheetId="22">#REF!</definedName>
    <definedName name="sn">#REF!</definedName>
    <definedName name="Snc" localSheetId="22">#REF!</definedName>
    <definedName name="Snc">#REF!</definedName>
    <definedName name="Sntn" localSheetId="22">#REF!</definedName>
    <definedName name="Sntn">#REF!</definedName>
    <definedName name="Sng" localSheetId="22">#REF!</definedName>
    <definedName name="Sng">#REF!</definedName>
    <definedName name="soc3p" localSheetId="22">#REF!</definedName>
    <definedName name="soc3p">#REF!</definedName>
    <definedName name="sohieuthua" localSheetId="22">#REF!</definedName>
    <definedName name="sohieuthua">#REF!</definedName>
    <definedName name="Soi" localSheetId="22">#REF!</definedName>
    <definedName name="Soi">#REF!</definedName>
    <definedName name="soichon12" localSheetId="22">#REF!</definedName>
    <definedName name="soichon12">#REF!</definedName>
    <definedName name="soichon24" localSheetId="22">#REF!</definedName>
    <definedName name="soichon24">#REF!</definedName>
    <definedName name="soichon46" localSheetId="22">#REF!</definedName>
    <definedName name="soichon46">#REF!</definedName>
    <definedName name="SoilType" localSheetId="22">#REF!</definedName>
    <definedName name="SoilType">#REF!</definedName>
    <definedName name="solieu" localSheetId="22">#REF!</definedName>
    <definedName name="solieu">#REF!</definedName>
    <definedName name="SORT" localSheetId="22">#REF!</definedName>
    <definedName name="SORT">#REF!</definedName>
    <definedName name="Sothutu" localSheetId="22">#REF!</definedName>
    <definedName name="Sothutu">#REF!</definedName>
    <definedName name="SPEC" localSheetId="22">#REF!</definedName>
    <definedName name="SPEC">#REF!</definedName>
    <definedName name="SpecialPrice" localSheetId="22" hidden="1">#REF!</definedName>
    <definedName name="SpecialPrice" hidden="1">#REF!</definedName>
    <definedName name="SPECSUMMARY" localSheetId="22">#REF!</definedName>
    <definedName name="SPECSUMMARY">#REF!</definedName>
    <definedName name="ss" localSheetId="22">#REF!</definedName>
    <definedName name="ss">#REF!</definedName>
    <definedName name="sss" localSheetId="22">#REF!</definedName>
    <definedName name="sss">#REF!</definedName>
    <definedName name="ssss" hidden="1">{"'Sheet1'!$L$16"}</definedName>
    <definedName name="st" localSheetId="22">#REF!</definedName>
    <definedName name="st">#REF!</definedName>
    <definedName name="start" localSheetId="22">#REF!</definedName>
    <definedName name="start">#REF!</definedName>
    <definedName name="Start_1" localSheetId="22">#REF!</definedName>
    <definedName name="Start_1">#REF!</definedName>
    <definedName name="Start_10" localSheetId="22">#REF!</definedName>
    <definedName name="Start_10">#REF!</definedName>
    <definedName name="Start_11" localSheetId="22">#REF!</definedName>
    <definedName name="Start_11">#REF!</definedName>
    <definedName name="Start_12" localSheetId="22">#REF!</definedName>
    <definedName name="Start_12">#REF!</definedName>
    <definedName name="Start_13" localSheetId="22">#REF!</definedName>
    <definedName name="Start_13">#REF!</definedName>
    <definedName name="Start_2" localSheetId="22">#REF!</definedName>
    <definedName name="Start_2">#REF!</definedName>
    <definedName name="Start_3" localSheetId="22">#REF!</definedName>
    <definedName name="Start_3">#REF!</definedName>
    <definedName name="Start_4" localSheetId="22">#REF!</definedName>
    <definedName name="Start_4">#REF!</definedName>
    <definedName name="Start_5" localSheetId="22">#REF!</definedName>
    <definedName name="Start_5">#REF!</definedName>
    <definedName name="Start_6" localSheetId="22">#REF!</definedName>
    <definedName name="Start_6">#REF!</definedName>
    <definedName name="Start_7" localSheetId="22">#REF!</definedName>
    <definedName name="Start_7">#REF!</definedName>
    <definedName name="Start_8" localSheetId="22">#REF!</definedName>
    <definedName name="Start_8">#REF!</definedName>
    <definedName name="Start_9" localSheetId="22">#REF!</definedName>
    <definedName name="Start_9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19">#REF!</definedName>
    <definedName name="Start2">'Biểu TH'!#REF!</definedName>
    <definedName name="Start20">#REF!</definedName>
    <definedName name="Start21">#REF!</definedName>
    <definedName name="Start3">#REF!</definedName>
    <definedName name="Start4">'Biểu TH'!#REF!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te" localSheetId="22">#REF!</definedName>
    <definedName name="State">#REF!</definedName>
    <definedName name="std." localSheetId="22">#REF!</definedName>
    <definedName name="std.">#REF!</definedName>
    <definedName name="Stt" localSheetId="22">#REF!</definedName>
    <definedName name="Stt">#REF!</definedName>
    <definedName name="SU" localSheetId="22">#REF!</definedName>
    <definedName name="SU">#REF!</definedName>
    <definedName name="sub" localSheetId="22">#REF!</definedName>
    <definedName name="sub">#REF!</definedName>
    <definedName name="SUL" localSheetId="22">#REF!</definedName>
    <definedName name="SUL">#REF!</definedName>
    <definedName name="sum" localSheetId="22">#REF!</definedName>
    <definedName name="sum">#REF!</definedName>
    <definedName name="SUMITOMO" localSheetId="22">#REF!</definedName>
    <definedName name="SUMITOMO">#REF!</definedName>
    <definedName name="SUMITOMO_GT" localSheetId="22">#REF!</definedName>
    <definedName name="SUMITOMO_GT">#REF!</definedName>
    <definedName name="SUMMARY" localSheetId="22">#REF!</definedName>
    <definedName name="SUMMARY">#REF!</definedName>
    <definedName name="sumTB" localSheetId="22">#REF!</definedName>
    <definedName name="sumTB">#REF!</definedName>
    <definedName name="sumXL" localSheetId="22">#REF!</definedName>
    <definedName name="sumXL">#REF!</definedName>
    <definedName name="sur" localSheetId="22">#REF!</definedName>
    <definedName name="sur">#REF!</definedName>
    <definedName name="SVC" localSheetId="22">#REF!</definedName>
    <definedName name="SVC">#REF!</definedName>
    <definedName name="t.." localSheetId="22">#REF!</definedName>
    <definedName name="t..">#REF!</definedName>
    <definedName name="t101p" localSheetId="22">#REF!</definedName>
    <definedName name="t101p">#REF!</definedName>
    <definedName name="t103p" localSheetId="22">#REF!</definedName>
    <definedName name="t103p">#REF!</definedName>
    <definedName name="t10nc1p" localSheetId="22">#REF!</definedName>
    <definedName name="t10nc1p">#REF!</definedName>
    <definedName name="t10vl1p" localSheetId="22">#REF!</definedName>
    <definedName name="t10vl1p">#REF!</definedName>
    <definedName name="t121p" localSheetId="22">#REF!</definedName>
    <definedName name="t121p">#REF!</definedName>
    <definedName name="t123p" localSheetId="22">#REF!</definedName>
    <definedName name="t123p">#REF!</definedName>
    <definedName name="t141p" localSheetId="22">#REF!</definedName>
    <definedName name="t141p">#REF!</definedName>
    <definedName name="t143p" localSheetId="22">#REF!</definedName>
    <definedName name="t143p">#REF!</definedName>
    <definedName name="t14nc3p" localSheetId="22">#REF!</definedName>
    <definedName name="t14nc3p">#REF!</definedName>
    <definedName name="t14vl3p" localSheetId="22">#REF!</definedName>
    <definedName name="t14vl3p">#REF!</definedName>
    <definedName name="Ta" localSheetId="22">#REF!</definedName>
    <definedName name="Ta">#REF!</definedName>
    <definedName name="TABLE1" localSheetId="22">#REF!</definedName>
    <definedName name="TABLE1">#REF!</definedName>
    <definedName name="Table2" localSheetId="22">#REF!</definedName>
    <definedName name="Table2">#REF!</definedName>
    <definedName name="table3" localSheetId="22">#REF!</definedName>
    <definedName name="table3">#REF!</definedName>
    <definedName name="tableyears" localSheetId="22">#REF!</definedName>
    <definedName name="tableyears">#REF!</definedName>
    <definedName name="tadao" localSheetId="22">#REF!</definedName>
    <definedName name="tadao">#REF!</definedName>
    <definedName name="Tæng_H_P_TBA" localSheetId="22">#REF!</definedName>
    <definedName name="Tæng_H_P_TBA">#REF!</definedName>
    <definedName name="Tæng_Hîp_35" localSheetId="22">#REF!</definedName>
    <definedName name="Tæng_Hîp_35">#REF!</definedName>
    <definedName name="taluydac2" localSheetId="22">#REF!</definedName>
    <definedName name="taluydac2">#REF!</definedName>
    <definedName name="taluydc1" localSheetId="22">#REF!</definedName>
    <definedName name="taluydc1">#REF!</definedName>
    <definedName name="taluydc2" localSheetId="22">#REF!</definedName>
    <definedName name="taluydc2">#REF!</definedName>
    <definedName name="taluydc3" localSheetId="22">#REF!</definedName>
    <definedName name="taluydc3">#REF!</definedName>
    <definedName name="taluydc4" localSheetId="22">#REF!</definedName>
    <definedName name="taluydc4">#REF!</definedName>
    <definedName name="TAM" localSheetId="22">#REF!</definedName>
    <definedName name="TAM">#REF!</definedName>
    <definedName name="taukeo150" localSheetId="22">#REF!</definedName>
    <definedName name="taukeo150">#REF!</definedName>
    <definedName name="taun" localSheetId="22">#REF!</definedName>
    <definedName name="taun">#REF!</definedName>
    <definedName name="TaxTV">10%</definedName>
    <definedName name="TaxXL">5%</definedName>
    <definedName name="TB_TBA" localSheetId="22">#REF!</definedName>
    <definedName name="TB_TBA">#REF!</definedName>
    <definedName name="tb00" localSheetId="22">#REF!</definedName>
    <definedName name="tb00">#REF!</definedName>
    <definedName name="TBA" localSheetId="22">#REF!</definedName>
    <definedName name="TBA">#REF!</definedName>
    <definedName name="tbCY" localSheetId="22">#REF!</definedName>
    <definedName name="tbCY">#REF!</definedName>
    <definedName name="tbl_ProdInfo" localSheetId="22" hidden="1">#REF!</definedName>
    <definedName name="tbl_ProdInfo" hidden="1">#REF!</definedName>
    <definedName name="tbmc" localSheetId="22">#REF!</definedName>
    <definedName name="tbmc">#REF!</definedName>
    <definedName name="TBSGP" localSheetId="22">#REF!</definedName>
    <definedName name="TBSGP">#REF!</definedName>
    <definedName name="tbtram" localSheetId="22">#REF!</definedName>
    <definedName name="tbtram">#REF!</definedName>
    <definedName name="TBV" localSheetId="22">#REF!</definedName>
    <definedName name="TBV">#REF!</definedName>
    <definedName name="TC" localSheetId="22">#REF!</definedName>
    <definedName name="TC">#REF!</definedName>
    <definedName name="TC_NHANH1" localSheetId="22">#REF!</definedName>
    <definedName name="TC_NHANH1">#REF!</definedName>
    <definedName name="Tck" localSheetId="22">#REF!</definedName>
    <definedName name="Tck">#REF!</definedName>
    <definedName name="Tcng" localSheetId="22">#REF!</definedName>
    <definedName name="Tcng">#REF!</definedName>
    <definedName name="Tchuan" localSheetId="22">#REF!</definedName>
    <definedName name="Tchuan">#REF!</definedName>
    <definedName name="td1p" localSheetId="22">#REF!</definedName>
    <definedName name="td1p">#REF!</definedName>
    <definedName name="td3p" localSheetId="22">#REF!</definedName>
    <definedName name="td3p">#REF!</definedName>
    <definedName name="TDDAKT" localSheetId="22">#REF!</definedName>
    <definedName name="TDDAKT">#REF!</definedName>
    <definedName name="tdia" localSheetId="22">#REF!</definedName>
    <definedName name="tdia">#REF!</definedName>
    <definedName name="tdnc1p" localSheetId="22">#REF!</definedName>
    <definedName name="tdnc1p">#REF!</definedName>
    <definedName name="TDT" localSheetId="22">#REF!</definedName>
    <definedName name="TDT">#REF!</definedName>
    <definedName name="TDTDT" localSheetId="22">#REF!</definedName>
    <definedName name="TDTDT">#REF!</definedName>
    <definedName name="TDTKKT" localSheetId="22">#REF!</definedName>
    <definedName name="TDTKKT">#REF!</definedName>
    <definedName name="tdtr2cnc" localSheetId="22">#REF!</definedName>
    <definedName name="tdtr2cnc">#REF!</definedName>
    <definedName name="tdtr2cvl" localSheetId="22">#REF!</definedName>
    <definedName name="tdtr2cvl">#REF!</definedName>
    <definedName name="tdvl1p" localSheetId="22">#REF!</definedName>
    <definedName name="tdvl1p">#REF!</definedName>
    <definedName name="tecnuoc5" localSheetId="22">#REF!</definedName>
    <definedName name="tecnuoc5">#REF!</definedName>
    <definedName name="TenCap" localSheetId="22">#REF!</definedName>
    <definedName name="TenCap">#REF!</definedName>
    <definedName name="tenck" localSheetId="22">#REF!</definedName>
    <definedName name="tenck">#REF!</definedName>
    <definedName name="tentk" localSheetId="22">#REF!</definedName>
    <definedName name="tentk">#REF!</definedName>
    <definedName name="tenvung" localSheetId="22">#REF!</definedName>
    <definedName name="tenvung">#REF!</definedName>
    <definedName name="Tengoi" localSheetId="22">#REF!</definedName>
    <definedName name="Tengoi">#REF!</definedName>
    <definedName name="test" localSheetId="22">#REF!</definedName>
    <definedName name="test">#REF!</definedName>
    <definedName name="TEST1" localSheetId="22">#REF!</definedName>
    <definedName name="TEST1">#REF!</definedName>
    <definedName name="TESTKEYS" localSheetId="22">#REF!</definedName>
    <definedName name="TESTKEYS">#REF!</definedName>
    <definedName name="TESTVKEY" localSheetId="22">#REF!</definedName>
    <definedName name="TESTVKEY">#REF!</definedName>
    <definedName name="TESTHKEY" localSheetId="22">#REF!</definedName>
    <definedName name="TESTHKEY">#REF!</definedName>
    <definedName name="TextRefCopyRangeCount" hidden="1">216</definedName>
    <definedName name="TGLS" localSheetId="22">#REF!</definedName>
    <definedName name="TGLS">#REF!</definedName>
    <definedName name="TI" localSheetId="22">#REF!</definedName>
    <definedName name="TI">#REF!</definedName>
    <definedName name="Tien" localSheetId="22">#REF!</definedName>
    <definedName name="Tien">#REF!</definedName>
    <definedName name="TIENLUONG" localSheetId="22">#REF!</definedName>
    <definedName name="TIENLUONG">#REF!</definedName>
    <definedName name="Tiepdiama">9500</definedName>
    <definedName name="TIEU_HAO_VAT_TU_DZ0.4KV" localSheetId="22">#REF!</definedName>
    <definedName name="TIEU_HAO_VAT_TU_DZ0.4KV">#REF!</definedName>
    <definedName name="TIEU_HAO_VAT_TU_DZ22KV" localSheetId="22">#REF!</definedName>
    <definedName name="TIEU_HAO_VAT_TU_DZ22KV">#REF!</definedName>
    <definedName name="TIEU_HAO_VAT_TU_TBA" localSheetId="22">#REF!</definedName>
    <definedName name="TIEU_HAO_VAT_TU_TBA">#REF!</definedName>
    <definedName name="Tim_cong" localSheetId="22">#REF!</definedName>
    <definedName name="Tim_cong">#REF!</definedName>
    <definedName name="Tim_lan_xuat_hien" localSheetId="22">#REF!</definedName>
    <definedName name="Tim_lan_xuat_hien">#REF!</definedName>
    <definedName name="tim_xuat_hien" localSheetId="22">#REF!</definedName>
    <definedName name="tim_xuat_hien">#REF!</definedName>
    <definedName name="tinhqd" localSheetId="22">#REF!</definedName>
    <definedName name="tinhqd">#REF!</definedName>
    <definedName name="TIT" localSheetId="22">#REF!</definedName>
    <definedName name="TIT">#REF!</definedName>
    <definedName name="TITAN" localSheetId="22">#REF!</definedName>
    <definedName name="TITAN">#REF!</definedName>
    <definedName name="TK" localSheetId="22">#REF!</definedName>
    <definedName name="TK">#REF!</definedName>
    <definedName name="TK331APC" localSheetId="22">#REF!</definedName>
    <definedName name="TK331APC">#REF!</definedName>
    <definedName name="TK331CB" localSheetId="22">#REF!</definedName>
    <definedName name="TK331CB">#REF!</definedName>
    <definedName name="TK331GT" localSheetId="22">#REF!</definedName>
    <definedName name="TK331GT">#REF!</definedName>
    <definedName name="TK331K" localSheetId="22">#REF!</definedName>
    <definedName name="TK331K">#REF!</definedName>
    <definedName name="TK331KH" localSheetId="22">#REF!</definedName>
    <definedName name="TK331KH">#REF!</definedName>
    <definedName name="TK331MT" localSheetId="22">#REF!</definedName>
    <definedName name="TK331MT">#REF!</definedName>
    <definedName name="TK331NT" localSheetId="22">#REF!</definedName>
    <definedName name="TK331NT">#REF!</definedName>
    <definedName name="TK331PA" localSheetId="22">#REF!</definedName>
    <definedName name="TK331PA">#REF!</definedName>
    <definedName name="TK331PACIFIC" localSheetId="22">#REF!</definedName>
    <definedName name="TK331PACIFIC">#REF!</definedName>
    <definedName name="tk331PD" localSheetId="22">#REF!</definedName>
    <definedName name="tk331PD">#REF!</definedName>
    <definedName name="tk331TKN" localSheetId="22">#REF!</definedName>
    <definedName name="tk331TKN">#REF!</definedName>
    <definedName name="TK331THN" localSheetId="22">#REF!</definedName>
    <definedName name="TK331THN">#REF!</definedName>
    <definedName name="TK331VT" localSheetId="22">#REF!</definedName>
    <definedName name="TK331VT">#REF!</definedName>
    <definedName name="tk3338TTNCN" localSheetId="22">#REF!</definedName>
    <definedName name="tk3338TTNCN">#REF!</definedName>
    <definedName name="tk3388K" localSheetId="22">#REF!</definedName>
    <definedName name="tk3388K">#REF!</definedName>
    <definedName name="TKP" localSheetId="22">#REF!</definedName>
    <definedName name="TKP">#REF!</definedName>
    <definedName name="TLAC120" localSheetId="22">#REF!</definedName>
    <definedName name="TLAC120">#REF!</definedName>
    <definedName name="TLAC35" localSheetId="22">#REF!</definedName>
    <definedName name="TLAC35">#REF!</definedName>
    <definedName name="TLAC50" localSheetId="22">#REF!</definedName>
    <definedName name="TLAC50">#REF!</definedName>
    <definedName name="TLAC70" localSheetId="22">#REF!</definedName>
    <definedName name="TLAC70">#REF!</definedName>
    <definedName name="TLAC95" localSheetId="22">#REF!</definedName>
    <definedName name="TLAC95">#REF!</definedName>
    <definedName name="Tle" localSheetId="22">#REF!</definedName>
    <definedName name="Tle">#REF!</definedName>
    <definedName name="TLR" localSheetId="22">#REF!</definedName>
    <definedName name="TLR">#REF!</definedName>
    <definedName name="TMDT1" localSheetId="22">#REF!</definedName>
    <definedName name="TMDT1">#REF!</definedName>
    <definedName name="TMDT2" localSheetId="22">#REF!</definedName>
    <definedName name="TMDT2">#REF!</definedName>
    <definedName name="TMDTmoi" localSheetId="22">#REF!</definedName>
    <definedName name="TMDTmoi">#REF!</definedName>
    <definedName name="tmm1.5" localSheetId="22">#REF!</definedName>
    <definedName name="tmm1.5">#REF!</definedName>
    <definedName name="tmmg" localSheetId="22">#REF!</definedName>
    <definedName name="tmmg">#REF!</definedName>
    <definedName name="TN" localSheetId="22">#REF!</definedName>
    <definedName name="TN">#REF!</definedName>
    <definedName name="Tnd" localSheetId="22">#REF!</definedName>
    <definedName name="Tnd">#REF!</definedName>
    <definedName name="To" localSheetId="22">#REF!</definedName>
    <definedName name="To">#REF!</definedName>
    <definedName name="toadocap" localSheetId="22">#REF!</definedName>
    <definedName name="toadocap">#REF!</definedName>
    <definedName name="Toanbo" localSheetId="22">#REF!</definedName>
    <definedName name="Toanbo">#REF!</definedName>
    <definedName name="toi5t" localSheetId="22">#REF!</definedName>
    <definedName name="toi5t">#REF!</definedName>
    <definedName name="Tonmai" localSheetId="22">#REF!</definedName>
    <definedName name="Tonmai">#REF!</definedName>
    <definedName name="Tong" localSheetId="22">#REF!</definedName>
    <definedName name="Tong">#REF!</definedName>
    <definedName name="TONG_DU_TOAN" localSheetId="22">#REF!</definedName>
    <definedName name="TONG_DU_TOAN">#REF!</definedName>
    <definedName name="TONG_GIA_TRI_CONG_TRINH" localSheetId="22">#REF!</definedName>
    <definedName name="TONG_GIA_TRI_CONG_TRINH">#REF!</definedName>
    <definedName name="TONG_HOP_THI_NGHIEM_DZ0.4KV" localSheetId="22">#REF!</definedName>
    <definedName name="TONG_HOP_THI_NGHIEM_DZ0.4KV">#REF!</definedName>
    <definedName name="TONG_HOP_THI_NGHIEM_DZ22KV" localSheetId="22">#REF!</definedName>
    <definedName name="TONG_HOP_THI_NGHIEM_DZ22KV">#REF!</definedName>
    <definedName name="TONG_KE_TBA" localSheetId="22">#REF!</definedName>
    <definedName name="TONG_KE_TBA">#REF!</definedName>
    <definedName name="tongbt" localSheetId="22">#REF!</definedName>
    <definedName name="tongbt">#REF!</definedName>
    <definedName name="tongcong" localSheetId="22">#REF!</definedName>
    <definedName name="tongcong">#REF!</definedName>
    <definedName name="tongdientich" localSheetId="22">#REF!</definedName>
    <definedName name="tongdientich">#REF!</definedName>
    <definedName name="tonghop_t5" localSheetId="22">#REF!</definedName>
    <definedName name="tonghop_t5">#REF!</definedName>
    <definedName name="tongthep" localSheetId="22">#REF!</definedName>
    <definedName name="tongthep">#REF!</definedName>
    <definedName name="tongthetich" localSheetId="22">#REF!</definedName>
    <definedName name="tongthetich">#REF!</definedName>
    <definedName name="TOSHIBA" localSheetId="22">#REF!</definedName>
    <definedName name="TOSHIBA">#REF!</definedName>
    <definedName name="TOTAL" localSheetId="22">#REF!</definedName>
    <definedName name="TOTAL">#REF!</definedName>
    <definedName name="totbtoi" localSheetId="22">#REF!</definedName>
    <definedName name="totbtoi">#REF!</definedName>
    <definedName name="tp" localSheetId="22">#REF!</definedName>
    <definedName name="tp">#REF!</definedName>
    <definedName name="TPLRP" localSheetId="22">#REF!</definedName>
    <definedName name="TPLRP">#REF!</definedName>
    <definedName name="ts" localSheetId="22">#REF!</definedName>
    <definedName name="ts">#REF!</definedName>
    <definedName name="tsI" localSheetId="22">#REF!</definedName>
    <definedName name="tsI">#REF!</definedName>
    <definedName name="TT" localSheetId="22">#REF!</definedName>
    <definedName name="TT">#REF!</definedName>
    <definedName name="TT_1P" localSheetId="22">#REF!</definedName>
    <definedName name="TT_1P">#REF!</definedName>
    <definedName name="TT_3p" localSheetId="22">#REF!</definedName>
    <definedName name="TT_3p">#REF!</definedName>
    <definedName name="ttao" localSheetId="22">#REF!</definedName>
    <definedName name="ttao">#REF!</definedName>
    <definedName name="ttbt" localSheetId="22">#REF!</definedName>
    <definedName name="ttbt">#REF!</definedName>
    <definedName name="TTCto" localSheetId="22">#REF!</definedName>
    <definedName name="TTCto">#REF!</definedName>
    <definedName name="TTDZ" localSheetId="22">#REF!</definedName>
    <definedName name="TTDZ">#REF!</definedName>
    <definedName name="TTDZ04" localSheetId="22">#REF!</definedName>
    <definedName name="TTDZ04">#REF!</definedName>
    <definedName name="TTDZ35" localSheetId="22">#REF!</definedName>
    <definedName name="TTDZ35">#REF!</definedName>
    <definedName name="ttinh" localSheetId="22">#REF!</definedName>
    <definedName name="ttinh">#REF!</definedName>
    <definedName name="tto" localSheetId="22">#REF!</definedName>
    <definedName name="tto">#REF!</definedName>
    <definedName name="ttoxtp" localSheetId="22">#REF!</definedName>
    <definedName name="ttoxtp">#REF!</definedName>
    <definedName name="TTVAn5" localSheetId="22">#REF!</definedName>
    <definedName name="TTVAn5">#REF!</definedName>
    <definedName name="tthi" localSheetId="22">#REF!</definedName>
    <definedName name="tthi">#REF!</definedName>
    <definedName name="ttronmk" localSheetId="22">#REF!</definedName>
    <definedName name="ttronmk">#REF!</definedName>
    <definedName name="Tu_dung_ton_that" localSheetId="22">#REF!</definedName>
    <definedName name="Tu_dung_ton_that">#REF!</definedName>
    <definedName name="Tuong_dau_HD" localSheetId="22">#REF!</definedName>
    <definedName name="Tuong_dau_HD">#REF!</definedName>
    <definedName name="Tuvan" localSheetId="22">#REF!</definedName>
    <definedName name="Tuvan">#REF!</definedName>
    <definedName name="tuyennhanh" hidden="1">{"'Sheet1'!$L$16"}</definedName>
    <definedName name="tv75nc" localSheetId="22">#REF!</definedName>
    <definedName name="tv75nc">#REF!</definedName>
    <definedName name="tv75vl" localSheetId="22">#REF!</definedName>
    <definedName name="tv75vl">#REF!</definedName>
    <definedName name="TVGS" localSheetId="22">#REF!</definedName>
    <definedName name="TVGS">#REF!</definedName>
    <definedName name="TVK" localSheetId="22">#REF!</definedName>
    <definedName name="TVK">#REF!</definedName>
    <definedName name="ty_le" localSheetId="22">#REF!</definedName>
    <definedName name="ty_le">#REF!</definedName>
    <definedName name="Ty_Le_1" localSheetId="22">#REF!</definedName>
    <definedName name="Ty_Le_1">#REF!</definedName>
    <definedName name="ty_le_BTN" localSheetId="22">#REF!</definedName>
    <definedName name="ty_le_BTN">#REF!</definedName>
    <definedName name="Ty_le1" localSheetId="22">#REF!</definedName>
    <definedName name="Ty_le1">#REF!</definedName>
    <definedName name="TH.CTrinh" localSheetId="22">#REF!</definedName>
    <definedName name="TH.CTrinh">#REF!</definedName>
    <definedName name="TH.tinh" localSheetId="22">#REF!</definedName>
    <definedName name="TH.tinh">#REF!</definedName>
    <definedName name="tha" hidden="1">{"'Sheet1'!$L$16"}</definedName>
    <definedName name="thai" localSheetId="22">#REF!</definedName>
    <definedName name="thai">#REF!</definedName>
    <definedName name="Thang" localSheetId="22">#REF!</definedName>
    <definedName name="Thang">#REF!</definedName>
    <definedName name="Thang_Long" localSheetId="22">#REF!</definedName>
    <definedName name="Thang_Long">#REF!</definedName>
    <definedName name="Thang_Long_GT" localSheetId="22">#REF!</definedName>
    <definedName name="Thang_Long_GT">#REF!</definedName>
    <definedName name="thanh" localSheetId="22">#REF!</definedName>
    <definedName name="thanh">#REF!</definedName>
    <definedName name="Thanh_CT" localSheetId="22">#REF!</definedName>
    <definedName name="Thanh_CT">#REF!</definedName>
    <definedName name="thanhdul" localSheetId="22">#REF!</definedName>
    <definedName name="thanhdul">#REF!</definedName>
    <definedName name="Thanhtoan131" localSheetId="22">#REF!</definedName>
    <definedName name="Thanhtoan131">#REF!</definedName>
    <definedName name="Thanhtoan331" localSheetId="22">#REF!</definedName>
    <definedName name="Thanhtoan331">#REF!</definedName>
    <definedName name="ThanhtoanNKhau" localSheetId="22">#REF!</definedName>
    <definedName name="ThanhtoanNKhau">#REF!</definedName>
    <definedName name="Thautinh" localSheetId="22">#REF!</definedName>
    <definedName name="Thautinh">#REF!</definedName>
    <definedName name="THchon" localSheetId="22">#REF!</definedName>
    <definedName name="THchon">#REF!</definedName>
    <definedName name="thdt" localSheetId="22">#REF!</definedName>
    <definedName name="thdt">#REF!</definedName>
    <definedName name="THDT_HT_DAO_THUONG" localSheetId="22">#REF!</definedName>
    <definedName name="THDT_HT_DAO_THUONG">#REF!</definedName>
    <definedName name="THDT_HT_XOM_NOI" localSheetId="22">#REF!</definedName>
    <definedName name="THDT_HT_XOM_NOI">#REF!</definedName>
    <definedName name="THDT_NPP_XOM_NOI" localSheetId="22">#REF!</definedName>
    <definedName name="THDT_NPP_XOM_NOI">#REF!</definedName>
    <definedName name="THDT_TBA_XOM_NOI" localSheetId="22">#REF!</definedName>
    <definedName name="THDT_TBA_XOM_NOI">#REF!</definedName>
    <definedName name="thep" localSheetId="22">#REF!</definedName>
    <definedName name="thep">#REF!</definedName>
    <definedName name="THEP_D32" localSheetId="22">#REF!</definedName>
    <definedName name="THEP_D32">#REF!</definedName>
    <definedName name="thepban" localSheetId="22">#REF!</definedName>
    <definedName name="thepban">#REF!</definedName>
    <definedName name="ThepDinh" localSheetId="22">#REF!</definedName>
    <definedName name="ThepDinh">#REF!</definedName>
    <definedName name="thepgoc25_60" localSheetId="22">#REF!</definedName>
    <definedName name="thepgoc25_60">#REF!</definedName>
    <definedName name="thepgoc63_75" localSheetId="22">#REF!</definedName>
    <definedName name="thepgoc63_75">#REF!</definedName>
    <definedName name="thepgoc80_100" localSheetId="22">#REF!</definedName>
    <definedName name="thepgoc80_100">#REF!</definedName>
    <definedName name="thepma">10500</definedName>
    <definedName name="theptron" localSheetId="22">#REF!</definedName>
    <definedName name="theptron">#REF!</definedName>
    <definedName name="theptron12" localSheetId="22">#REF!</definedName>
    <definedName name="theptron12">#REF!</definedName>
    <definedName name="theptron14_22" localSheetId="22">#REF!</definedName>
    <definedName name="theptron14_22">#REF!</definedName>
    <definedName name="theptron6_8" localSheetId="22">#REF!</definedName>
    <definedName name="theptron6_8">#REF!</definedName>
    <definedName name="thetichck" localSheetId="22">#REF!</definedName>
    <definedName name="thetichck">#REF!</definedName>
    <definedName name="THGO1pnc" localSheetId="22">#REF!</definedName>
    <definedName name="THGO1pnc">#REF!</definedName>
    <definedName name="thht" localSheetId="22">#REF!</definedName>
    <definedName name="thht">#REF!</definedName>
    <definedName name="THI" localSheetId="22">#REF!</definedName>
    <definedName name="THI">#REF!</definedName>
    <definedName name="THKL" hidden="1">{"'Sheet1'!$L$16"}</definedName>
    <definedName name="thkp3" localSheetId="22">#REF!</definedName>
    <definedName name="thkp3">#REF!</definedName>
    <definedName name="THLCO" localSheetId="22">#REF!</definedName>
    <definedName name="THLCO">#REF!</definedName>
    <definedName name="THLNO" localSheetId="22">#REF!</definedName>
    <definedName name="THLNO">#REF!</definedName>
    <definedName name="THLTK" localSheetId="22">#REF!</definedName>
    <definedName name="THLTK">#REF!</definedName>
    <definedName name="thongso" localSheetId="22">#REF!</definedName>
    <definedName name="thongso">#REF!</definedName>
    <definedName name="thop" localSheetId="22">#REF!</definedName>
    <definedName name="thop">#REF!</definedName>
    <definedName name="thtich1" localSheetId="22">#REF!</definedName>
    <definedName name="thtich1">#REF!</definedName>
    <definedName name="thtich2" localSheetId="22">#REF!</definedName>
    <definedName name="thtich2">#REF!</definedName>
    <definedName name="thtich3" localSheetId="22">#REF!</definedName>
    <definedName name="thtich3">#REF!</definedName>
    <definedName name="thtich4" localSheetId="22">#REF!</definedName>
    <definedName name="thtich4">#REF!</definedName>
    <definedName name="thtich5" localSheetId="22">#REF!</definedName>
    <definedName name="thtich5">#REF!</definedName>
    <definedName name="thtich6" localSheetId="22">#REF!</definedName>
    <definedName name="thtich6">#REF!</definedName>
    <definedName name="thtt" localSheetId="22">#REF!</definedName>
    <definedName name="thtt">#REF!</definedName>
    <definedName name="THXNK" localSheetId="22">#REF!</definedName>
    <definedName name="THXNK">#REF!</definedName>
    <definedName name="tr_" localSheetId="22">#REF!</definedName>
    <definedName name="tr_">#REF!</definedName>
    <definedName name="Tra_DM_su_dung" localSheetId="22">#REF!</definedName>
    <definedName name="Tra_DM_su_dung">#REF!</definedName>
    <definedName name="Tra_don_gia_KS" localSheetId="22">#REF!</definedName>
    <definedName name="Tra_don_gia_KS">#REF!</definedName>
    <definedName name="Tra_DTCT" localSheetId="22">#REF!</definedName>
    <definedName name="Tra_DTCT">#REF!</definedName>
    <definedName name="Tra_gtxl_cong" localSheetId="22">#REF!</definedName>
    <definedName name="Tra_gtxl_cong">#REF!</definedName>
    <definedName name="Tra_tim_hang_mucPT_trung" localSheetId="22">#REF!</definedName>
    <definedName name="Tra_tim_hang_mucPT_trung">#REF!</definedName>
    <definedName name="Tra_TL" localSheetId="22">#REF!</definedName>
    <definedName name="Tra_TL">#REF!</definedName>
    <definedName name="Tra_ty_le2" localSheetId="22">#REF!</definedName>
    <definedName name="Tra_ty_le2">#REF!</definedName>
    <definedName name="Tra_ty_le3" localSheetId="22">#REF!</definedName>
    <definedName name="Tra_ty_le3">#REF!</definedName>
    <definedName name="Tra_ty_le4" localSheetId="22">#REF!</definedName>
    <definedName name="Tra_ty_le4">#REF!</definedName>
    <definedName name="Tra_ty_le5" localSheetId="22">#REF!</definedName>
    <definedName name="Tra_ty_le5">#REF!</definedName>
    <definedName name="TRA_VAT_LIEU" localSheetId="22">#REF!</definedName>
    <definedName name="TRA_VAT_LIEU">#REF!</definedName>
    <definedName name="TRA_VL" localSheetId="22">#REF!</definedName>
    <definedName name="TRA_VL">#REF!</definedName>
    <definedName name="traA103" localSheetId="22">#REF!</definedName>
    <definedName name="traA103">#REF!</definedName>
    <definedName name="TRADE2" localSheetId="22">#REF!</definedName>
    <definedName name="TRADE2">#REF!</definedName>
    <definedName name="tramatcong1" localSheetId="22">#REF!</definedName>
    <definedName name="tramatcong1">#REF!</definedName>
    <definedName name="tramatcong2" localSheetId="22">#REF!</definedName>
    <definedName name="tramatcong2">#REF!</definedName>
    <definedName name="trambt60" localSheetId="22">#REF!</definedName>
    <definedName name="trambt60">#REF!</definedName>
    <definedName name="tranhietdo" localSheetId="22">#REF!</definedName>
    <definedName name="tranhietdo">#REF!</definedName>
    <definedName name="TRAvH" localSheetId="22">#REF!</definedName>
    <definedName name="TRAvH">#REF!</definedName>
    <definedName name="TRAVL" localSheetId="22">#REF!</definedName>
    <definedName name="TRAVL">#REF!</definedName>
    <definedName name="tronbt250" localSheetId="22">#REF!</definedName>
    <definedName name="tronbt250">#REF!</definedName>
    <definedName name="tronvua250" localSheetId="22">#REF!</definedName>
    <definedName name="tronvua250">#REF!</definedName>
    <definedName name="Trô_P1" localSheetId="22">#REF!</definedName>
    <definedName name="Trô_P1">#REF!</definedName>
    <definedName name="Trô_P10" localSheetId="22">#REF!</definedName>
    <definedName name="Trô_P10">#REF!</definedName>
    <definedName name="Trô_P11" localSheetId="22">#REF!</definedName>
    <definedName name="Trô_P11">#REF!</definedName>
    <definedName name="Trô_P2" localSheetId="22">#REF!</definedName>
    <definedName name="Trô_P2">#REF!</definedName>
    <definedName name="Trô_P3" localSheetId="22">#REF!</definedName>
    <definedName name="Trô_P3">#REF!</definedName>
    <definedName name="Trô_P4" localSheetId="22">#REF!</definedName>
    <definedName name="Trô_P4">#REF!</definedName>
    <definedName name="Trô_P5" localSheetId="22">#REF!</definedName>
    <definedName name="Trô_P5">#REF!</definedName>
    <definedName name="Trô_P6" localSheetId="22">#REF!</definedName>
    <definedName name="Trô_P6">#REF!</definedName>
    <definedName name="Trô_P7" localSheetId="22">#REF!</definedName>
    <definedName name="Trô_P7">#REF!</definedName>
    <definedName name="Trô_P8" localSheetId="22">#REF!</definedName>
    <definedName name="Trô_P8">#REF!</definedName>
    <definedName name="Trô_P9" localSheetId="22">#REF!</definedName>
    <definedName name="Trô_P9">#REF!</definedName>
    <definedName name="trt" localSheetId="22">#REF!</definedName>
    <definedName name="trt">#REF!</definedName>
    <definedName name="UbdII" localSheetId="22">#REF!</definedName>
    <definedName name="UbdII">#REF!</definedName>
    <definedName name="Ubo" localSheetId="22">#REF!</definedName>
    <definedName name="Ubo">#REF!</definedName>
    <definedName name="UbtII" localSheetId="22">#REF!</definedName>
    <definedName name="UbtII">#REF!</definedName>
    <definedName name="UNL" localSheetId="22">#REF!</definedName>
    <definedName name="UNL">#REF!</definedName>
    <definedName name="UP" localSheetId="22">#REF!,#REF!,#REF!,#REF!,#REF!,#REF!,#REF!,#REF!,#REF!,#REF!,#REF!</definedName>
    <definedName name="UP">#REF!,#REF!,#REF!,#REF!,#REF!,#REF!,#REF!,#REF!,#REF!,#REF!,#REF!</definedName>
    <definedName name="upnoc" localSheetId="22">#REF!</definedName>
    <definedName name="upnoc">#REF!</definedName>
    <definedName name="upperlowlandlimit" localSheetId="22">#REF!</definedName>
    <definedName name="upperlowlandlimit">#REF!</definedName>
    <definedName name="USCT" localSheetId="22">#REF!</definedName>
    <definedName name="USCT">#REF!</definedName>
    <definedName name="USCTKU" localSheetId="22">#REF!</definedName>
    <definedName name="USCTKU">#REF!</definedName>
    <definedName name="USdb" localSheetId="22">#REF!</definedName>
    <definedName name="USdb">#REF!</definedName>
    <definedName name="USKC" localSheetId="22">#REF!</definedName>
    <definedName name="USKC">#REF!</definedName>
    <definedName name="USNC" localSheetId="22">#REF!</definedName>
    <definedName name="USNC">#REF!</definedName>
    <definedName name="UStb" localSheetId="22">#REF!</definedName>
    <definedName name="UStb">#REF!</definedName>
    <definedName name="UtdI" localSheetId="22">#REF!</definedName>
    <definedName name="UtdI">#REF!</definedName>
    <definedName name="UtdII" localSheetId="22">#REF!</definedName>
    <definedName name="UtdII">#REF!</definedName>
    <definedName name="UttI" localSheetId="22">#REF!</definedName>
    <definedName name="UttI">#REF!</definedName>
    <definedName name="UttII" localSheetId="22">#REF!</definedName>
    <definedName name="UttII">#REF!</definedName>
    <definedName name="uu" localSheetId="22">#REF!</definedName>
    <definedName name="uu">#REF!</definedName>
    <definedName name="V.1" localSheetId="22">#REF!</definedName>
    <definedName name="V.1">#REF!</definedName>
    <definedName name="V.10" localSheetId="22">#REF!</definedName>
    <definedName name="V.10">#REF!</definedName>
    <definedName name="V.11" localSheetId="22">#REF!</definedName>
    <definedName name="V.11">#REF!</definedName>
    <definedName name="V.12" localSheetId="22">#REF!</definedName>
    <definedName name="V.12">#REF!</definedName>
    <definedName name="V.13" localSheetId="22">#REF!</definedName>
    <definedName name="V.13">#REF!</definedName>
    <definedName name="V.14" localSheetId="22">#REF!</definedName>
    <definedName name="V.14">#REF!</definedName>
    <definedName name="V.15" localSheetId="22">#REF!</definedName>
    <definedName name="V.15">#REF!</definedName>
    <definedName name="V.16" localSheetId="22">#REF!</definedName>
    <definedName name="V.16">#REF!</definedName>
    <definedName name="V.17" localSheetId="22">#REF!</definedName>
    <definedName name="V.17">#REF!</definedName>
    <definedName name="V.18" localSheetId="22">#REF!</definedName>
    <definedName name="V.18">#REF!</definedName>
    <definedName name="V.2" localSheetId="22">#REF!</definedName>
    <definedName name="V.2">#REF!</definedName>
    <definedName name="V.3" localSheetId="22">#REF!</definedName>
    <definedName name="V.3">#REF!</definedName>
    <definedName name="V.4" localSheetId="22">#REF!</definedName>
    <definedName name="V.4">#REF!</definedName>
    <definedName name="V.5" localSheetId="22">#REF!</definedName>
    <definedName name="V.5">#REF!</definedName>
    <definedName name="V.6" localSheetId="22">#REF!</definedName>
    <definedName name="V.6">#REF!</definedName>
    <definedName name="V.7" localSheetId="22">#REF!</definedName>
    <definedName name="V.7">#REF!</definedName>
    <definedName name="V.8" localSheetId="22">#REF!</definedName>
    <definedName name="V.8">#REF!</definedName>
    <definedName name="V.9" localSheetId="22">#REF!</definedName>
    <definedName name="V.9">#REF!</definedName>
    <definedName name="V_t_tõ" localSheetId="22">#REF!</definedName>
    <definedName name="V_t_tõ">#REF!</definedName>
    <definedName name="Value0" localSheetId="22">#REF!</definedName>
    <definedName name="Value0">#REF!</definedName>
    <definedName name="Value1" localSheetId="22">#REF!</definedName>
    <definedName name="Value1">#REF!</definedName>
    <definedName name="Value10" localSheetId="22">#REF!</definedName>
    <definedName name="Value10">#REF!</definedName>
    <definedName name="Value11" localSheetId="22">#REF!</definedName>
    <definedName name="Value11">#REF!</definedName>
    <definedName name="Value12" localSheetId="22">#REF!</definedName>
    <definedName name="Value12">#REF!</definedName>
    <definedName name="Value13" localSheetId="22">#REF!</definedName>
    <definedName name="Value13">#REF!</definedName>
    <definedName name="Value14" localSheetId="22">#REF!</definedName>
    <definedName name="Value14">#REF!</definedName>
    <definedName name="Value15" localSheetId="22">#REF!</definedName>
    <definedName name="Value15">#REF!</definedName>
    <definedName name="Value16" localSheetId="22">#REF!</definedName>
    <definedName name="Value16">#REF!</definedName>
    <definedName name="Value17" localSheetId="22">#REF!</definedName>
    <definedName name="Value17">#REF!</definedName>
    <definedName name="Value18" localSheetId="22">#REF!</definedName>
    <definedName name="Value18">#REF!</definedName>
    <definedName name="Value19" localSheetId="22">#REF!</definedName>
    <definedName name="Value19">#REF!</definedName>
    <definedName name="Value2" localSheetId="22">#REF!</definedName>
    <definedName name="Value2">#REF!</definedName>
    <definedName name="Value20" localSheetId="22">#REF!</definedName>
    <definedName name="Value20">#REF!</definedName>
    <definedName name="Value21" localSheetId="22">#REF!</definedName>
    <definedName name="Value21">#REF!</definedName>
    <definedName name="Value22" localSheetId="22">#REF!</definedName>
    <definedName name="Value22">#REF!</definedName>
    <definedName name="Value23" localSheetId="22">#REF!</definedName>
    <definedName name="Value23">#REF!</definedName>
    <definedName name="Value24" localSheetId="22">#REF!</definedName>
    <definedName name="Value24">#REF!</definedName>
    <definedName name="Value25" localSheetId="22">#REF!</definedName>
    <definedName name="Value25">#REF!</definedName>
    <definedName name="Value26" localSheetId="22">#REF!</definedName>
    <definedName name="Value26">#REF!</definedName>
    <definedName name="Value27" localSheetId="22">#REF!</definedName>
    <definedName name="Value27">#REF!</definedName>
    <definedName name="Value28" localSheetId="22">#REF!</definedName>
    <definedName name="Value28">#REF!</definedName>
    <definedName name="Value29" localSheetId="22">#REF!</definedName>
    <definedName name="Value29">#REF!</definedName>
    <definedName name="Value3" localSheetId="22">#REF!</definedName>
    <definedName name="Value3">#REF!</definedName>
    <definedName name="Value30" localSheetId="22">#REF!</definedName>
    <definedName name="Value30">#REF!</definedName>
    <definedName name="Value31" localSheetId="22">#REF!</definedName>
    <definedName name="Value31">#REF!</definedName>
    <definedName name="Value32" localSheetId="22">#REF!</definedName>
    <definedName name="Value32">#REF!</definedName>
    <definedName name="Value33" localSheetId="22">#REF!</definedName>
    <definedName name="Value33">#REF!</definedName>
    <definedName name="Value34" localSheetId="22">#REF!</definedName>
    <definedName name="Value34">#REF!</definedName>
    <definedName name="Value35" localSheetId="22">#REF!</definedName>
    <definedName name="Value35">#REF!</definedName>
    <definedName name="Value36" localSheetId="22">#REF!</definedName>
    <definedName name="Value36">#REF!</definedName>
    <definedName name="Value37" localSheetId="22">#REF!</definedName>
    <definedName name="Value37">#REF!</definedName>
    <definedName name="Value38" localSheetId="22">#REF!</definedName>
    <definedName name="Value38">#REF!</definedName>
    <definedName name="Value39" localSheetId="22">#REF!</definedName>
    <definedName name="Value39">#REF!</definedName>
    <definedName name="Value4" localSheetId="22">#REF!</definedName>
    <definedName name="Value4">#REF!</definedName>
    <definedName name="Value40" localSheetId="22">#REF!</definedName>
    <definedName name="Value40">#REF!</definedName>
    <definedName name="Value41" localSheetId="22">#REF!</definedName>
    <definedName name="Value41">#REF!</definedName>
    <definedName name="Value42" localSheetId="22">#REF!</definedName>
    <definedName name="Value42">#REF!</definedName>
    <definedName name="Value43" localSheetId="22">#REF!</definedName>
    <definedName name="Value43">#REF!</definedName>
    <definedName name="Value44" localSheetId="22">#REF!</definedName>
    <definedName name="Value44">#REF!</definedName>
    <definedName name="Value45" localSheetId="22">#REF!</definedName>
    <definedName name="Value45">#REF!</definedName>
    <definedName name="Value46" localSheetId="22">#REF!</definedName>
    <definedName name="Value46">#REF!</definedName>
    <definedName name="Value47" localSheetId="22">#REF!</definedName>
    <definedName name="Value47">#REF!</definedName>
    <definedName name="Value48" localSheetId="22">#REF!</definedName>
    <definedName name="Value48">#REF!</definedName>
    <definedName name="Value49" localSheetId="22">#REF!</definedName>
    <definedName name="Value49">#REF!</definedName>
    <definedName name="Value5" localSheetId="22">#REF!</definedName>
    <definedName name="Value5">#REF!</definedName>
    <definedName name="Value50" localSheetId="22">#REF!</definedName>
    <definedName name="Value50">#REF!</definedName>
    <definedName name="Value51" localSheetId="22">#REF!</definedName>
    <definedName name="Value51">#REF!</definedName>
    <definedName name="Value52" localSheetId="22">#REF!</definedName>
    <definedName name="Value52">#REF!</definedName>
    <definedName name="Value53" localSheetId="22">#REF!</definedName>
    <definedName name="Value53">#REF!</definedName>
    <definedName name="Value54" localSheetId="22">#REF!</definedName>
    <definedName name="Value54">#REF!</definedName>
    <definedName name="Value55" localSheetId="22">#REF!</definedName>
    <definedName name="Value55">#REF!</definedName>
    <definedName name="Value6" localSheetId="22">#REF!</definedName>
    <definedName name="Value6">#REF!</definedName>
    <definedName name="Value7" localSheetId="22">#REF!</definedName>
    <definedName name="Value7">#REF!</definedName>
    <definedName name="Value8" localSheetId="22">#REF!</definedName>
    <definedName name="Value8">#REF!</definedName>
    <definedName name="Value9" localSheetId="22">#REF!</definedName>
    <definedName name="Value9">#REF!</definedName>
    <definedName name="VAN_CHUYEN_DUONG_DAI_DZ0.4KV" localSheetId="22">#REF!</definedName>
    <definedName name="VAN_CHUYEN_DUONG_DAI_DZ0.4KV">#REF!</definedName>
    <definedName name="VAN_CHUYEN_DUONG_DAI_DZ22KV" localSheetId="22">#REF!</definedName>
    <definedName name="VAN_CHUYEN_DUONG_DAI_DZ22KV">#REF!</definedName>
    <definedName name="VAN_CHUYEN_VAT_TU_CHUNG" localSheetId="22">#REF!</definedName>
    <definedName name="VAN_CHUYEN_VAT_TU_CHUNG">#REF!</definedName>
    <definedName name="VAN_TRUNG_CHUYEN_VAT_TU_CHUNG" localSheetId="22">#REF!</definedName>
    <definedName name="VAN_TRUNG_CHUYEN_VAT_TU_CHUNG">#REF!</definedName>
    <definedName name="Var" localSheetId="22">#REF!</definedName>
    <definedName name="Var">#REF!</definedName>
    <definedName name="VARIINST" localSheetId="22">#REF!</definedName>
    <definedName name="VARIINST">#REF!</definedName>
    <definedName name="VARIPURC" localSheetId="22">#REF!</definedName>
    <definedName name="VARIPURC">#REF!</definedName>
    <definedName name="VAS" localSheetId="22">#REF!</definedName>
    <definedName name="VAS">#REF!</definedName>
    <definedName name="VAT" localSheetId="22">#REF!</definedName>
    <definedName name="VAT">#REF!</definedName>
    <definedName name="VAT_04" localSheetId="22">#REF!</definedName>
    <definedName name="VAT_04">#REF!</definedName>
    <definedName name="VAT_35" localSheetId="22">#REF!</definedName>
    <definedName name="VAT_35">#REF!</definedName>
    <definedName name="VAT_Cto" localSheetId="22">#REF!</definedName>
    <definedName name="VAT_Cto">#REF!</definedName>
    <definedName name="VAT_LIEU_DEN_CHAN_CONG_TRINH" localSheetId="22">#REF!</definedName>
    <definedName name="VAT_LIEU_DEN_CHAN_CONG_TRINH">#REF!</definedName>
    <definedName name="VAT_TB" localSheetId="22">#REF!</definedName>
    <definedName name="VAT_TB">#REF!</definedName>
    <definedName name="VAT_TBA" localSheetId="22">#REF!</definedName>
    <definedName name="VAT_TBA">#REF!</definedName>
    <definedName name="VAT_XLTBA" localSheetId="22">#REF!</definedName>
    <definedName name="VAT_XLTBA">#REF!</definedName>
    <definedName name="vatlieu" localSheetId="22">#REF!</definedName>
    <definedName name="vatlieu">#REF!</definedName>
    <definedName name="VATM" hidden="1">{"'Sheet1'!$L$16"}</definedName>
    <definedName name="vbtchongnuocm300" localSheetId="22">#REF!</definedName>
    <definedName name="vbtchongnuocm300">#REF!</definedName>
    <definedName name="vbtm150" localSheetId="22">#REF!</definedName>
    <definedName name="vbtm150">#REF!</definedName>
    <definedName name="vbtm300" localSheetId="22">#REF!</definedName>
    <definedName name="vbtm300">#REF!</definedName>
    <definedName name="vbtm400" localSheetId="22">#REF!</definedName>
    <definedName name="vbtm400">#REF!</definedName>
    <definedName name="vc" localSheetId="22">#REF!</definedName>
    <definedName name="vc">#REF!</definedName>
    <definedName name="vcbo1" hidden="1">{"'Sheet1'!$L$16"}</definedName>
    <definedName name="VCC" localSheetId="22">#REF!</definedName>
    <definedName name="VCC">#REF!</definedName>
    <definedName name="vccat0.4" localSheetId="22">#REF!</definedName>
    <definedName name="vccat0.4">#REF!</definedName>
    <definedName name="vccatv" localSheetId="22">#REF!</definedName>
    <definedName name="vccatv">#REF!</definedName>
    <definedName name="vccot0.4" localSheetId="22">#REF!</definedName>
    <definedName name="vccot0.4">#REF!</definedName>
    <definedName name="vccot35" localSheetId="22">#REF!</definedName>
    <definedName name="vccot35">#REF!</definedName>
    <definedName name="vccott" localSheetId="22">#REF!</definedName>
    <definedName name="vccott">#REF!</definedName>
    <definedName name="vccottt" localSheetId="22">#REF!</definedName>
    <definedName name="vccottt">#REF!</definedName>
    <definedName name="VCD" localSheetId="22">#REF!</definedName>
    <definedName name="VCD">#REF!</definedName>
    <definedName name="vcda" localSheetId="22">#REF!</definedName>
    <definedName name="vcda">#REF!</definedName>
    <definedName name="vcda0.4" localSheetId="22">#REF!</definedName>
    <definedName name="vcda0.4">#REF!</definedName>
    <definedName name="vcdatc2" localSheetId="22">#REF!</definedName>
    <definedName name="vcdatc2">#REF!</definedName>
    <definedName name="vcdatc3" localSheetId="22">#REF!</definedName>
    <definedName name="vcdatc3">#REF!</definedName>
    <definedName name="vcdatd" localSheetId="22">#REF!</definedName>
    <definedName name="vcdatd">#REF!</definedName>
    <definedName name="vcday" localSheetId="22">#REF!</definedName>
    <definedName name="vcday">#REF!</definedName>
    <definedName name="VCDC400" localSheetId="22">#REF!</definedName>
    <definedName name="VCDC400">#REF!</definedName>
    <definedName name="vcdctc" localSheetId="22">#REF!</definedName>
    <definedName name="vcdctc">#REF!</definedName>
    <definedName name="vcddx" localSheetId="22">#REF!</definedName>
    <definedName name="vcddx">#REF!</definedName>
    <definedName name="vcdungcu0.4" localSheetId="22">#REF!</definedName>
    <definedName name="vcdungcu0.4">#REF!</definedName>
    <definedName name="vcdungcu35" localSheetId="22">#REF!</definedName>
    <definedName name="vcdungcu35">#REF!</definedName>
    <definedName name="vcg" localSheetId="22">#REF!</definedName>
    <definedName name="vcg">#REF!</definedName>
    <definedName name="vcgo" localSheetId="22">#REF!</definedName>
    <definedName name="vcgo">#REF!</definedName>
    <definedName name="vcgo0.4" localSheetId="22">#REF!</definedName>
    <definedName name="vcgo0.4">#REF!</definedName>
    <definedName name="vcn" localSheetId="22">#REF!</definedName>
    <definedName name="vcn">#REF!</definedName>
    <definedName name="vcnuoc0.4" localSheetId="22">#REF!</definedName>
    <definedName name="vcnuoc0.4">#REF!</definedName>
    <definedName name="Vcng" localSheetId="22">#REF!</definedName>
    <definedName name="Vcng">#REF!</definedName>
    <definedName name="vcoto" hidden="1">{"'Sheet1'!$L$16"}</definedName>
    <definedName name="VCP" localSheetId="22">#REF!</definedName>
    <definedName name="VCP">#REF!</definedName>
    <definedName name="vcpk" localSheetId="22">#REF!</definedName>
    <definedName name="vcpk">#REF!</definedName>
    <definedName name="VCS" localSheetId="22">#REF!</definedName>
    <definedName name="VCS">#REF!</definedName>
    <definedName name="vcsat0.4" localSheetId="22">#REF!</definedName>
    <definedName name="vcsat0.4">#REF!</definedName>
    <definedName name="vcsat35" localSheetId="22">#REF!</definedName>
    <definedName name="vcsat35">#REF!</definedName>
    <definedName name="vcsu" localSheetId="22">#REF!</definedName>
    <definedName name="vcsu">#REF!</definedName>
    <definedName name="vct" localSheetId="22">#REF!</definedName>
    <definedName name="vct">#REF!</definedName>
    <definedName name="vctb" localSheetId="22">#REF!</definedName>
    <definedName name="vctb">#REF!</definedName>
    <definedName name="vctmong" localSheetId="22">#REF!</definedName>
    <definedName name="vctmong">#REF!</definedName>
    <definedName name="VCTT" localSheetId="22">#REF!</definedName>
    <definedName name="VCTT">#REF!</definedName>
    <definedName name="vctre" localSheetId="22">#REF!</definedName>
    <definedName name="vctre">#REF!</definedName>
    <definedName name="vcxi" localSheetId="22">#REF!</definedName>
    <definedName name="vcxi">#REF!</definedName>
    <definedName name="vcxm" localSheetId="22">#REF!</definedName>
    <definedName name="vcxm">#REF!</definedName>
    <definedName name="vcxm0.4" localSheetId="22">#REF!</definedName>
    <definedName name="vcxm0.4">#REF!</definedName>
    <definedName name="VCHT" localSheetId="22">#REF!</definedName>
    <definedName name="VCHT">#REF!</definedName>
    <definedName name="vd3p" localSheetId="22">#REF!</definedName>
    <definedName name="vd3p">#REF!</definedName>
    <definedName name="VH" hidden="1">{"'Sheet1'!$L$16"}</definedName>
    <definedName name="vidu" localSheetId="22">#REF!</definedName>
    <definedName name="vidu">#REF!</definedName>
    <definedName name="Viet" hidden="1">{"'Sheet1'!$L$16"}</definedName>
    <definedName name="vkcauthang" localSheetId="22">#REF!</definedName>
    <definedName name="vkcauthang">#REF!</definedName>
    <definedName name="vksan" localSheetId="22">#REF!</definedName>
    <definedName name="vksan">#REF!</definedName>
    <definedName name="vl1p" localSheetId="22">#REF!</definedName>
    <definedName name="vl1p">#REF!</definedName>
    <definedName name="vl3p" localSheetId="22">#REF!</definedName>
    <definedName name="vl3p">#REF!</definedName>
    <definedName name="VLBS">#N/A</definedName>
    <definedName name="Vlcap0.7" localSheetId="22">#REF!</definedName>
    <definedName name="Vlcap0.7">#REF!</definedName>
    <definedName name="VLcap1" localSheetId="22">#REF!</definedName>
    <definedName name="VLcap1">#REF!</definedName>
    <definedName name="vldn400" localSheetId="22">#REF!</definedName>
    <definedName name="vldn400">#REF!</definedName>
    <definedName name="vldn600" localSheetId="22">#REF!</definedName>
    <definedName name="vldn600">#REF!</definedName>
    <definedName name="VLgovankhuon" localSheetId="22">#REF!</definedName>
    <definedName name="VLgovankhuon">#REF!</definedName>
    <definedName name="VLIEU" localSheetId="22">#REF!</definedName>
    <definedName name="VLIEU">#REF!</definedName>
    <definedName name="VLKday" localSheetId="22">#REF!</definedName>
    <definedName name="VLKday">#REF!</definedName>
    <definedName name="VLM" localSheetId="22">#REF!</definedName>
    <definedName name="VLM">#REF!</definedName>
    <definedName name="VLson" localSheetId="22">#REF!</definedName>
    <definedName name="VLson">#REF!</definedName>
    <definedName name="VLT" localSheetId="22">#REF!</definedName>
    <definedName name="VLT">#REF!</definedName>
    <definedName name="vltram" localSheetId="22">#REF!</definedName>
    <definedName name="vltram">#REF!</definedName>
    <definedName name="VLxaydung" localSheetId="22">#REF!</definedName>
    <definedName name="VLxaydung">#REF!</definedName>
    <definedName name="Vnd" localSheetId="22">#REF!</definedName>
    <definedName name="Vnd">#REF!</definedName>
    <definedName name="Vo" localSheetId="22">#REF!</definedName>
    <definedName name="Vo">#REF!</definedName>
    <definedName name="Von.KL" localSheetId="22">#REF!</definedName>
    <definedName name="Von.KL">#REF!</definedName>
    <definedName name="vr3p" localSheetId="22">#REF!</definedName>
    <definedName name="vr3p">#REF!</definedName>
    <definedName name="vtu" localSheetId="22">#REF!</definedName>
    <definedName name="vtu">#REF!</definedName>
    <definedName name="Vu" localSheetId="22">#REF!</definedName>
    <definedName name="Vu">#REF!</definedName>
    <definedName name="VÙ" localSheetId="22">#REF!</definedName>
    <definedName name="VÙ">#REF!</definedName>
    <definedName name="Vu_" localSheetId="22">#REF!</definedName>
    <definedName name="Vu_">#REF!</definedName>
    <definedName name="VuaBT" localSheetId="22">#REF!</definedName>
    <definedName name="VuaBT">#REF!</definedName>
    <definedName name="vung" localSheetId="22">#REF!</definedName>
    <definedName name="vung">#REF!</definedName>
    <definedName name="vv" hidden="1">{"'Sheet1'!$L$16"}</definedName>
    <definedName name="W" localSheetId="22">#REF!</definedName>
    <definedName name="W">#REF!</definedName>
    <definedName name="W_Class1" localSheetId="22">#REF!</definedName>
    <definedName name="W_Class1">#REF!</definedName>
    <definedName name="W_Class2" localSheetId="22">#REF!</definedName>
    <definedName name="W_Class2">#REF!</definedName>
    <definedName name="W_Class3" localSheetId="22">#REF!</definedName>
    <definedName name="W_Class3">#REF!</definedName>
    <definedName name="W_Class4" localSheetId="22">#REF!</definedName>
    <definedName name="W_Class4">#REF!</definedName>
    <definedName name="W_Class5" localSheetId="22">#REF!</definedName>
    <definedName name="W_Class5">#REF!</definedName>
    <definedName name="Wat_tec" localSheetId="22">#REF!</definedName>
    <definedName name="Wat_tec">#REF!</definedName>
    <definedName name="watertruck" localSheetId="22">#REF!</definedName>
    <definedName name="watertruck">#REF!</definedName>
    <definedName name="wb" localSheetId="22">#REF!</definedName>
    <definedName name="wb">#REF!</definedName>
    <definedName name="Wdaymong" localSheetId="22">#REF!</definedName>
    <definedName name="Wdaymong">#REF!</definedName>
    <definedName name="Wg" localSheetId="22">#REF!</definedName>
    <definedName name="Wg">#REF!</definedName>
    <definedName name="WI" localSheetId="22">#REF!</definedName>
    <definedName name="WI">#REF!</definedName>
    <definedName name="WII" localSheetId="22">#REF!</definedName>
    <definedName name="WII">#REF!</definedName>
    <definedName name="WIII" localSheetId="22">#REF!</definedName>
    <definedName name="WIII">#REF!</definedName>
    <definedName name="WIIII" localSheetId="22">#REF!</definedName>
    <definedName name="WIIII">#REF!</definedName>
    <definedName name="wl" localSheetId="22">#REF!</definedName>
    <definedName name="wl">#REF!</definedName>
    <definedName name="wqe\" hidden="1">{#N/A,#N/A,FALSE,"Sheet1"}</definedName>
    <definedName name="Wqg" localSheetId="22">#REF!</definedName>
    <definedName name="Wqg">#REF!</definedName>
    <definedName name="WqI" localSheetId="22">#REF!</definedName>
    <definedName name="WqI">#REF!</definedName>
    <definedName name="WqII" localSheetId="22">#REF!</definedName>
    <definedName name="WqII">#REF!</definedName>
    <definedName name="WqIII" localSheetId="22">#REF!</definedName>
    <definedName name="WqIII">#REF!</definedName>
    <definedName name="WqIIII" localSheetId="22">#REF!</definedName>
    <definedName name="WqIIII">#REF!</definedName>
    <definedName name="Wqtg" localSheetId="22">#REF!</definedName>
    <definedName name="Wqtg">#REF!</definedName>
    <definedName name="WqtI" localSheetId="22">#REF!</definedName>
    <definedName name="WqtI">#REF!</definedName>
    <definedName name="WqtII" localSheetId="22">#REF!</definedName>
    <definedName name="WqtII">#REF!</definedName>
    <definedName name="WqtIII" localSheetId="22">#REF!</definedName>
    <definedName name="WqtIII">#REF!</definedName>
    <definedName name="WqtIIII" localSheetId="22">#REF!</definedName>
    <definedName name="WqtIIII">#REF!</definedName>
    <definedName name="wrn.aaa." hidden="1">{#N/A,#N/A,FALSE,"Sheet1";#N/A,#N/A,FALSE,"Sheet1";#N/A,#N/A,FALSE,"Sheet1"}</definedName>
    <definedName name="wrn.Bao._.Cao." hidden="1">{#N/A,#N/A,FALSE,"Sheet1"}</definedName>
    <definedName name="wrn.cong." hidden="1">{#N/A,#N/A,FALSE,"Sheet1"}</definedName>
    <definedName name="wrn.chi._.tiÆt." hidden="1">{#N/A,#N/A,FALSE,"Chi tiÆt"}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 localSheetId="22">#REF!</definedName>
    <definedName name="Ws">#REF!</definedName>
    <definedName name="Wss" localSheetId="22">#REF!</definedName>
    <definedName name="Wss">#REF!</definedName>
    <definedName name="Wst" localSheetId="22">#REF!</definedName>
    <definedName name="Wst">#REF!</definedName>
    <definedName name="wt" localSheetId="22">#REF!</definedName>
    <definedName name="wt">#REF!</definedName>
    <definedName name="wtbcy" localSheetId="22">#REF!</definedName>
    <definedName name="wtbcy">#REF!</definedName>
    <definedName name="wtbly" localSheetId="22">#REF!</definedName>
    <definedName name="wtbly">#REF!</definedName>
    <definedName name="wup" localSheetId="22">#REF!</definedName>
    <definedName name="wup">#REF!</definedName>
    <definedName name="X" localSheetId="22">#REF!</definedName>
    <definedName name="X">#REF!</definedName>
    <definedName name="X0.4" localSheetId="22">#REF!</definedName>
    <definedName name="X0.4">#REF!</definedName>
    <definedName name="x1_" localSheetId="22">#REF!</definedName>
    <definedName name="x1_">#REF!</definedName>
    <definedName name="x1pind" localSheetId="22">#REF!</definedName>
    <definedName name="x1pind">#REF!</definedName>
    <definedName name="x1pint" localSheetId="22">#REF!</definedName>
    <definedName name="x1pint">#REF!</definedName>
    <definedName name="x1ping" localSheetId="22">#REF!</definedName>
    <definedName name="x1ping">#REF!</definedName>
    <definedName name="x2_" localSheetId="22">#REF!</definedName>
    <definedName name="x2_">#REF!</definedName>
    <definedName name="xang" localSheetId="22">#REF!</definedName>
    <definedName name="xang">#REF!</definedName>
    <definedName name="xc" localSheetId="22">#REF!</definedName>
    <definedName name="xc">#REF!</definedName>
    <definedName name="XCCT">0.5</definedName>
    <definedName name="xd0.6" localSheetId="22">#REF!</definedName>
    <definedName name="xd0.6">#REF!</definedName>
    <definedName name="xd1.3" localSheetId="22">#REF!</definedName>
    <definedName name="xd1.3">#REF!</definedName>
    <definedName name="xd1.5" localSheetId="22">#REF!</definedName>
    <definedName name="xd1.5">#REF!</definedName>
    <definedName name="xdd" localSheetId="22">#REF!</definedName>
    <definedName name="xdd">#REF!</definedName>
    <definedName name="XDDHT" localSheetId="22">#REF!</definedName>
    <definedName name="XDDHT">#REF!</definedName>
    <definedName name="xe" localSheetId="22">#REF!</definedName>
    <definedName name="xe">#REF!</definedName>
    <definedName name="xelaodam" localSheetId="22">#REF!</definedName>
    <definedName name="xelaodam">#REF!</definedName>
    <definedName name="xerox" localSheetId="22">#REF!</definedName>
    <definedName name="xerox">#REF!</definedName>
    <definedName name="xethung10t" localSheetId="22">#REF!</definedName>
    <definedName name="xethung10t">#REF!</definedName>
    <definedName name="xetreo" localSheetId="22">#REF!</definedName>
    <definedName name="xetreo">#REF!</definedName>
    <definedName name="xfco" localSheetId="22">#REF!</definedName>
    <definedName name="xfco">#REF!</definedName>
    <definedName name="xfco3p" localSheetId="22">#REF!</definedName>
    <definedName name="xfco3p">#REF!</definedName>
    <definedName name="xfcotnc" localSheetId="22">#REF!</definedName>
    <definedName name="xfcotnc">#REF!</definedName>
    <definedName name="xfcotvl" localSheetId="22">#REF!</definedName>
    <definedName name="xfcotvl">#REF!</definedName>
    <definedName name="xgc100" localSheetId="22">#REF!</definedName>
    <definedName name="xgc100">#REF!</definedName>
    <definedName name="xgc150" localSheetId="22">#REF!</definedName>
    <definedName name="xgc150">#REF!</definedName>
    <definedName name="xgc200" localSheetId="22">#REF!</definedName>
    <definedName name="xgc200">#REF!</definedName>
    <definedName name="xh" localSheetId="22">#REF!</definedName>
    <definedName name="xh">#REF!</definedName>
    <definedName name="xhn" localSheetId="22">#REF!</definedName>
    <definedName name="xhn">#REF!</definedName>
    <definedName name="xi" localSheetId="22">#REF!</definedName>
    <definedName name="xi">#REF!</definedName>
    <definedName name="xig" localSheetId="22">#REF!</definedName>
    <definedName name="xig">#REF!</definedName>
    <definedName name="xig1" localSheetId="22">#REF!</definedName>
    <definedName name="xig1">#REF!</definedName>
    <definedName name="xig1p" localSheetId="22">#REF!</definedName>
    <definedName name="xig1p">#REF!</definedName>
    <definedName name="xig3p" localSheetId="22">#REF!</definedName>
    <definedName name="xig3p">#REF!</definedName>
    <definedName name="xignc3p" localSheetId="22">#REF!</definedName>
    <definedName name="xignc3p">#REF!</definedName>
    <definedName name="xigvl3p" localSheetId="22">#REF!</definedName>
    <definedName name="xigvl3p">#REF!</definedName>
    <definedName name="XII200" localSheetId="22">#REF!</definedName>
    <definedName name="XII200">#REF!</definedName>
    <definedName name="ximang" localSheetId="22">#REF!</definedName>
    <definedName name="ximang">#REF!</definedName>
    <definedName name="xin" localSheetId="22">#REF!</definedName>
    <definedName name="xin">#REF!</definedName>
    <definedName name="xin190" localSheetId="22">#REF!</definedName>
    <definedName name="xin190">#REF!</definedName>
    <definedName name="xin1903p" localSheetId="22">#REF!</definedName>
    <definedName name="xin1903p">#REF!</definedName>
    <definedName name="xin2903p" localSheetId="22">#REF!</definedName>
    <definedName name="xin2903p">#REF!</definedName>
    <definedName name="xin290nc3p" localSheetId="22">#REF!</definedName>
    <definedName name="xin290nc3p">#REF!</definedName>
    <definedName name="xin290vl3p" localSheetId="22">#REF!</definedName>
    <definedName name="xin290vl3p">#REF!</definedName>
    <definedName name="xin3p" localSheetId="22">#REF!</definedName>
    <definedName name="xin3p">#REF!</definedName>
    <definedName name="xind" localSheetId="22">#REF!</definedName>
    <definedName name="xind">#REF!</definedName>
    <definedName name="xind1p" localSheetId="22">#REF!</definedName>
    <definedName name="xind1p">#REF!</definedName>
    <definedName name="xind3p" localSheetId="22">#REF!</definedName>
    <definedName name="xind3p">#REF!</definedName>
    <definedName name="xindnc1p" localSheetId="22">#REF!</definedName>
    <definedName name="xindnc1p">#REF!</definedName>
    <definedName name="xindvl1p" localSheetId="22">#REF!</definedName>
    <definedName name="xindvl1p">#REF!</definedName>
    <definedName name="xinnc3p" localSheetId="22">#REF!</definedName>
    <definedName name="xinnc3p">#REF!</definedName>
    <definedName name="xint1p" localSheetId="22">#REF!</definedName>
    <definedName name="xint1p">#REF!</definedName>
    <definedName name="xinvl3p" localSheetId="22">#REF!</definedName>
    <definedName name="xinvl3p">#REF!</definedName>
    <definedName name="xing1p" localSheetId="22">#REF!</definedName>
    <definedName name="xing1p">#REF!</definedName>
    <definedName name="xingnc1p" localSheetId="22">#REF!</definedName>
    <definedName name="xingnc1p">#REF!</definedName>
    <definedName name="xingvl1p" localSheetId="22">#REF!</definedName>
    <definedName name="xingvl1p">#REF!</definedName>
    <definedName name="xit" localSheetId="22">#REF!</definedName>
    <definedName name="xit">#REF!</definedName>
    <definedName name="xit1" localSheetId="22">#REF!</definedName>
    <definedName name="xit1">#REF!</definedName>
    <definedName name="xit1p" localSheetId="22">#REF!</definedName>
    <definedName name="xit1p">#REF!</definedName>
    <definedName name="xit2nc3p" localSheetId="22">#REF!</definedName>
    <definedName name="xit2nc3p">#REF!</definedName>
    <definedName name="xit2vl3p" localSheetId="22">#REF!</definedName>
    <definedName name="xit2vl3p">#REF!</definedName>
    <definedName name="xit3p" localSheetId="22">#REF!</definedName>
    <definedName name="xit3p">#REF!</definedName>
    <definedName name="xitnc3p" localSheetId="22">#REF!</definedName>
    <definedName name="xitnc3p">#REF!</definedName>
    <definedName name="xitvl3p" localSheetId="22">#REF!</definedName>
    <definedName name="xitvl3p">#REF!</definedName>
    <definedName name="xk0.6" localSheetId="22">#REF!</definedName>
    <definedName name="xk0.6">#REF!</definedName>
    <definedName name="xk1.3" localSheetId="22">#REF!</definedName>
    <definedName name="xk1.3">#REF!</definedName>
    <definedName name="xk1.5" localSheetId="22">#REF!</definedName>
    <definedName name="xk1.5">#REF!</definedName>
    <definedName name="XL" localSheetId="22">#REF!</definedName>
    <definedName name="XL">#REF!</definedName>
    <definedName name="XL_TBA" localSheetId="22">#REF!</definedName>
    <definedName name="XL_TBA">#REF!</definedName>
    <definedName name="xlc" localSheetId="22">#REF!</definedName>
    <definedName name="xlc">#REF!</definedName>
    <definedName name="xld1.4" localSheetId="22">#REF!</definedName>
    <definedName name="xld1.4">#REF!</definedName>
    <definedName name="xlk" localSheetId="22">#REF!</definedName>
    <definedName name="xlk">#REF!</definedName>
    <definedName name="xlk1.4" localSheetId="22">#REF!</definedName>
    <definedName name="xlk1.4">#REF!</definedName>
    <definedName name="XLP" localSheetId="22">#REF!</definedName>
    <definedName name="XLP">#REF!</definedName>
    <definedName name="xls" hidden="1">{"'Sheet1'!$L$16"}</definedName>
    <definedName name="xlttbninh" hidden="1">{"'Sheet1'!$L$16"}</definedName>
    <definedName name="XLxa" localSheetId="22">#REF!</definedName>
    <definedName name="XLxa">#REF!</definedName>
    <definedName name="XMBT" localSheetId="22">#REF!</definedName>
    <definedName name="XMBT">#REF!</definedName>
    <definedName name="xmcax" localSheetId="22">#REF!</definedName>
    <definedName name="xmcax">#REF!</definedName>
    <definedName name="xn" localSheetId="22">#REF!</definedName>
    <definedName name="xn">#REF!</definedName>
    <definedName name="xp" localSheetId="22">#REF!</definedName>
    <definedName name="xp">#REF!</definedName>
    <definedName name="Xsi" localSheetId="22">#REF!</definedName>
    <definedName name="Xsi">#REF!</definedName>
    <definedName name="Xuat632" localSheetId="22">#REF!</definedName>
    <definedName name="Xuat632">#REF!</definedName>
    <definedName name="xuclat1" localSheetId="22">#REF!</definedName>
    <definedName name="xuclat1">#REF!</definedName>
    <definedName name="xx" localSheetId="22">#REF!</definedName>
    <definedName name="xx">#REF!</definedName>
    <definedName name="XXT" localSheetId="22">#REF!</definedName>
    <definedName name="XXT">#REF!</definedName>
    <definedName name="xxx" localSheetId="22">#REF!</definedName>
    <definedName name="xxx">#REF!</definedName>
    <definedName name="YEN" hidden="1">{#N/A,#N/A,FALSE,"Sheet1"}</definedName>
    <definedName name="yieldsfield" localSheetId="22">#REF!</definedName>
    <definedName name="yieldsfield">#REF!</definedName>
    <definedName name="yieldstoevaluate" localSheetId="22">#REF!</definedName>
    <definedName name="yieldstoevaluate">#REF!</definedName>
    <definedName name="YR0" localSheetId="22">#REF!</definedName>
    <definedName name="YR0">#REF!</definedName>
    <definedName name="YRP" localSheetId="22">#REF!</definedName>
    <definedName name="YRP">#REF!</definedName>
    <definedName name="ytddg" localSheetId="22">#REF!</definedName>
    <definedName name="ytddg">#REF!</definedName>
    <definedName name="Ythd1.5" localSheetId="22">#REF!</definedName>
    <definedName name="Ythd1.5">#REF!</definedName>
    <definedName name="ythdg" localSheetId="22">#REF!</definedName>
    <definedName name="ythdg">#REF!</definedName>
    <definedName name="Ythdgoi" localSheetId="22">#REF!</definedName>
    <definedName name="Ythdgoi">#REF!</definedName>
    <definedName name="Z" localSheetId="22">#REF!</definedName>
    <definedName name="Z">#REF!</definedName>
    <definedName name="Zip" localSheetId="22">#REF!</definedName>
    <definedName name="Zip">#REF!</definedName>
    <definedName name="zl" localSheetId="22">#REF!</definedName>
    <definedName name="zl">#REF!</definedName>
    <definedName name="Zw" localSheetId="22">#REF!</definedName>
    <definedName name="Zw">#REF!</definedName>
    <definedName name="ZXzX" hidden="1">{"'Sheet1'!$L$16"}</definedName>
    <definedName name="ZYX" localSheetId="22">#REF!</definedName>
    <definedName name="ZYX">#REF!</definedName>
    <definedName name="ZZZ" localSheetId="22">#REF!</definedName>
    <definedName name="ZZZ">#REF!</definedName>
    <definedName name="zzzzzz" localSheetId="22" hidden="1">#REF!</definedName>
    <definedName name="zzzzzz" hidden="1">#REF!</definedName>
    <definedName name="在庫" localSheetId="22">#REF!</definedName>
    <definedName name="在庫">#REF!</definedName>
  </definedNames>
  <calcPr calcId="152511"/>
</workbook>
</file>

<file path=xl/calcChain.xml><?xml version="1.0" encoding="utf-8"?>
<calcChain xmlns="http://schemas.openxmlformats.org/spreadsheetml/2006/main">
  <c r="E429" i="5" l="1"/>
  <c r="E253" i="5" l="1"/>
  <c r="E245" i="5"/>
  <c r="AB139" i="5"/>
  <c r="E65" i="5"/>
  <c r="D67" i="5" l="1"/>
  <c r="D63" i="5" s="1"/>
  <c r="D65" i="5"/>
  <c r="D86" i="5"/>
  <c r="D85" i="5" s="1"/>
  <c r="D84" i="5"/>
  <c r="L357" i="5"/>
  <c r="J357" i="5"/>
  <c r="H357" i="5"/>
  <c r="F358" i="5"/>
  <c r="AB175" i="5"/>
  <c r="AC175" i="5" s="1"/>
  <c r="AB176" i="5"/>
  <c r="AB177" i="5"/>
  <c r="AC177" i="5" s="1"/>
  <c r="AB178" i="5"/>
  <c r="AC178" i="5" s="1"/>
  <c r="AB179" i="5"/>
  <c r="AC179" i="5" s="1"/>
  <c r="AB180" i="5"/>
  <c r="AC180" i="5" s="1"/>
  <c r="AB181" i="5"/>
  <c r="AC181" i="5" s="1"/>
  <c r="AB182" i="5"/>
  <c r="AC182" i="5" s="1"/>
  <c r="AB183" i="5"/>
  <c r="AB184" i="5"/>
  <c r="AC184" i="5" s="1"/>
  <c r="AB185" i="5"/>
  <c r="AC185" i="5" s="1"/>
  <c r="AB186" i="5"/>
  <c r="AC186" i="5" s="1"/>
  <c r="AB187" i="5"/>
  <c r="AC187" i="5" s="1"/>
  <c r="AB188" i="5"/>
  <c r="AC188" i="5" s="1"/>
  <c r="AB189" i="5"/>
  <c r="AC189" i="5" s="1"/>
  <c r="AB190" i="5"/>
  <c r="AC190" i="5" s="1"/>
  <c r="AB191" i="5"/>
  <c r="AC191" i="5" s="1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D140" i="5"/>
  <c r="AC140" i="5" s="1"/>
  <c r="D128" i="5"/>
  <c r="D120" i="5"/>
  <c r="D111" i="5"/>
  <c r="D103" i="5"/>
  <c r="D99" i="5"/>
  <c r="D93" i="5"/>
  <c r="D89" i="5"/>
  <c r="D81" i="5"/>
  <c r="D70" i="5"/>
  <c r="D74" i="5"/>
  <c r="D66" i="5" l="1"/>
  <c r="AB393" i="5"/>
  <c r="AB394" i="5"/>
  <c r="AB396" i="5"/>
  <c r="AB405" i="5"/>
  <c r="AB407" i="5"/>
  <c r="AB413" i="5"/>
  <c r="AB417" i="5"/>
  <c r="AB422" i="5"/>
  <c r="AB423" i="5"/>
  <c r="AB424" i="5"/>
  <c r="AB349" i="5"/>
  <c r="AB353" i="5"/>
  <c r="AC357" i="5"/>
  <c r="AC360" i="5"/>
  <c r="AB363" i="5"/>
  <c r="AB364" i="5"/>
  <c r="AB366" i="5"/>
  <c r="AB374" i="5"/>
  <c r="AB308" i="5"/>
  <c r="AB313" i="5"/>
  <c r="AB320" i="5"/>
  <c r="AB333" i="5"/>
  <c r="AB337" i="5"/>
  <c r="AB345" i="5"/>
  <c r="Z308" i="5"/>
  <c r="AB260" i="5"/>
  <c r="AB261" i="5"/>
  <c r="AB264" i="5"/>
  <c r="AB231" i="5"/>
  <c r="AB232" i="5"/>
  <c r="AB239" i="5"/>
  <c r="AB240" i="5"/>
  <c r="AB252" i="5"/>
  <c r="AB64" i="5"/>
  <c r="AB68" i="5"/>
  <c r="AB72" i="5"/>
  <c r="AB76" i="5"/>
  <c r="AC76" i="5" s="1"/>
  <c r="AB80" i="5"/>
  <c r="AB83" i="5"/>
  <c r="AB87" i="5"/>
  <c r="AB91" i="5"/>
  <c r="AB95" i="5"/>
  <c r="AB96" i="5"/>
  <c r="AB97" i="5"/>
  <c r="AB101" i="5"/>
  <c r="AB105" i="5"/>
  <c r="AB106" i="5"/>
  <c r="AB113" i="5"/>
  <c r="AB117" i="5"/>
  <c r="AB118" i="5"/>
  <c r="AB122" i="5"/>
  <c r="AB126" i="5"/>
  <c r="AB130" i="5"/>
  <c r="AB134" i="5"/>
  <c r="AB148" i="5"/>
  <c r="AB157" i="5"/>
  <c r="AB192" i="5"/>
  <c r="AB202" i="5"/>
  <c r="AB203" i="5"/>
  <c r="AB215" i="5"/>
  <c r="AB223" i="5"/>
  <c r="X555" i="5"/>
  <c r="AB525" i="5"/>
  <c r="AB529" i="5"/>
  <c r="AB532" i="5"/>
  <c r="AB545" i="5"/>
  <c r="AB549" i="5"/>
  <c r="AB555" i="5"/>
  <c r="AB560" i="5"/>
  <c r="AB563" i="5"/>
  <c r="AB570" i="5"/>
  <c r="AB571" i="5"/>
  <c r="AB574" i="5"/>
  <c r="AB579" i="5"/>
  <c r="AB515" i="5"/>
  <c r="AB517" i="5"/>
  <c r="Z525" i="5"/>
  <c r="Z526" i="5"/>
  <c r="AB526" i="5" s="1"/>
  <c r="AC526" i="5" s="1"/>
  <c r="Z527" i="5"/>
  <c r="AB527" i="5" s="1"/>
  <c r="AC527" i="5" s="1"/>
  <c r="Z528" i="5"/>
  <c r="AB528" i="5" s="1"/>
  <c r="AC528" i="5" s="1"/>
  <c r="Z529" i="5"/>
  <c r="Z532" i="5"/>
  <c r="V525" i="5"/>
  <c r="V526" i="5"/>
  <c r="V527" i="5"/>
  <c r="V528" i="5"/>
  <c r="V529" i="5"/>
  <c r="V532" i="5"/>
  <c r="V464" i="5"/>
  <c r="V470" i="5"/>
  <c r="AB446" i="5"/>
  <c r="V417" i="5"/>
  <c r="T417" i="5"/>
  <c r="T399" i="5"/>
  <c r="Z333" i="5"/>
  <c r="Z337" i="5"/>
  <c r="Z345" i="5"/>
  <c r="Z349" i="5"/>
  <c r="Z353" i="5"/>
  <c r="Z357" i="5"/>
  <c r="Z360" i="5"/>
  <c r="Z363" i="5"/>
  <c r="Z364" i="5"/>
  <c r="Z366" i="5"/>
  <c r="Z374" i="5"/>
  <c r="X333" i="5"/>
  <c r="X337" i="5"/>
  <c r="X345" i="5"/>
  <c r="X349" i="5"/>
  <c r="X353" i="5"/>
  <c r="X357" i="5"/>
  <c r="X360" i="5"/>
  <c r="X363" i="5"/>
  <c r="X364" i="5"/>
  <c r="X366" i="5"/>
  <c r="X374" i="5"/>
  <c r="T357" i="5"/>
  <c r="T360" i="5"/>
  <c r="T363" i="5"/>
  <c r="T364" i="5"/>
  <c r="T366" i="5"/>
  <c r="T374" i="5"/>
  <c r="V320" i="5"/>
  <c r="V333" i="5"/>
  <c r="V337" i="5"/>
  <c r="V345" i="5"/>
  <c r="V349" i="5"/>
  <c r="V353" i="5"/>
  <c r="V357" i="5"/>
  <c r="V360" i="5"/>
  <c r="V363" i="5"/>
  <c r="V364" i="5"/>
  <c r="V366" i="5"/>
  <c r="V374" i="5"/>
  <c r="V308" i="5"/>
  <c r="V312" i="5"/>
  <c r="X312" i="5" s="1"/>
  <c r="Z312" i="5" s="1"/>
  <c r="AB312" i="5" s="1"/>
  <c r="V313" i="5"/>
  <c r="X308" i="5"/>
  <c r="X313" i="5"/>
  <c r="Z252" i="5"/>
  <c r="X252" i="5"/>
  <c r="V252" i="5"/>
  <c r="T252" i="5"/>
  <c r="T256" i="5"/>
  <c r="Z139" i="5"/>
  <c r="Z140" i="5"/>
  <c r="Z148" i="5"/>
  <c r="X130" i="5"/>
  <c r="X134" i="5"/>
  <c r="X144" i="5"/>
  <c r="Z144" i="5" s="1"/>
  <c r="AB144" i="5" s="1"/>
  <c r="X148" i="5"/>
  <c r="X157" i="5"/>
  <c r="V155" i="5"/>
  <c r="X155" i="5" s="1"/>
  <c r="Z155" i="5" s="1"/>
  <c r="AB155" i="5" s="1"/>
  <c r="V157" i="5"/>
  <c r="X192" i="5"/>
  <c r="V192" i="5"/>
  <c r="T192" i="5"/>
  <c r="R192" i="5"/>
  <c r="R231" i="5"/>
  <c r="R232" i="5"/>
  <c r="R239" i="5"/>
  <c r="R240" i="5"/>
  <c r="R252" i="5"/>
  <c r="Z64" i="5"/>
  <c r="Z68" i="5"/>
  <c r="Z72" i="5"/>
  <c r="Z76" i="5"/>
  <c r="Z80" i="5"/>
  <c r="Z83" i="5"/>
  <c r="Z87" i="5"/>
  <c r="Z91" i="5"/>
  <c r="Z95" i="5"/>
  <c r="Z96" i="5"/>
  <c r="Z97" i="5"/>
  <c r="Z101" i="5"/>
  <c r="Z105" i="5"/>
  <c r="Z106" i="5"/>
  <c r="Z113" i="5"/>
  <c r="Z117" i="5"/>
  <c r="Z118" i="5"/>
  <c r="Z122" i="5"/>
  <c r="Z126" i="5"/>
  <c r="Z130" i="5"/>
  <c r="Z134" i="5"/>
  <c r="Z157" i="5"/>
  <c r="Z192" i="5"/>
  <c r="Z202" i="5"/>
  <c r="Z203" i="5"/>
  <c r="Z215" i="5"/>
  <c r="Z223" i="5"/>
  <c r="Z226" i="5"/>
  <c r="Z227" i="5"/>
  <c r="Z231" i="5"/>
  <c r="Z232" i="5"/>
  <c r="Z239" i="5"/>
  <c r="Z240" i="5"/>
  <c r="Z256" i="5"/>
  <c r="Z260" i="5"/>
  <c r="Z261" i="5"/>
  <c r="Z264" i="5"/>
  <c r="Z267" i="5"/>
  <c r="Z278" i="5"/>
  <c r="Z279" i="5"/>
  <c r="X95" i="5"/>
  <c r="X96" i="5"/>
  <c r="X97" i="5"/>
  <c r="X101" i="5"/>
  <c r="X105" i="5"/>
  <c r="X106" i="5"/>
  <c r="X111" i="5"/>
  <c r="Z111" i="5" s="1"/>
  <c r="AB111" i="5" s="1"/>
  <c r="X113" i="5"/>
  <c r="V95" i="5"/>
  <c r="V96" i="5"/>
  <c r="V97" i="5"/>
  <c r="X64" i="5"/>
  <c r="X68" i="5"/>
  <c r="X72" i="5"/>
  <c r="X76" i="5"/>
  <c r="X80" i="5"/>
  <c r="X83" i="5"/>
  <c r="X87" i="5"/>
  <c r="V72" i="5"/>
  <c r="V76" i="5"/>
  <c r="V80" i="5"/>
  <c r="V83" i="5"/>
  <c r="V68" i="5"/>
  <c r="V64" i="5"/>
  <c r="V87" i="5"/>
  <c r="V91" i="5"/>
  <c r="R64" i="5"/>
  <c r="R68" i="5"/>
  <c r="R72" i="5"/>
  <c r="R76" i="5"/>
  <c r="R80" i="5"/>
  <c r="R83" i="5"/>
  <c r="R87" i="5"/>
  <c r="R91" i="5"/>
  <c r="T64" i="5"/>
  <c r="T68" i="5"/>
  <c r="T72" i="5"/>
  <c r="T76" i="5"/>
  <c r="T80" i="5"/>
  <c r="T83" i="5"/>
  <c r="T87" i="5"/>
  <c r="T91" i="5"/>
  <c r="V126" i="5"/>
  <c r="V130" i="5"/>
  <c r="V134" i="5"/>
  <c r="R148" i="5"/>
  <c r="R157" i="5"/>
  <c r="T95" i="5"/>
  <c r="T96" i="5"/>
  <c r="T97" i="5"/>
  <c r="T101" i="5"/>
  <c r="T105" i="5"/>
  <c r="T106" i="5"/>
  <c r="T113" i="5"/>
  <c r="T117" i="5"/>
  <c r="T118" i="5"/>
  <c r="T122" i="5"/>
  <c r="T126" i="5"/>
  <c r="T130" i="5"/>
  <c r="T134" i="5"/>
  <c r="T139" i="5"/>
  <c r="T140" i="5"/>
  <c r="T148" i="5"/>
  <c r="T157" i="5"/>
  <c r="R95" i="5"/>
  <c r="R96" i="5"/>
  <c r="R97" i="5"/>
  <c r="R101" i="5"/>
  <c r="R105" i="5"/>
  <c r="R106" i="5"/>
  <c r="R113" i="5"/>
  <c r="P101" i="5"/>
  <c r="P105" i="5"/>
  <c r="R122" i="5"/>
  <c r="R126" i="5"/>
  <c r="R130" i="5"/>
  <c r="R134" i="5"/>
  <c r="J139" i="5"/>
  <c r="J140" i="5"/>
  <c r="J148" i="5"/>
  <c r="J157" i="5"/>
  <c r="V223" i="5"/>
  <c r="T223" i="5"/>
  <c r="R202" i="5"/>
  <c r="R203" i="5"/>
  <c r="R215" i="5"/>
  <c r="R223" i="5"/>
  <c r="I254" i="5"/>
  <c r="I255" i="5"/>
  <c r="N239" i="5"/>
  <c r="J252" i="5"/>
  <c r="T308" i="5"/>
  <c r="R308" i="5"/>
  <c r="T333" i="5"/>
  <c r="T337" i="5"/>
  <c r="R333" i="5"/>
  <c r="R337" i="5"/>
  <c r="L333" i="5"/>
  <c r="L337" i="5"/>
  <c r="R357" i="5"/>
  <c r="R360" i="5"/>
  <c r="R363" i="5"/>
  <c r="R364" i="5"/>
  <c r="R366" i="5"/>
  <c r="P357" i="5"/>
  <c r="P360" i="5"/>
  <c r="P363" i="5"/>
  <c r="P364" i="5"/>
  <c r="P366" i="5"/>
  <c r="N357" i="5"/>
  <c r="N360" i="5"/>
  <c r="N363" i="5"/>
  <c r="N364" i="5"/>
  <c r="N366" i="5"/>
  <c r="L360" i="5"/>
  <c r="L363" i="5"/>
  <c r="L364" i="5"/>
  <c r="L366" i="5"/>
  <c r="J360" i="5"/>
  <c r="J363" i="5"/>
  <c r="J364" i="5"/>
  <c r="J366" i="5"/>
  <c r="H360" i="5"/>
  <c r="H363" i="5"/>
  <c r="H364" i="5"/>
  <c r="H366" i="5"/>
  <c r="R417" i="5"/>
  <c r="L417" i="5"/>
  <c r="N432" i="5"/>
  <c r="N440" i="5"/>
  <c r="N446" i="5"/>
  <c r="P432" i="5"/>
  <c r="P440" i="5"/>
  <c r="P446" i="5"/>
  <c r="R432" i="5"/>
  <c r="R440" i="5"/>
  <c r="R446" i="5"/>
  <c r="R521" i="5"/>
  <c r="R525" i="5"/>
  <c r="R529" i="5"/>
  <c r="R532" i="5"/>
  <c r="X563" i="5"/>
  <c r="X570" i="5"/>
  <c r="X571" i="5"/>
  <c r="X574" i="5"/>
  <c r="V563" i="5"/>
  <c r="V570" i="5"/>
  <c r="V571" i="5"/>
  <c r="T563" i="5"/>
  <c r="T570" i="5"/>
  <c r="T571" i="5"/>
  <c r="R563" i="5"/>
  <c r="Z589" i="5"/>
  <c r="X589" i="5"/>
  <c r="V589" i="5"/>
  <c r="T589" i="5"/>
  <c r="R589" i="5"/>
  <c r="AB595" i="5"/>
  <c r="AB596" i="5"/>
  <c r="AB598" i="5"/>
  <c r="AB601" i="5"/>
  <c r="AB605" i="5"/>
  <c r="AB613" i="5"/>
  <c r="AB615" i="5"/>
  <c r="Z595" i="5"/>
  <c r="Z596" i="5"/>
  <c r="Z598" i="5"/>
  <c r="Z601" i="5"/>
  <c r="Z605" i="5"/>
  <c r="Z613" i="5"/>
  <c r="Z615" i="5"/>
  <c r="X595" i="5"/>
  <c r="X596" i="5"/>
  <c r="X598" i="5"/>
  <c r="X601" i="5"/>
  <c r="X605" i="5"/>
  <c r="X613" i="5"/>
  <c r="X615" i="5"/>
  <c r="V595" i="5"/>
  <c r="V596" i="5"/>
  <c r="V598" i="5"/>
  <c r="V601" i="5"/>
  <c r="V605" i="5"/>
  <c r="V613" i="5"/>
  <c r="V615" i="5"/>
  <c r="T595" i="5"/>
  <c r="T596" i="5"/>
  <c r="T598" i="5"/>
  <c r="T601" i="5"/>
  <c r="T605" i="5"/>
  <c r="T613" i="5"/>
  <c r="T615" i="5"/>
  <c r="R595" i="5"/>
  <c r="R596" i="5"/>
  <c r="R598" i="5"/>
  <c r="R601" i="5"/>
  <c r="R605" i="5"/>
  <c r="R613" i="5"/>
  <c r="R615" i="5"/>
  <c r="N595" i="5"/>
  <c r="N596" i="5"/>
  <c r="N598" i="5"/>
  <c r="N601" i="5"/>
  <c r="N605" i="5"/>
  <c r="N613" i="5"/>
  <c r="N615" i="5"/>
  <c r="P64" i="5"/>
  <c r="P68" i="5"/>
  <c r="P72" i="5"/>
  <c r="P76" i="5"/>
  <c r="P80" i="5"/>
  <c r="P83" i="5"/>
  <c r="P87" i="5"/>
  <c r="P91" i="5"/>
  <c r="P95" i="5"/>
  <c r="P96" i="5"/>
  <c r="P97" i="5"/>
  <c r="P106" i="5"/>
  <c r="P113" i="5"/>
  <c r="P117" i="5"/>
  <c r="P118" i="5"/>
  <c r="P122" i="5"/>
  <c r="P126" i="5"/>
  <c r="P130" i="5"/>
  <c r="P134" i="5"/>
  <c r="P139" i="5"/>
  <c r="P140" i="5"/>
  <c r="P148" i="5"/>
  <c r="P157" i="5"/>
  <c r="P192" i="5"/>
  <c r="P202" i="5"/>
  <c r="P203" i="5"/>
  <c r="P215" i="5"/>
  <c r="P223" i="5"/>
  <c r="P226" i="5"/>
  <c r="P227" i="5"/>
  <c r="P231" i="5"/>
  <c r="P232" i="5"/>
  <c r="P239" i="5"/>
  <c r="P240" i="5"/>
  <c r="P252" i="5"/>
  <c r="P256" i="5"/>
  <c r="P260" i="5"/>
  <c r="P261" i="5"/>
  <c r="P264" i="5"/>
  <c r="P267" i="5"/>
  <c r="P278" i="5"/>
  <c r="P279" i="5"/>
  <c r="P290" i="5"/>
  <c r="P308" i="5"/>
  <c r="P313" i="5"/>
  <c r="P320" i="5"/>
  <c r="P333" i="5"/>
  <c r="P337" i="5"/>
  <c r="P345" i="5"/>
  <c r="P349" i="5"/>
  <c r="P353" i="5"/>
  <c r="P374" i="5"/>
  <c r="P378" i="5"/>
  <c r="P382" i="5"/>
  <c r="P383" i="5"/>
  <c r="P393" i="5"/>
  <c r="P394" i="5"/>
  <c r="P396" i="5"/>
  <c r="P405" i="5"/>
  <c r="P407" i="5"/>
  <c r="P417" i="5"/>
  <c r="P425" i="5"/>
  <c r="P451" i="5"/>
  <c r="P453" i="5"/>
  <c r="P502" i="5"/>
  <c r="P513" i="5"/>
  <c r="P514" i="5"/>
  <c r="P515" i="5"/>
  <c r="P517" i="5"/>
  <c r="P521" i="5"/>
  <c r="P525" i="5"/>
  <c r="P529" i="5"/>
  <c r="P532" i="5"/>
  <c r="P545" i="5"/>
  <c r="P555" i="5"/>
  <c r="P560" i="5"/>
  <c r="P563" i="5"/>
  <c r="P570" i="5"/>
  <c r="P571" i="5"/>
  <c r="P574" i="5"/>
  <c r="P579" i="5"/>
  <c r="P582" i="5"/>
  <c r="P583" i="5"/>
  <c r="P584" i="5"/>
  <c r="P589" i="5"/>
  <c r="P595" i="5"/>
  <c r="P596" i="5"/>
  <c r="P598" i="5"/>
  <c r="P601" i="5"/>
  <c r="P605" i="5"/>
  <c r="P613" i="5"/>
  <c r="P615" i="5"/>
  <c r="N64" i="5"/>
  <c r="N68" i="5"/>
  <c r="N72" i="5"/>
  <c r="N76" i="5"/>
  <c r="N80" i="5"/>
  <c r="N83" i="5"/>
  <c r="N87" i="5"/>
  <c r="N91" i="5"/>
  <c r="N95" i="5"/>
  <c r="N96" i="5"/>
  <c r="N97" i="5"/>
  <c r="N101" i="5"/>
  <c r="N105" i="5"/>
  <c r="N106" i="5"/>
  <c r="N113" i="5"/>
  <c r="N115" i="5"/>
  <c r="P115" i="5" s="1"/>
  <c r="R115" i="5" s="1"/>
  <c r="T115" i="5" s="1"/>
  <c r="N116" i="5"/>
  <c r="P116" i="5" s="1"/>
  <c r="R116" i="5" s="1"/>
  <c r="T116" i="5" s="1"/>
  <c r="N117" i="5"/>
  <c r="N118" i="5"/>
  <c r="N122" i="5"/>
  <c r="N126" i="5"/>
  <c r="N130" i="5"/>
  <c r="N132" i="5"/>
  <c r="P132" i="5" s="1"/>
  <c r="R132" i="5" s="1"/>
  <c r="T132" i="5" s="1"/>
  <c r="V132" i="5" s="1"/>
  <c r="X132" i="5" s="1"/>
  <c r="Z132" i="5" s="1"/>
  <c r="AB132" i="5" s="1"/>
  <c r="N134" i="5"/>
  <c r="N139" i="5"/>
  <c r="N140" i="5"/>
  <c r="N141" i="5"/>
  <c r="P141" i="5" s="1"/>
  <c r="N142" i="5"/>
  <c r="P142" i="5" s="1"/>
  <c r="R142" i="5" s="1"/>
  <c r="T142" i="5" s="1"/>
  <c r="N143" i="5"/>
  <c r="P143" i="5" s="1"/>
  <c r="R143" i="5" s="1"/>
  <c r="T143" i="5" s="1"/>
  <c r="N145" i="5"/>
  <c r="P145" i="5" s="1"/>
  <c r="R145" i="5" s="1"/>
  <c r="T145" i="5" s="1"/>
  <c r="N148" i="5"/>
  <c r="N149" i="5"/>
  <c r="P149" i="5" s="1"/>
  <c r="R149" i="5" s="1"/>
  <c r="T149" i="5" s="1"/>
  <c r="N155" i="5"/>
  <c r="P155" i="5" s="1"/>
  <c r="R155" i="5" s="1"/>
  <c r="N157" i="5"/>
  <c r="N158" i="5"/>
  <c r="P158" i="5" s="1"/>
  <c r="R158" i="5" s="1"/>
  <c r="T158" i="5" s="1"/>
  <c r="V158" i="5" s="1"/>
  <c r="X158" i="5" s="1"/>
  <c r="N192" i="5"/>
  <c r="N202" i="5"/>
  <c r="N203" i="5"/>
  <c r="N215" i="5"/>
  <c r="N223" i="5"/>
  <c r="N224" i="5"/>
  <c r="P224" i="5" s="1"/>
  <c r="R224" i="5" s="1"/>
  <c r="T224" i="5" s="1"/>
  <c r="V224" i="5" s="1"/>
  <c r="N225" i="5"/>
  <c r="P225" i="5" s="1"/>
  <c r="R225" i="5" s="1"/>
  <c r="T225" i="5" s="1"/>
  <c r="V225" i="5" s="1"/>
  <c r="N226" i="5"/>
  <c r="N227" i="5"/>
  <c r="N231" i="5"/>
  <c r="N232" i="5"/>
  <c r="N240" i="5"/>
  <c r="N252" i="5"/>
  <c r="N256" i="5"/>
  <c r="N260" i="5"/>
  <c r="N261" i="5"/>
  <c r="N264" i="5"/>
  <c r="N267" i="5"/>
  <c r="N278" i="5"/>
  <c r="N279" i="5"/>
  <c r="N290" i="5"/>
  <c r="N308" i="5"/>
  <c r="N313" i="5"/>
  <c r="N320" i="5"/>
  <c r="N333" i="5"/>
  <c r="N337" i="5"/>
  <c r="N345" i="5"/>
  <c r="N349" i="5"/>
  <c r="N353" i="5"/>
  <c r="N374" i="5"/>
  <c r="N378" i="5"/>
  <c r="N382" i="5"/>
  <c r="N383" i="5"/>
  <c r="N393" i="5"/>
  <c r="N394" i="5"/>
  <c r="N396" i="5"/>
  <c r="N405" i="5"/>
  <c r="N407" i="5"/>
  <c r="N417" i="5"/>
  <c r="N422" i="5"/>
  <c r="P422" i="5" s="1"/>
  <c r="R422" i="5" s="1"/>
  <c r="T422" i="5" s="1"/>
  <c r="V422" i="5" s="1"/>
  <c r="N423" i="5"/>
  <c r="P423" i="5" s="1"/>
  <c r="R423" i="5" s="1"/>
  <c r="T423" i="5" s="1"/>
  <c r="V423" i="5" s="1"/>
  <c r="N424" i="5"/>
  <c r="P424" i="5" s="1"/>
  <c r="R424" i="5" s="1"/>
  <c r="T424" i="5" s="1"/>
  <c r="V424" i="5" s="1"/>
  <c r="N425" i="5"/>
  <c r="N451" i="5"/>
  <c r="N453" i="5"/>
  <c r="N454" i="5"/>
  <c r="P454" i="5" s="1"/>
  <c r="N502" i="5"/>
  <c r="N513" i="5"/>
  <c r="N514" i="5"/>
  <c r="N515" i="5"/>
  <c r="N517" i="5"/>
  <c r="N521" i="5"/>
  <c r="N525" i="5"/>
  <c r="N526" i="5"/>
  <c r="P526" i="5" s="1"/>
  <c r="R526" i="5" s="1"/>
  <c r="N527" i="5"/>
  <c r="P527" i="5" s="1"/>
  <c r="R527" i="5" s="1"/>
  <c r="N528" i="5"/>
  <c r="P528" i="5" s="1"/>
  <c r="R528" i="5" s="1"/>
  <c r="N529" i="5"/>
  <c r="N531" i="5"/>
  <c r="P531" i="5" s="1"/>
  <c r="R531" i="5" s="1"/>
  <c r="N532" i="5"/>
  <c r="N545" i="5"/>
  <c r="N555" i="5"/>
  <c r="N560" i="5"/>
  <c r="N563" i="5"/>
  <c r="N570" i="5"/>
  <c r="N571" i="5"/>
  <c r="N574" i="5"/>
  <c r="N579" i="5"/>
  <c r="N582" i="5"/>
  <c r="N583" i="5"/>
  <c r="N584" i="5"/>
  <c r="N589" i="5"/>
  <c r="J64" i="5"/>
  <c r="J68" i="5"/>
  <c r="J72" i="5"/>
  <c r="J76" i="5"/>
  <c r="J80" i="5"/>
  <c r="J83" i="5"/>
  <c r="J87" i="5"/>
  <c r="J91" i="5"/>
  <c r="J95" i="5"/>
  <c r="J96" i="5"/>
  <c r="J97" i="5"/>
  <c r="J101" i="5"/>
  <c r="J105" i="5"/>
  <c r="J106" i="5"/>
  <c r="J113" i="5"/>
  <c r="J117" i="5"/>
  <c r="J118" i="5"/>
  <c r="J122" i="5"/>
  <c r="J126" i="5"/>
  <c r="J130" i="5"/>
  <c r="J134" i="5"/>
  <c r="J192" i="5"/>
  <c r="J202" i="5"/>
  <c r="J203" i="5"/>
  <c r="J215" i="5"/>
  <c r="J223" i="5"/>
  <c r="J226" i="5"/>
  <c r="J227" i="5"/>
  <c r="J231" i="5"/>
  <c r="J232" i="5"/>
  <c r="J239" i="5"/>
  <c r="J240" i="5"/>
  <c r="J256" i="5"/>
  <c r="J260" i="5"/>
  <c r="J261" i="5"/>
  <c r="J264" i="5"/>
  <c r="J267" i="5"/>
  <c r="J278" i="5"/>
  <c r="J279" i="5"/>
  <c r="J290" i="5"/>
  <c r="J308" i="5"/>
  <c r="J313" i="5"/>
  <c r="J320" i="5"/>
  <c r="J333" i="5"/>
  <c r="J337" i="5"/>
  <c r="J345" i="5"/>
  <c r="J349" i="5"/>
  <c r="J353" i="5"/>
  <c r="J374" i="5"/>
  <c r="J378" i="5"/>
  <c r="J382" i="5"/>
  <c r="J383" i="5"/>
  <c r="J393" i="5"/>
  <c r="J394" i="5"/>
  <c r="J396" i="5"/>
  <c r="J405" i="5"/>
  <c r="J407" i="5"/>
  <c r="J417" i="5"/>
  <c r="J425" i="5"/>
  <c r="J432" i="5"/>
  <c r="J440" i="5"/>
  <c r="J446" i="5"/>
  <c r="J451" i="5"/>
  <c r="J453" i="5"/>
  <c r="J502" i="5"/>
  <c r="J513" i="5"/>
  <c r="J514" i="5"/>
  <c r="J515" i="5"/>
  <c r="J517" i="5"/>
  <c r="J521" i="5"/>
  <c r="J525" i="5"/>
  <c r="J529" i="5"/>
  <c r="J532" i="5"/>
  <c r="J545" i="5"/>
  <c r="J555" i="5"/>
  <c r="J560" i="5"/>
  <c r="J563" i="5"/>
  <c r="J570" i="5"/>
  <c r="J571" i="5"/>
  <c r="J574" i="5"/>
  <c r="J579" i="5"/>
  <c r="J582" i="5"/>
  <c r="J583" i="5"/>
  <c r="J584" i="5"/>
  <c r="J589" i="5"/>
  <c r="J595" i="5"/>
  <c r="J596" i="5"/>
  <c r="J598" i="5"/>
  <c r="J601" i="5"/>
  <c r="J605" i="5"/>
  <c r="J613" i="5"/>
  <c r="J615" i="5"/>
  <c r="H64" i="5"/>
  <c r="H68" i="5"/>
  <c r="H72" i="5"/>
  <c r="H76" i="5"/>
  <c r="H80" i="5"/>
  <c r="H83" i="5"/>
  <c r="H87" i="5"/>
  <c r="H91" i="5"/>
  <c r="H95" i="5"/>
  <c r="H96" i="5"/>
  <c r="H97" i="5"/>
  <c r="H101" i="5"/>
  <c r="H105" i="5"/>
  <c r="H106" i="5"/>
  <c r="H113" i="5"/>
  <c r="H117" i="5"/>
  <c r="H118" i="5"/>
  <c r="H122" i="5"/>
  <c r="H126" i="5"/>
  <c r="H130" i="5"/>
  <c r="H134" i="5"/>
  <c r="H139" i="5"/>
  <c r="H140" i="5"/>
  <c r="H148" i="5"/>
  <c r="H157" i="5"/>
  <c r="H192" i="5"/>
  <c r="H202" i="5"/>
  <c r="H203" i="5"/>
  <c r="H215" i="5"/>
  <c r="H223" i="5"/>
  <c r="H226" i="5"/>
  <c r="H227" i="5"/>
  <c r="H231" i="5"/>
  <c r="H232" i="5"/>
  <c r="H239" i="5"/>
  <c r="H240" i="5"/>
  <c r="H252" i="5"/>
  <c r="H256" i="5"/>
  <c r="H260" i="5"/>
  <c r="H261" i="5"/>
  <c r="H264" i="5"/>
  <c r="H267" i="5"/>
  <c r="H278" i="5"/>
  <c r="H279" i="5"/>
  <c r="H290" i="5"/>
  <c r="H308" i="5"/>
  <c r="H313" i="5"/>
  <c r="H320" i="5"/>
  <c r="H333" i="5"/>
  <c r="H337" i="5"/>
  <c r="H345" i="5"/>
  <c r="H349" i="5"/>
  <c r="H353" i="5"/>
  <c r="H374" i="5"/>
  <c r="H378" i="5"/>
  <c r="H382" i="5"/>
  <c r="H383" i="5"/>
  <c r="H393" i="5"/>
  <c r="H394" i="5"/>
  <c r="H396" i="5"/>
  <c r="H405" i="5"/>
  <c r="H407" i="5"/>
  <c r="H417" i="5"/>
  <c r="H425" i="5"/>
  <c r="H432" i="5"/>
  <c r="H440" i="5"/>
  <c r="H446" i="5"/>
  <c r="H451" i="5"/>
  <c r="H453" i="5"/>
  <c r="H502" i="5"/>
  <c r="H513" i="5"/>
  <c r="H514" i="5"/>
  <c r="H515" i="5"/>
  <c r="H517" i="5"/>
  <c r="H521" i="5"/>
  <c r="H525" i="5"/>
  <c r="H529" i="5"/>
  <c r="H532" i="5"/>
  <c r="H545" i="5"/>
  <c r="H555" i="5"/>
  <c r="H560" i="5"/>
  <c r="H563" i="5"/>
  <c r="H570" i="5"/>
  <c r="H571" i="5"/>
  <c r="H574" i="5"/>
  <c r="H579" i="5"/>
  <c r="H582" i="5"/>
  <c r="H583" i="5"/>
  <c r="H584" i="5"/>
  <c r="H589" i="5"/>
  <c r="H595" i="5"/>
  <c r="H596" i="5"/>
  <c r="H598" i="5"/>
  <c r="H601" i="5"/>
  <c r="H605" i="5"/>
  <c r="H613" i="5"/>
  <c r="H615" i="5"/>
  <c r="F64" i="5"/>
  <c r="F65" i="5"/>
  <c r="H65" i="5" s="1"/>
  <c r="J65" i="5" s="1"/>
  <c r="F66" i="5"/>
  <c r="H66" i="5" s="1"/>
  <c r="J66" i="5" s="1"/>
  <c r="F67" i="5"/>
  <c r="H67" i="5" s="1"/>
  <c r="J67" i="5" s="1"/>
  <c r="F68" i="5"/>
  <c r="F69" i="5"/>
  <c r="H69" i="5" s="1"/>
  <c r="J69" i="5" s="1"/>
  <c r="F70" i="5"/>
  <c r="H70" i="5" s="1"/>
  <c r="J70" i="5" s="1"/>
  <c r="F71" i="5"/>
  <c r="H71" i="5" s="1"/>
  <c r="J71" i="5" s="1"/>
  <c r="F72" i="5"/>
  <c r="F73" i="5"/>
  <c r="H73" i="5" s="1"/>
  <c r="J73" i="5" s="1"/>
  <c r="F74" i="5"/>
  <c r="H74" i="5" s="1"/>
  <c r="J74" i="5" s="1"/>
  <c r="F75" i="5"/>
  <c r="H75" i="5" s="1"/>
  <c r="J75" i="5" s="1"/>
  <c r="F76" i="5"/>
  <c r="F77" i="5"/>
  <c r="H77" i="5" s="1"/>
  <c r="J77" i="5" s="1"/>
  <c r="F78" i="5"/>
  <c r="H78" i="5" s="1"/>
  <c r="J78" i="5" s="1"/>
  <c r="F79" i="5"/>
  <c r="H79" i="5" s="1"/>
  <c r="J79" i="5" s="1"/>
  <c r="F80" i="5"/>
  <c r="F81" i="5"/>
  <c r="H81" i="5" s="1"/>
  <c r="J81" i="5" s="1"/>
  <c r="F82" i="5"/>
  <c r="H82" i="5" s="1"/>
  <c r="J82" i="5" s="1"/>
  <c r="F83" i="5"/>
  <c r="F84" i="5"/>
  <c r="H84" i="5" s="1"/>
  <c r="J84" i="5" s="1"/>
  <c r="F85" i="5"/>
  <c r="H85" i="5" s="1"/>
  <c r="J85" i="5" s="1"/>
  <c r="F86" i="5"/>
  <c r="H86" i="5" s="1"/>
  <c r="J86" i="5" s="1"/>
  <c r="F87" i="5"/>
  <c r="F88" i="5"/>
  <c r="H88" i="5" s="1"/>
  <c r="J88" i="5" s="1"/>
  <c r="F89" i="5"/>
  <c r="H89" i="5" s="1"/>
  <c r="J89" i="5" s="1"/>
  <c r="F90" i="5"/>
  <c r="H90" i="5" s="1"/>
  <c r="J90" i="5" s="1"/>
  <c r="F91" i="5"/>
  <c r="F92" i="5"/>
  <c r="H92" i="5" s="1"/>
  <c r="J92" i="5" s="1"/>
  <c r="F93" i="5"/>
  <c r="H93" i="5" s="1"/>
  <c r="J93" i="5" s="1"/>
  <c r="F94" i="5"/>
  <c r="H94" i="5" s="1"/>
  <c r="J94" i="5" s="1"/>
  <c r="F95" i="5"/>
  <c r="F96" i="5"/>
  <c r="F97" i="5"/>
  <c r="F98" i="5"/>
  <c r="H98" i="5" s="1"/>
  <c r="J98" i="5" s="1"/>
  <c r="F99" i="5"/>
  <c r="H99" i="5" s="1"/>
  <c r="J99" i="5" s="1"/>
  <c r="F100" i="5"/>
  <c r="H100" i="5" s="1"/>
  <c r="J100" i="5" s="1"/>
  <c r="F101" i="5"/>
  <c r="F102" i="5"/>
  <c r="H102" i="5" s="1"/>
  <c r="J102" i="5" s="1"/>
  <c r="F103" i="5"/>
  <c r="H103" i="5" s="1"/>
  <c r="J103" i="5" s="1"/>
  <c r="F104" i="5"/>
  <c r="H104" i="5" s="1"/>
  <c r="J104" i="5" s="1"/>
  <c r="F105" i="5"/>
  <c r="F106" i="5"/>
  <c r="H107" i="5"/>
  <c r="J107" i="5" s="1"/>
  <c r="F108" i="5"/>
  <c r="H108" i="5" s="1"/>
  <c r="J108" i="5" s="1"/>
  <c r="H109" i="5"/>
  <c r="J109" i="5" s="1"/>
  <c r="H110" i="5"/>
  <c r="J110" i="5" s="1"/>
  <c r="F111" i="5"/>
  <c r="H111" i="5" s="1"/>
  <c r="J111" i="5" s="1"/>
  <c r="F112" i="5"/>
  <c r="H112" i="5" s="1"/>
  <c r="J112" i="5" s="1"/>
  <c r="F113" i="5"/>
  <c r="H114" i="5"/>
  <c r="J114" i="5" s="1"/>
  <c r="F115" i="5"/>
  <c r="H115" i="5" s="1"/>
  <c r="J115" i="5" s="1"/>
  <c r="F116" i="5"/>
  <c r="H116" i="5" s="1"/>
  <c r="J116" i="5" s="1"/>
  <c r="F117" i="5"/>
  <c r="F118" i="5"/>
  <c r="F119" i="5"/>
  <c r="H119" i="5" s="1"/>
  <c r="J119" i="5" s="1"/>
  <c r="F120" i="5"/>
  <c r="H120" i="5" s="1"/>
  <c r="J120" i="5" s="1"/>
  <c r="F121" i="5"/>
  <c r="H121" i="5" s="1"/>
  <c r="J121" i="5" s="1"/>
  <c r="F122" i="5"/>
  <c r="F123" i="5"/>
  <c r="H123" i="5" s="1"/>
  <c r="J123" i="5" s="1"/>
  <c r="F124" i="5"/>
  <c r="H124" i="5" s="1"/>
  <c r="J124" i="5" s="1"/>
  <c r="F125" i="5"/>
  <c r="H125" i="5" s="1"/>
  <c r="J125" i="5" s="1"/>
  <c r="F126" i="5"/>
  <c r="F127" i="5"/>
  <c r="H127" i="5" s="1"/>
  <c r="J127" i="5" s="1"/>
  <c r="F128" i="5"/>
  <c r="H128" i="5" s="1"/>
  <c r="J128" i="5" s="1"/>
  <c r="F129" i="5"/>
  <c r="H129" i="5" s="1"/>
  <c r="J129" i="5" s="1"/>
  <c r="F130" i="5"/>
  <c r="H131" i="5"/>
  <c r="J131" i="5" s="1"/>
  <c r="F132" i="5"/>
  <c r="H132" i="5" s="1"/>
  <c r="J132" i="5" s="1"/>
  <c r="F133" i="5"/>
  <c r="H133" i="5" s="1"/>
  <c r="J133" i="5" s="1"/>
  <c r="F134" i="5"/>
  <c r="H135" i="5"/>
  <c r="J135" i="5" s="1"/>
  <c r="F136" i="5"/>
  <c r="H136" i="5" s="1"/>
  <c r="J136" i="5" s="1"/>
  <c r="F137" i="5"/>
  <c r="H137" i="5" s="1"/>
  <c r="J137" i="5" s="1"/>
  <c r="F138" i="5"/>
  <c r="H138" i="5" s="1"/>
  <c r="J138" i="5" s="1"/>
  <c r="F139" i="5"/>
  <c r="H141" i="5"/>
  <c r="J141" i="5" s="1"/>
  <c r="H142" i="5"/>
  <c r="J142" i="5" s="1"/>
  <c r="H143" i="5"/>
  <c r="J143" i="5" s="1"/>
  <c r="F144" i="5"/>
  <c r="H144" i="5" s="1"/>
  <c r="J144" i="5" s="1"/>
  <c r="F145" i="5"/>
  <c r="H145" i="5" s="1"/>
  <c r="J145" i="5" s="1"/>
  <c r="F146" i="5"/>
  <c r="H146" i="5" s="1"/>
  <c r="J146" i="5" s="1"/>
  <c r="F148" i="5"/>
  <c r="H149" i="5"/>
  <c r="J149" i="5" s="1"/>
  <c r="F150" i="5"/>
  <c r="H150" i="5" s="1"/>
  <c r="J150" i="5" s="1"/>
  <c r="F151" i="5"/>
  <c r="H151" i="5" s="1"/>
  <c r="J151" i="5" s="1"/>
  <c r="F152" i="5"/>
  <c r="H152" i="5" s="1"/>
  <c r="J152" i="5" s="1"/>
  <c r="F153" i="5"/>
  <c r="H153" i="5" s="1"/>
  <c r="J153" i="5" s="1"/>
  <c r="H154" i="5"/>
  <c r="J154" i="5" s="1"/>
  <c r="F155" i="5"/>
  <c r="H155" i="5" s="1"/>
  <c r="J155" i="5" s="1"/>
  <c r="F156" i="5"/>
  <c r="H156" i="5" s="1"/>
  <c r="J156" i="5" s="1"/>
  <c r="F157" i="5"/>
  <c r="H158" i="5"/>
  <c r="J158" i="5" s="1"/>
  <c r="F159" i="5"/>
  <c r="H159" i="5" s="1"/>
  <c r="J159" i="5" s="1"/>
  <c r="F160" i="5"/>
  <c r="H160" i="5" s="1"/>
  <c r="J160" i="5" s="1"/>
  <c r="F161" i="5"/>
  <c r="H161" i="5" s="1"/>
  <c r="J161" i="5" s="1"/>
  <c r="F162" i="5"/>
  <c r="H162" i="5" s="1"/>
  <c r="J162" i="5" s="1"/>
  <c r="F163" i="5"/>
  <c r="H163" i="5" s="1"/>
  <c r="J163" i="5" s="1"/>
  <c r="F169" i="5"/>
  <c r="H169" i="5" s="1"/>
  <c r="J169" i="5" s="1"/>
  <c r="F170" i="5"/>
  <c r="H170" i="5" s="1"/>
  <c r="J170" i="5" s="1"/>
  <c r="F171" i="5"/>
  <c r="H171" i="5" s="1"/>
  <c r="J171" i="5" s="1"/>
  <c r="F172" i="5"/>
  <c r="H172" i="5" s="1"/>
  <c r="J172" i="5" s="1"/>
  <c r="F173" i="5"/>
  <c r="H173" i="5" s="1"/>
  <c r="J173" i="5" s="1"/>
  <c r="F174" i="5"/>
  <c r="H174" i="5" s="1"/>
  <c r="J174" i="5" s="1"/>
  <c r="F192" i="5"/>
  <c r="H193" i="5"/>
  <c r="J193" i="5" s="1"/>
  <c r="H194" i="5"/>
  <c r="J194" i="5" s="1"/>
  <c r="H195" i="5"/>
  <c r="J195" i="5" s="1"/>
  <c r="H196" i="5"/>
  <c r="J196" i="5" s="1"/>
  <c r="H197" i="5"/>
  <c r="J197" i="5" s="1"/>
  <c r="F198" i="5"/>
  <c r="H198" i="5" s="1"/>
  <c r="J198" i="5" s="1"/>
  <c r="F199" i="5"/>
  <c r="H199" i="5" s="1"/>
  <c r="J199" i="5" s="1"/>
  <c r="F200" i="5"/>
  <c r="H200" i="5" s="1"/>
  <c r="J200" i="5" s="1"/>
  <c r="F201" i="5"/>
  <c r="H201" i="5" s="1"/>
  <c r="J201" i="5" s="1"/>
  <c r="F202" i="5"/>
  <c r="F203" i="5"/>
  <c r="F205" i="5"/>
  <c r="H205" i="5" s="1"/>
  <c r="J205" i="5" s="1"/>
  <c r="F206" i="5"/>
  <c r="H206" i="5" s="1"/>
  <c r="J206" i="5" s="1"/>
  <c r="F207" i="5"/>
  <c r="H207" i="5" s="1"/>
  <c r="J207" i="5" s="1"/>
  <c r="F208" i="5"/>
  <c r="H208" i="5" s="1"/>
  <c r="J208" i="5" s="1"/>
  <c r="F209" i="5"/>
  <c r="H209" i="5" s="1"/>
  <c r="J209" i="5" s="1"/>
  <c r="F215" i="5"/>
  <c r="F216" i="5"/>
  <c r="H216" i="5" s="1"/>
  <c r="J216" i="5" s="1"/>
  <c r="F217" i="5"/>
  <c r="H217" i="5" s="1"/>
  <c r="J217" i="5" s="1"/>
  <c r="F218" i="5"/>
  <c r="H218" i="5" s="1"/>
  <c r="J218" i="5" s="1"/>
  <c r="F219" i="5"/>
  <c r="H219" i="5" s="1"/>
  <c r="J219" i="5" s="1"/>
  <c r="F220" i="5"/>
  <c r="H220" i="5" s="1"/>
  <c r="J220" i="5" s="1"/>
  <c r="F221" i="5"/>
  <c r="H221" i="5" s="1"/>
  <c r="J221" i="5" s="1"/>
  <c r="F222" i="5"/>
  <c r="H222" i="5" s="1"/>
  <c r="J222" i="5" s="1"/>
  <c r="F223" i="5"/>
  <c r="F224" i="5"/>
  <c r="H224" i="5" s="1"/>
  <c r="J224" i="5" s="1"/>
  <c r="F225" i="5"/>
  <c r="H225" i="5" s="1"/>
  <c r="J225" i="5" s="1"/>
  <c r="F226" i="5"/>
  <c r="F227" i="5"/>
  <c r="F228" i="5"/>
  <c r="H228" i="5" s="1"/>
  <c r="J228" i="5" s="1"/>
  <c r="F231" i="5"/>
  <c r="F232" i="5"/>
  <c r="F233" i="5"/>
  <c r="H233" i="5" s="1"/>
  <c r="J233" i="5" s="1"/>
  <c r="F234" i="5"/>
  <c r="H234" i="5" s="1"/>
  <c r="J234" i="5" s="1"/>
  <c r="F235" i="5"/>
  <c r="H235" i="5" s="1"/>
  <c r="J235" i="5" s="1"/>
  <c r="L235" i="5" s="1"/>
  <c r="N235" i="5" s="1"/>
  <c r="P235" i="5" s="1"/>
  <c r="R235" i="5" s="1"/>
  <c r="T235" i="5" s="1"/>
  <c r="V235" i="5" s="1"/>
  <c r="X235" i="5" s="1"/>
  <c r="F236" i="5"/>
  <c r="H236" i="5" s="1"/>
  <c r="J236" i="5" s="1"/>
  <c r="L236" i="5" s="1"/>
  <c r="N236" i="5" s="1"/>
  <c r="P236" i="5" s="1"/>
  <c r="R236" i="5" s="1"/>
  <c r="T236" i="5" s="1"/>
  <c r="V236" i="5" s="1"/>
  <c r="X236" i="5" s="1"/>
  <c r="F237" i="5"/>
  <c r="H237" i="5" s="1"/>
  <c r="J237" i="5" s="1"/>
  <c r="F238" i="5"/>
  <c r="H238" i="5" s="1"/>
  <c r="J238" i="5" s="1"/>
  <c r="F239" i="5"/>
  <c r="F240" i="5"/>
  <c r="H241" i="5"/>
  <c r="J241" i="5" s="1"/>
  <c r="H242" i="5"/>
  <c r="J242" i="5" s="1"/>
  <c r="H243" i="5"/>
  <c r="J243" i="5" s="1"/>
  <c r="H244" i="5"/>
  <c r="J244" i="5" s="1"/>
  <c r="F245" i="5"/>
  <c r="F246" i="5"/>
  <c r="H246" i="5" s="1"/>
  <c r="J246" i="5" s="1"/>
  <c r="F247" i="5"/>
  <c r="H247" i="5" s="1"/>
  <c r="J247" i="5" s="1"/>
  <c r="F248" i="5"/>
  <c r="H248" i="5" s="1"/>
  <c r="J248" i="5" s="1"/>
  <c r="F249" i="5"/>
  <c r="H249" i="5" s="1"/>
  <c r="F250" i="5"/>
  <c r="H250" i="5" s="1"/>
  <c r="J250" i="5" s="1"/>
  <c r="F251" i="5"/>
  <c r="H251" i="5" s="1"/>
  <c r="J251" i="5" s="1"/>
  <c r="F252" i="5"/>
  <c r="F253" i="5"/>
  <c r="F254" i="5"/>
  <c r="H254" i="5" s="1"/>
  <c r="F255" i="5"/>
  <c r="H255" i="5" s="1"/>
  <c r="F256" i="5"/>
  <c r="F257" i="5"/>
  <c r="H257" i="5" s="1"/>
  <c r="J257" i="5" s="1"/>
  <c r="F260" i="5"/>
  <c r="F261" i="5"/>
  <c r="F262" i="5"/>
  <c r="H262" i="5" s="1"/>
  <c r="J262" i="5" s="1"/>
  <c r="F263" i="5"/>
  <c r="H263" i="5" s="1"/>
  <c r="J263" i="5" s="1"/>
  <c r="F264" i="5"/>
  <c r="F265" i="5"/>
  <c r="H265" i="5" s="1"/>
  <c r="J265" i="5" s="1"/>
  <c r="F266" i="5"/>
  <c r="H266" i="5" s="1"/>
  <c r="J266" i="5" s="1"/>
  <c r="F267" i="5"/>
  <c r="H268" i="5"/>
  <c r="J268" i="5" s="1"/>
  <c r="F269" i="5"/>
  <c r="H269" i="5" s="1"/>
  <c r="J269" i="5" s="1"/>
  <c r="F270" i="5"/>
  <c r="H270" i="5" s="1"/>
  <c r="J270" i="5" s="1"/>
  <c r="F271" i="5"/>
  <c r="H271" i="5" s="1"/>
  <c r="J271" i="5" s="1"/>
  <c r="H272" i="5"/>
  <c r="J272" i="5" s="1"/>
  <c r="H273" i="5"/>
  <c r="J273" i="5" s="1"/>
  <c r="H274" i="5"/>
  <c r="J274" i="5" s="1"/>
  <c r="H275" i="5"/>
  <c r="J275" i="5" s="1"/>
  <c r="F276" i="5"/>
  <c r="H276" i="5" s="1"/>
  <c r="J276" i="5" s="1"/>
  <c r="F277" i="5"/>
  <c r="H277" i="5" s="1"/>
  <c r="J277" i="5" s="1"/>
  <c r="F278" i="5"/>
  <c r="F279" i="5"/>
  <c r="F280" i="5"/>
  <c r="H280" i="5" s="1"/>
  <c r="J280" i="5" s="1"/>
  <c r="F281" i="5"/>
  <c r="H281" i="5" s="1"/>
  <c r="J281" i="5" s="1"/>
  <c r="F282" i="5"/>
  <c r="H282" i="5" s="1"/>
  <c r="J282" i="5" s="1"/>
  <c r="F283" i="5"/>
  <c r="H283" i="5" s="1"/>
  <c r="J283" i="5" s="1"/>
  <c r="F284" i="5"/>
  <c r="H284" i="5" s="1"/>
  <c r="J284" i="5" s="1"/>
  <c r="F285" i="5"/>
  <c r="H285" i="5" s="1"/>
  <c r="J285" i="5" s="1"/>
  <c r="F286" i="5"/>
  <c r="H286" i="5" s="1"/>
  <c r="J286" i="5" s="1"/>
  <c r="F287" i="5"/>
  <c r="H287" i="5" s="1"/>
  <c r="J287" i="5" s="1"/>
  <c r="F288" i="5"/>
  <c r="H288" i="5" s="1"/>
  <c r="J288" i="5" s="1"/>
  <c r="F289" i="5"/>
  <c r="H289" i="5" s="1"/>
  <c r="J289" i="5" s="1"/>
  <c r="F290" i="5"/>
  <c r="F291" i="5"/>
  <c r="H291" i="5" s="1"/>
  <c r="J291" i="5" s="1"/>
  <c r="F292" i="5"/>
  <c r="H292" i="5" s="1"/>
  <c r="J292" i="5" s="1"/>
  <c r="F293" i="5"/>
  <c r="H293" i="5" s="1"/>
  <c r="J293" i="5" s="1"/>
  <c r="F294" i="5"/>
  <c r="H294" i="5" s="1"/>
  <c r="J294" i="5" s="1"/>
  <c r="F295" i="5"/>
  <c r="H295" i="5" s="1"/>
  <c r="J295" i="5" s="1"/>
  <c r="F296" i="5"/>
  <c r="H296" i="5" s="1"/>
  <c r="J296" i="5" s="1"/>
  <c r="F297" i="5"/>
  <c r="H297" i="5" s="1"/>
  <c r="J297" i="5" s="1"/>
  <c r="F298" i="5"/>
  <c r="H298" i="5" s="1"/>
  <c r="J298" i="5" s="1"/>
  <c r="F299" i="5"/>
  <c r="H299" i="5" s="1"/>
  <c r="J299" i="5" s="1"/>
  <c r="F300" i="5"/>
  <c r="H300" i="5" s="1"/>
  <c r="J300" i="5" s="1"/>
  <c r="F301" i="5"/>
  <c r="H301" i="5" s="1"/>
  <c r="J301" i="5" s="1"/>
  <c r="F302" i="5"/>
  <c r="H302" i="5" s="1"/>
  <c r="J302" i="5" s="1"/>
  <c r="F303" i="5"/>
  <c r="H303" i="5" s="1"/>
  <c r="J303" i="5" s="1"/>
  <c r="H304" i="5"/>
  <c r="J304" i="5" s="1"/>
  <c r="H305" i="5"/>
  <c r="J305" i="5" s="1"/>
  <c r="F306" i="5"/>
  <c r="H306" i="5" s="1"/>
  <c r="J306" i="5" s="1"/>
  <c r="F307" i="5"/>
  <c r="H307" i="5" s="1"/>
  <c r="J307" i="5" s="1"/>
  <c r="F308" i="5"/>
  <c r="F309" i="5"/>
  <c r="H309" i="5" s="1"/>
  <c r="J309" i="5" s="1"/>
  <c r="F310" i="5"/>
  <c r="H310" i="5" s="1"/>
  <c r="J310" i="5" s="1"/>
  <c r="F311" i="5"/>
  <c r="H311" i="5" s="1"/>
  <c r="J311" i="5" s="1"/>
  <c r="F312" i="5"/>
  <c r="H312" i="5" s="1"/>
  <c r="J312" i="5" s="1"/>
  <c r="F313" i="5"/>
  <c r="F314" i="5"/>
  <c r="H314" i="5" s="1"/>
  <c r="J314" i="5" s="1"/>
  <c r="F315" i="5"/>
  <c r="H315" i="5" s="1"/>
  <c r="J315" i="5" s="1"/>
  <c r="F316" i="5"/>
  <c r="H316" i="5" s="1"/>
  <c r="J316" i="5" s="1"/>
  <c r="F317" i="5"/>
  <c r="H317" i="5" s="1"/>
  <c r="J317" i="5" s="1"/>
  <c r="F318" i="5"/>
  <c r="H318" i="5" s="1"/>
  <c r="J318" i="5" s="1"/>
  <c r="F319" i="5"/>
  <c r="H319" i="5" s="1"/>
  <c r="J319" i="5" s="1"/>
  <c r="F320" i="5"/>
  <c r="F321" i="5"/>
  <c r="H321" i="5" s="1"/>
  <c r="J321" i="5" s="1"/>
  <c r="F322" i="5"/>
  <c r="H322" i="5" s="1"/>
  <c r="J322" i="5" s="1"/>
  <c r="F323" i="5"/>
  <c r="H323" i="5" s="1"/>
  <c r="J323" i="5" s="1"/>
  <c r="F324" i="5"/>
  <c r="H324" i="5" s="1"/>
  <c r="J324" i="5" s="1"/>
  <c r="F325" i="5"/>
  <c r="H325" i="5" s="1"/>
  <c r="J325" i="5" s="1"/>
  <c r="F326" i="5"/>
  <c r="H326" i="5" s="1"/>
  <c r="J326" i="5" s="1"/>
  <c r="F327" i="5"/>
  <c r="H327" i="5" s="1"/>
  <c r="J327" i="5" s="1"/>
  <c r="L327" i="5" s="1"/>
  <c r="N327" i="5" s="1"/>
  <c r="P327" i="5" s="1"/>
  <c r="R327" i="5" s="1"/>
  <c r="T327" i="5" s="1"/>
  <c r="V327" i="5" s="1"/>
  <c r="X327" i="5" s="1"/>
  <c r="Z327" i="5" s="1"/>
  <c r="AB327" i="5" s="1"/>
  <c r="F328" i="5"/>
  <c r="H328" i="5" s="1"/>
  <c r="J328" i="5" s="1"/>
  <c r="L328" i="5" s="1"/>
  <c r="N328" i="5" s="1"/>
  <c r="P328" i="5" s="1"/>
  <c r="R328" i="5" s="1"/>
  <c r="T328" i="5" s="1"/>
  <c r="V328" i="5" s="1"/>
  <c r="X328" i="5" s="1"/>
  <c r="Z328" i="5" s="1"/>
  <c r="AB328" i="5" s="1"/>
  <c r="F329" i="5"/>
  <c r="H329" i="5" s="1"/>
  <c r="J329" i="5" s="1"/>
  <c r="L329" i="5" s="1"/>
  <c r="N329" i="5" s="1"/>
  <c r="P329" i="5" s="1"/>
  <c r="R329" i="5" s="1"/>
  <c r="T329" i="5" s="1"/>
  <c r="V329" i="5" s="1"/>
  <c r="X329" i="5" s="1"/>
  <c r="Z329" i="5" s="1"/>
  <c r="AB329" i="5" s="1"/>
  <c r="F330" i="5"/>
  <c r="H330" i="5" s="1"/>
  <c r="J330" i="5" s="1"/>
  <c r="L330" i="5" s="1"/>
  <c r="N330" i="5" s="1"/>
  <c r="P330" i="5" s="1"/>
  <c r="R330" i="5" s="1"/>
  <c r="T330" i="5" s="1"/>
  <c r="V330" i="5" s="1"/>
  <c r="X330" i="5" s="1"/>
  <c r="Z330" i="5" s="1"/>
  <c r="AB330" i="5" s="1"/>
  <c r="F331" i="5"/>
  <c r="H331" i="5" s="1"/>
  <c r="J331" i="5" s="1"/>
  <c r="L331" i="5" s="1"/>
  <c r="N331" i="5" s="1"/>
  <c r="P331" i="5" s="1"/>
  <c r="R331" i="5" s="1"/>
  <c r="T331" i="5" s="1"/>
  <c r="V331" i="5" s="1"/>
  <c r="X331" i="5" s="1"/>
  <c r="Z331" i="5" s="1"/>
  <c r="AB331" i="5" s="1"/>
  <c r="F332" i="5"/>
  <c r="H332" i="5" s="1"/>
  <c r="J332" i="5" s="1"/>
  <c r="L332" i="5" s="1"/>
  <c r="F333" i="5"/>
  <c r="F334" i="5"/>
  <c r="H334" i="5" s="1"/>
  <c r="J334" i="5" s="1"/>
  <c r="L334" i="5" s="1"/>
  <c r="F335" i="5"/>
  <c r="H335" i="5" s="1"/>
  <c r="J335" i="5" s="1"/>
  <c r="L335" i="5" s="1"/>
  <c r="F337" i="5"/>
  <c r="F338" i="5"/>
  <c r="H338" i="5" s="1"/>
  <c r="J338" i="5" s="1"/>
  <c r="L338" i="5" s="1"/>
  <c r="F339" i="5"/>
  <c r="H339" i="5" s="1"/>
  <c r="J339" i="5" s="1"/>
  <c r="L339" i="5" s="1"/>
  <c r="F340" i="5"/>
  <c r="H340" i="5" s="1"/>
  <c r="J340" i="5" s="1"/>
  <c r="L340" i="5" s="1"/>
  <c r="F341" i="5"/>
  <c r="H341" i="5" s="1"/>
  <c r="J341" i="5" s="1"/>
  <c r="L341" i="5" s="1"/>
  <c r="N341" i="5" s="1"/>
  <c r="P341" i="5" s="1"/>
  <c r="R341" i="5" s="1"/>
  <c r="T341" i="5" s="1"/>
  <c r="V341" i="5" s="1"/>
  <c r="X341" i="5" s="1"/>
  <c r="Z341" i="5" s="1"/>
  <c r="AB341" i="5" s="1"/>
  <c r="F342" i="5"/>
  <c r="H342" i="5" s="1"/>
  <c r="J342" i="5" s="1"/>
  <c r="F343" i="5"/>
  <c r="H343" i="5" s="1"/>
  <c r="J343" i="5" s="1"/>
  <c r="F344" i="5"/>
  <c r="H344" i="5" s="1"/>
  <c r="J344" i="5" s="1"/>
  <c r="F345" i="5"/>
  <c r="F346" i="5"/>
  <c r="H346" i="5" s="1"/>
  <c r="J346" i="5" s="1"/>
  <c r="F347" i="5"/>
  <c r="H347" i="5" s="1"/>
  <c r="J347" i="5" s="1"/>
  <c r="F348" i="5"/>
  <c r="H348" i="5" s="1"/>
  <c r="J348" i="5" s="1"/>
  <c r="F349" i="5"/>
  <c r="F350" i="5"/>
  <c r="H350" i="5" s="1"/>
  <c r="J350" i="5" s="1"/>
  <c r="F351" i="5"/>
  <c r="H351" i="5" s="1"/>
  <c r="J351" i="5" s="1"/>
  <c r="F352" i="5"/>
  <c r="H352" i="5" s="1"/>
  <c r="J352" i="5" s="1"/>
  <c r="F353" i="5"/>
  <c r="F354" i="5"/>
  <c r="H354" i="5" s="1"/>
  <c r="J354" i="5" s="1"/>
  <c r="F355" i="5"/>
  <c r="H355" i="5" s="1"/>
  <c r="J355" i="5" s="1"/>
  <c r="F356" i="5"/>
  <c r="H356" i="5" s="1"/>
  <c r="J356" i="5" s="1"/>
  <c r="H358" i="5"/>
  <c r="J358" i="5" s="1"/>
  <c r="L358" i="5" s="1"/>
  <c r="N358" i="5" s="1"/>
  <c r="P358" i="5" s="1"/>
  <c r="R358" i="5" s="1"/>
  <c r="T358" i="5" s="1"/>
  <c r="F359" i="5"/>
  <c r="H359" i="5" s="1"/>
  <c r="J359" i="5" s="1"/>
  <c r="L359" i="5" s="1"/>
  <c r="N359" i="5" s="1"/>
  <c r="P359" i="5" s="1"/>
  <c r="R359" i="5" s="1"/>
  <c r="T359" i="5" s="1"/>
  <c r="F361" i="5"/>
  <c r="H361" i="5" s="1"/>
  <c r="J361" i="5" s="1"/>
  <c r="L361" i="5" s="1"/>
  <c r="N361" i="5" s="1"/>
  <c r="P361" i="5" s="1"/>
  <c r="R361" i="5" s="1"/>
  <c r="T361" i="5" s="1"/>
  <c r="F362" i="5"/>
  <c r="H362" i="5" s="1"/>
  <c r="J362" i="5" s="1"/>
  <c r="L362" i="5" s="1"/>
  <c r="N362" i="5" s="1"/>
  <c r="P362" i="5" s="1"/>
  <c r="R362" i="5" s="1"/>
  <c r="T362" i="5" s="1"/>
  <c r="F363" i="5"/>
  <c r="F364" i="5"/>
  <c r="H365" i="5"/>
  <c r="J365" i="5" s="1"/>
  <c r="L365" i="5" s="1"/>
  <c r="N365" i="5" s="1"/>
  <c r="P365" i="5" s="1"/>
  <c r="R365" i="5" s="1"/>
  <c r="T365" i="5" s="1"/>
  <c r="F366" i="5"/>
  <c r="H367" i="5"/>
  <c r="J367" i="5" s="1"/>
  <c r="L367" i="5" s="1"/>
  <c r="N367" i="5" s="1"/>
  <c r="P367" i="5" s="1"/>
  <c r="R367" i="5" s="1"/>
  <c r="T367" i="5" s="1"/>
  <c r="V367" i="5" s="1"/>
  <c r="X367" i="5" s="1"/>
  <c r="Z367" i="5" s="1"/>
  <c r="AB367" i="5" s="1"/>
  <c r="H368" i="5"/>
  <c r="J368" i="5" s="1"/>
  <c r="L368" i="5" s="1"/>
  <c r="N368" i="5" s="1"/>
  <c r="P368" i="5" s="1"/>
  <c r="R368" i="5" s="1"/>
  <c r="T368" i="5" s="1"/>
  <c r="V368" i="5" s="1"/>
  <c r="X368" i="5" s="1"/>
  <c r="Z368" i="5" s="1"/>
  <c r="AB368" i="5" s="1"/>
  <c r="F370" i="5"/>
  <c r="H370" i="5" s="1"/>
  <c r="J370" i="5" s="1"/>
  <c r="L370" i="5" s="1"/>
  <c r="N370" i="5" s="1"/>
  <c r="P370" i="5" s="1"/>
  <c r="F371" i="5"/>
  <c r="H371" i="5" s="1"/>
  <c r="J371" i="5" s="1"/>
  <c r="L371" i="5" s="1"/>
  <c r="N371" i="5" s="1"/>
  <c r="P371" i="5" s="1"/>
  <c r="F372" i="5"/>
  <c r="H372" i="5" s="1"/>
  <c r="J372" i="5" s="1"/>
  <c r="F373" i="5"/>
  <c r="H373" i="5" s="1"/>
  <c r="J373" i="5" s="1"/>
  <c r="F374" i="5"/>
  <c r="F375" i="5"/>
  <c r="H375" i="5" s="1"/>
  <c r="J375" i="5" s="1"/>
  <c r="H376" i="5"/>
  <c r="J376" i="5" s="1"/>
  <c r="F377" i="5"/>
  <c r="H377" i="5" s="1"/>
  <c r="J377" i="5" s="1"/>
  <c r="F378" i="5"/>
  <c r="F379" i="5"/>
  <c r="H379" i="5" s="1"/>
  <c r="J379" i="5" s="1"/>
  <c r="F380" i="5"/>
  <c r="H380" i="5" s="1"/>
  <c r="J380" i="5" s="1"/>
  <c r="F381" i="5"/>
  <c r="H381" i="5" s="1"/>
  <c r="J381" i="5" s="1"/>
  <c r="F382" i="5"/>
  <c r="F383" i="5"/>
  <c r="H384" i="5"/>
  <c r="J384" i="5" s="1"/>
  <c r="L384" i="5" s="1"/>
  <c r="N384" i="5" s="1"/>
  <c r="P384" i="5" s="1"/>
  <c r="R384" i="5" s="1"/>
  <c r="T384" i="5" s="1"/>
  <c r="V384" i="5" s="1"/>
  <c r="X384" i="5" s="1"/>
  <c r="Z384" i="5" s="1"/>
  <c r="AB384" i="5" s="1"/>
  <c r="H385" i="5"/>
  <c r="J385" i="5" s="1"/>
  <c r="L385" i="5" s="1"/>
  <c r="N385" i="5" s="1"/>
  <c r="P385" i="5" s="1"/>
  <c r="R385" i="5" s="1"/>
  <c r="F386" i="5"/>
  <c r="H386" i="5" s="1"/>
  <c r="J386" i="5" s="1"/>
  <c r="L386" i="5" s="1"/>
  <c r="N386" i="5" s="1"/>
  <c r="H387" i="5"/>
  <c r="J387" i="5" s="1"/>
  <c r="L387" i="5" s="1"/>
  <c r="N387" i="5" s="1"/>
  <c r="F388" i="5"/>
  <c r="H388" i="5" s="1"/>
  <c r="J388" i="5" s="1"/>
  <c r="L388" i="5" s="1"/>
  <c r="N388" i="5" s="1"/>
  <c r="H389" i="5"/>
  <c r="J389" i="5" s="1"/>
  <c r="F390" i="5"/>
  <c r="H390" i="5" s="1"/>
  <c r="J390" i="5" s="1"/>
  <c r="F391" i="5"/>
  <c r="H391" i="5" s="1"/>
  <c r="J391" i="5" s="1"/>
  <c r="H392" i="5"/>
  <c r="J392" i="5" s="1"/>
  <c r="F393" i="5"/>
  <c r="F394" i="5"/>
  <c r="H395" i="5"/>
  <c r="J395" i="5" s="1"/>
  <c r="F396" i="5"/>
  <c r="H397" i="5"/>
  <c r="J397" i="5" s="1"/>
  <c r="H398" i="5"/>
  <c r="J398" i="5" s="1"/>
  <c r="H399" i="5"/>
  <c r="J399" i="5" s="1"/>
  <c r="H400" i="5"/>
  <c r="J400" i="5" s="1"/>
  <c r="H401" i="5"/>
  <c r="J401" i="5" s="1"/>
  <c r="H402" i="5"/>
  <c r="J402" i="5" s="1"/>
  <c r="H403" i="5"/>
  <c r="J403" i="5" s="1"/>
  <c r="H404" i="5"/>
  <c r="J404" i="5" s="1"/>
  <c r="F405" i="5"/>
  <c r="H406" i="5"/>
  <c r="J406" i="5" s="1"/>
  <c r="F407" i="5"/>
  <c r="H408" i="5"/>
  <c r="J408" i="5" s="1"/>
  <c r="F409" i="5"/>
  <c r="H409" i="5" s="1"/>
  <c r="J409" i="5" s="1"/>
  <c r="L409" i="5" s="1"/>
  <c r="N409" i="5" s="1"/>
  <c r="P409" i="5" s="1"/>
  <c r="F410" i="5"/>
  <c r="H410" i="5" s="1"/>
  <c r="J410" i="5" s="1"/>
  <c r="L410" i="5" s="1"/>
  <c r="N410" i="5" s="1"/>
  <c r="P410" i="5" s="1"/>
  <c r="F411" i="5"/>
  <c r="H411" i="5" s="1"/>
  <c r="J411" i="5" s="1"/>
  <c r="L411" i="5" s="1"/>
  <c r="F412" i="5"/>
  <c r="H412" i="5" s="1"/>
  <c r="J412" i="5" s="1"/>
  <c r="L412" i="5" s="1"/>
  <c r="N412" i="5" s="1"/>
  <c r="P412" i="5" s="1"/>
  <c r="F413" i="5"/>
  <c r="H413" i="5" s="1"/>
  <c r="J413" i="5" s="1"/>
  <c r="L413" i="5" s="1"/>
  <c r="N413" i="5" s="1"/>
  <c r="P413" i="5" s="1"/>
  <c r="R413" i="5" s="1"/>
  <c r="T413" i="5" s="1"/>
  <c r="V413" i="5" s="1"/>
  <c r="F414" i="5"/>
  <c r="H414" i="5" s="1"/>
  <c r="J414" i="5" s="1"/>
  <c r="L414" i="5" s="1"/>
  <c r="N414" i="5" s="1"/>
  <c r="P414" i="5" s="1"/>
  <c r="R414" i="5" s="1"/>
  <c r="T414" i="5" s="1"/>
  <c r="V414" i="5" s="1"/>
  <c r="F415" i="5"/>
  <c r="H415" i="5" s="1"/>
  <c r="J415" i="5" s="1"/>
  <c r="L415" i="5" s="1"/>
  <c r="F416" i="5"/>
  <c r="H416" i="5" s="1"/>
  <c r="J416" i="5" s="1"/>
  <c r="L416" i="5" s="1"/>
  <c r="F417" i="5"/>
  <c r="F418" i="5"/>
  <c r="H418" i="5" s="1"/>
  <c r="J418" i="5" s="1"/>
  <c r="L418" i="5" s="1"/>
  <c r="N418" i="5" s="1"/>
  <c r="P418" i="5" s="1"/>
  <c r="R418" i="5" s="1"/>
  <c r="T418" i="5" s="1"/>
  <c r="V418" i="5" s="1"/>
  <c r="F419" i="5"/>
  <c r="H419" i="5" s="1"/>
  <c r="J419" i="5" s="1"/>
  <c r="F420" i="5"/>
  <c r="H420" i="5" s="1"/>
  <c r="J420" i="5" s="1"/>
  <c r="F421" i="5"/>
  <c r="H421" i="5" s="1"/>
  <c r="J421" i="5" s="1"/>
  <c r="F422" i="5"/>
  <c r="H422" i="5" s="1"/>
  <c r="J422" i="5" s="1"/>
  <c r="F423" i="5"/>
  <c r="H423" i="5" s="1"/>
  <c r="J423" i="5" s="1"/>
  <c r="F424" i="5"/>
  <c r="H424" i="5" s="1"/>
  <c r="J424" i="5" s="1"/>
  <c r="F425" i="5"/>
  <c r="F426" i="5"/>
  <c r="H426" i="5" s="1"/>
  <c r="J426" i="5" s="1"/>
  <c r="F427" i="5"/>
  <c r="H427" i="5" s="1"/>
  <c r="J427" i="5" s="1"/>
  <c r="F428" i="5"/>
  <c r="H428" i="5" s="1"/>
  <c r="J428" i="5" s="1"/>
  <c r="F429" i="5"/>
  <c r="H429" i="5" s="1"/>
  <c r="J429" i="5" s="1"/>
  <c r="F430" i="5"/>
  <c r="H430" i="5" s="1"/>
  <c r="J430" i="5" s="1"/>
  <c r="F431" i="5"/>
  <c r="H431" i="5" s="1"/>
  <c r="J431" i="5" s="1"/>
  <c r="F432" i="5"/>
  <c r="F433" i="5"/>
  <c r="H433" i="5" s="1"/>
  <c r="J433" i="5" s="1"/>
  <c r="F434" i="5"/>
  <c r="H434" i="5" s="1"/>
  <c r="J434" i="5" s="1"/>
  <c r="F435" i="5"/>
  <c r="H435" i="5" s="1"/>
  <c r="J435" i="5" s="1"/>
  <c r="F436" i="5"/>
  <c r="H436" i="5" s="1"/>
  <c r="J436" i="5" s="1"/>
  <c r="F437" i="5"/>
  <c r="H437" i="5" s="1"/>
  <c r="J437" i="5" s="1"/>
  <c r="F438" i="5"/>
  <c r="H438" i="5" s="1"/>
  <c r="J438" i="5" s="1"/>
  <c r="F439" i="5"/>
  <c r="H439" i="5" s="1"/>
  <c r="J439" i="5" s="1"/>
  <c r="F440" i="5"/>
  <c r="F441" i="5"/>
  <c r="H441" i="5" s="1"/>
  <c r="J441" i="5" s="1"/>
  <c r="F442" i="5"/>
  <c r="H442" i="5" s="1"/>
  <c r="J442" i="5" s="1"/>
  <c r="F443" i="5"/>
  <c r="H443" i="5" s="1"/>
  <c r="J443" i="5" s="1"/>
  <c r="F444" i="5"/>
  <c r="H444" i="5" s="1"/>
  <c r="J444" i="5" s="1"/>
  <c r="F445" i="5"/>
  <c r="H445" i="5" s="1"/>
  <c r="J445" i="5" s="1"/>
  <c r="F446" i="5"/>
  <c r="F447" i="5"/>
  <c r="H447" i="5" s="1"/>
  <c r="J447" i="5" s="1"/>
  <c r="F448" i="5"/>
  <c r="H448" i="5" s="1"/>
  <c r="J448" i="5" s="1"/>
  <c r="F449" i="5"/>
  <c r="H449" i="5" s="1"/>
  <c r="J449" i="5" s="1"/>
  <c r="F450" i="5"/>
  <c r="H450" i="5" s="1"/>
  <c r="J450" i="5" s="1"/>
  <c r="F451" i="5"/>
  <c r="F452" i="5"/>
  <c r="H452" i="5" s="1"/>
  <c r="J452" i="5" s="1"/>
  <c r="F453" i="5"/>
  <c r="F454" i="5"/>
  <c r="H454" i="5" s="1"/>
  <c r="J454" i="5" s="1"/>
  <c r="F455" i="5"/>
  <c r="H455" i="5" s="1"/>
  <c r="J455" i="5" s="1"/>
  <c r="F456" i="5"/>
  <c r="H456" i="5" s="1"/>
  <c r="J456" i="5" s="1"/>
  <c r="F457" i="5"/>
  <c r="H457" i="5" s="1"/>
  <c r="J457" i="5" s="1"/>
  <c r="F458" i="5"/>
  <c r="H458" i="5" s="1"/>
  <c r="J458" i="5" s="1"/>
  <c r="F459" i="5"/>
  <c r="H459" i="5" s="1"/>
  <c r="J459" i="5" s="1"/>
  <c r="F460" i="5"/>
  <c r="H460" i="5" s="1"/>
  <c r="J460" i="5" s="1"/>
  <c r="F461" i="5"/>
  <c r="H461" i="5" s="1"/>
  <c r="J461" i="5" s="1"/>
  <c r="F462" i="5"/>
  <c r="H462" i="5" s="1"/>
  <c r="J462" i="5" s="1"/>
  <c r="F463" i="5"/>
  <c r="H463" i="5" s="1"/>
  <c r="J463" i="5" s="1"/>
  <c r="F464" i="5"/>
  <c r="H464" i="5" s="1"/>
  <c r="J464" i="5" s="1"/>
  <c r="F465" i="5"/>
  <c r="H465" i="5" s="1"/>
  <c r="J465" i="5" s="1"/>
  <c r="F466" i="5"/>
  <c r="H466" i="5" s="1"/>
  <c r="J466" i="5" s="1"/>
  <c r="F467" i="5"/>
  <c r="H467" i="5" s="1"/>
  <c r="J467" i="5" s="1"/>
  <c r="F468" i="5"/>
  <c r="H468" i="5" s="1"/>
  <c r="J468" i="5" s="1"/>
  <c r="F469" i="5"/>
  <c r="H469" i="5" s="1"/>
  <c r="J469" i="5" s="1"/>
  <c r="F470" i="5"/>
  <c r="H470" i="5" s="1"/>
  <c r="J470" i="5" s="1"/>
  <c r="F471" i="5"/>
  <c r="H471" i="5" s="1"/>
  <c r="J471" i="5" s="1"/>
  <c r="L471" i="5" s="1"/>
  <c r="N471" i="5" s="1"/>
  <c r="P471" i="5" s="1"/>
  <c r="F472" i="5"/>
  <c r="H472" i="5" s="1"/>
  <c r="J472" i="5" s="1"/>
  <c r="F473" i="5"/>
  <c r="H473" i="5" s="1"/>
  <c r="J473" i="5" s="1"/>
  <c r="F474" i="5"/>
  <c r="H474" i="5" s="1"/>
  <c r="J474" i="5" s="1"/>
  <c r="F475" i="5"/>
  <c r="H475" i="5" s="1"/>
  <c r="J475" i="5" s="1"/>
  <c r="F476" i="5"/>
  <c r="H476" i="5" s="1"/>
  <c r="J476" i="5" s="1"/>
  <c r="F477" i="5"/>
  <c r="H477" i="5" s="1"/>
  <c r="J477" i="5" s="1"/>
  <c r="F478" i="5"/>
  <c r="H478" i="5" s="1"/>
  <c r="J478" i="5" s="1"/>
  <c r="F479" i="5"/>
  <c r="H479" i="5" s="1"/>
  <c r="J479" i="5" s="1"/>
  <c r="F480" i="5"/>
  <c r="H480" i="5" s="1"/>
  <c r="J480" i="5" s="1"/>
  <c r="F481" i="5"/>
  <c r="H481" i="5" s="1"/>
  <c r="J481" i="5" s="1"/>
  <c r="F482" i="5"/>
  <c r="H482" i="5" s="1"/>
  <c r="J482" i="5" s="1"/>
  <c r="F483" i="5"/>
  <c r="H483" i="5" s="1"/>
  <c r="J483" i="5" s="1"/>
  <c r="F484" i="5"/>
  <c r="H484" i="5" s="1"/>
  <c r="J484" i="5" s="1"/>
  <c r="F485" i="5"/>
  <c r="H485" i="5" s="1"/>
  <c r="J485" i="5" s="1"/>
  <c r="F486" i="5"/>
  <c r="H486" i="5" s="1"/>
  <c r="J486" i="5" s="1"/>
  <c r="F487" i="5"/>
  <c r="H487" i="5" s="1"/>
  <c r="J487" i="5" s="1"/>
  <c r="F488" i="5"/>
  <c r="H488" i="5" s="1"/>
  <c r="J488" i="5" s="1"/>
  <c r="F489" i="5"/>
  <c r="H489" i="5" s="1"/>
  <c r="J489" i="5" s="1"/>
  <c r="F490" i="5"/>
  <c r="H490" i="5" s="1"/>
  <c r="J490" i="5" s="1"/>
  <c r="F491" i="5"/>
  <c r="H491" i="5" s="1"/>
  <c r="J491" i="5" s="1"/>
  <c r="F492" i="5"/>
  <c r="H492" i="5" s="1"/>
  <c r="J492" i="5" s="1"/>
  <c r="F493" i="5"/>
  <c r="H493" i="5" s="1"/>
  <c r="J493" i="5" s="1"/>
  <c r="F494" i="5"/>
  <c r="H494" i="5" s="1"/>
  <c r="J494" i="5" s="1"/>
  <c r="F495" i="5"/>
  <c r="H495" i="5" s="1"/>
  <c r="J495" i="5" s="1"/>
  <c r="F496" i="5"/>
  <c r="H496" i="5" s="1"/>
  <c r="J496" i="5" s="1"/>
  <c r="F497" i="5"/>
  <c r="H497" i="5" s="1"/>
  <c r="J497" i="5" s="1"/>
  <c r="F498" i="5"/>
  <c r="H498" i="5" s="1"/>
  <c r="J498" i="5" s="1"/>
  <c r="F499" i="5"/>
  <c r="H499" i="5" s="1"/>
  <c r="J499" i="5" s="1"/>
  <c r="F500" i="5"/>
  <c r="H500" i="5" s="1"/>
  <c r="J500" i="5" s="1"/>
  <c r="F501" i="5"/>
  <c r="H501" i="5" s="1"/>
  <c r="J501" i="5" s="1"/>
  <c r="F502" i="5"/>
  <c r="F503" i="5"/>
  <c r="H503" i="5" s="1"/>
  <c r="J503" i="5" s="1"/>
  <c r="F504" i="5"/>
  <c r="H504" i="5" s="1"/>
  <c r="J504" i="5" s="1"/>
  <c r="F505" i="5"/>
  <c r="H505" i="5" s="1"/>
  <c r="J505" i="5" s="1"/>
  <c r="F506" i="5"/>
  <c r="H506" i="5" s="1"/>
  <c r="J506" i="5" s="1"/>
  <c r="F507" i="5"/>
  <c r="H507" i="5" s="1"/>
  <c r="J507" i="5" s="1"/>
  <c r="F508" i="5"/>
  <c r="H508" i="5" s="1"/>
  <c r="J508" i="5" s="1"/>
  <c r="F509" i="5"/>
  <c r="H509" i="5" s="1"/>
  <c r="J509" i="5" s="1"/>
  <c r="F510" i="5"/>
  <c r="H510" i="5" s="1"/>
  <c r="J510" i="5" s="1"/>
  <c r="F511" i="5"/>
  <c r="H511" i="5" s="1"/>
  <c r="J511" i="5" s="1"/>
  <c r="F512" i="5"/>
  <c r="H512" i="5" s="1"/>
  <c r="J512" i="5" s="1"/>
  <c r="F513" i="5"/>
  <c r="F514" i="5"/>
  <c r="F515" i="5"/>
  <c r="F516" i="5"/>
  <c r="H516" i="5" s="1"/>
  <c r="J516" i="5" s="1"/>
  <c r="F517" i="5"/>
  <c r="F518" i="5"/>
  <c r="H518" i="5" s="1"/>
  <c r="J518" i="5" s="1"/>
  <c r="F519" i="5"/>
  <c r="H519" i="5" s="1"/>
  <c r="J519" i="5" s="1"/>
  <c r="F520" i="5"/>
  <c r="H520" i="5" s="1"/>
  <c r="J520" i="5" s="1"/>
  <c r="F521" i="5"/>
  <c r="F522" i="5"/>
  <c r="H522" i="5" s="1"/>
  <c r="J522" i="5" s="1"/>
  <c r="F523" i="5"/>
  <c r="H523" i="5" s="1"/>
  <c r="J523" i="5" s="1"/>
  <c r="F524" i="5"/>
  <c r="H524" i="5" s="1"/>
  <c r="J524" i="5" s="1"/>
  <c r="F525" i="5"/>
  <c r="F526" i="5"/>
  <c r="H526" i="5" s="1"/>
  <c r="J526" i="5" s="1"/>
  <c r="F527" i="5"/>
  <c r="H527" i="5" s="1"/>
  <c r="J527" i="5" s="1"/>
  <c r="F528" i="5"/>
  <c r="H528" i="5" s="1"/>
  <c r="J528" i="5" s="1"/>
  <c r="F529" i="5"/>
  <c r="F530" i="5"/>
  <c r="H530" i="5" s="1"/>
  <c r="J530" i="5" s="1"/>
  <c r="F531" i="5"/>
  <c r="H531" i="5" s="1"/>
  <c r="J531" i="5" s="1"/>
  <c r="F532" i="5"/>
  <c r="F533" i="5"/>
  <c r="H533" i="5" s="1"/>
  <c r="J533" i="5" s="1"/>
  <c r="F534" i="5"/>
  <c r="H534" i="5" s="1"/>
  <c r="J534" i="5" s="1"/>
  <c r="F536" i="5"/>
  <c r="H536" i="5" s="1"/>
  <c r="J536" i="5" s="1"/>
  <c r="F537" i="5"/>
  <c r="H537" i="5" s="1"/>
  <c r="J537" i="5" s="1"/>
  <c r="F538" i="5"/>
  <c r="H538" i="5" s="1"/>
  <c r="J538" i="5" s="1"/>
  <c r="F539" i="5"/>
  <c r="H539" i="5" s="1"/>
  <c r="J539" i="5" s="1"/>
  <c r="F540" i="5"/>
  <c r="H540" i="5" s="1"/>
  <c r="J540" i="5" s="1"/>
  <c r="F541" i="5"/>
  <c r="H541" i="5" s="1"/>
  <c r="J541" i="5" s="1"/>
  <c r="F542" i="5"/>
  <c r="H542" i="5" s="1"/>
  <c r="J542" i="5" s="1"/>
  <c r="F543" i="5"/>
  <c r="H543" i="5" s="1"/>
  <c r="J543" i="5" s="1"/>
  <c r="F544" i="5"/>
  <c r="H544" i="5" s="1"/>
  <c r="J544" i="5" s="1"/>
  <c r="F545" i="5"/>
  <c r="F546" i="5"/>
  <c r="H546" i="5" s="1"/>
  <c r="J546" i="5" s="1"/>
  <c r="F547" i="5"/>
  <c r="H547" i="5" s="1"/>
  <c r="J547" i="5" s="1"/>
  <c r="F548" i="5"/>
  <c r="H548" i="5" s="1"/>
  <c r="J548" i="5" s="1"/>
  <c r="F549" i="5"/>
  <c r="H549" i="5" s="1"/>
  <c r="J549" i="5" s="1"/>
  <c r="H550" i="5"/>
  <c r="J550" i="5" s="1"/>
  <c r="H551" i="5"/>
  <c r="J551" i="5" s="1"/>
  <c r="F552" i="5"/>
  <c r="H552" i="5" s="1"/>
  <c r="J552" i="5" s="1"/>
  <c r="H553" i="5"/>
  <c r="J553" i="5" s="1"/>
  <c r="F555" i="5"/>
  <c r="F556" i="5"/>
  <c r="H556" i="5" s="1"/>
  <c r="J556" i="5" s="1"/>
  <c r="H558" i="5"/>
  <c r="J558" i="5" s="1"/>
  <c r="F559" i="5"/>
  <c r="H559" i="5" s="1"/>
  <c r="J559" i="5" s="1"/>
  <c r="F560" i="5"/>
  <c r="F561" i="5"/>
  <c r="H561" i="5" s="1"/>
  <c r="J561" i="5" s="1"/>
  <c r="H562" i="5"/>
  <c r="J562" i="5" s="1"/>
  <c r="F563" i="5"/>
  <c r="F565" i="5"/>
  <c r="H565" i="5" s="1"/>
  <c r="J565" i="5" s="1"/>
  <c r="H566" i="5"/>
  <c r="J566" i="5" s="1"/>
  <c r="H567" i="5"/>
  <c r="J567" i="5" s="1"/>
  <c r="F568" i="5"/>
  <c r="H568" i="5" s="1"/>
  <c r="J568" i="5" s="1"/>
  <c r="F569" i="5"/>
  <c r="H569" i="5" s="1"/>
  <c r="J569" i="5" s="1"/>
  <c r="F570" i="5"/>
  <c r="F571" i="5"/>
  <c r="F572" i="5"/>
  <c r="H572" i="5" s="1"/>
  <c r="J572" i="5" s="1"/>
  <c r="F573" i="5"/>
  <c r="H573" i="5" s="1"/>
  <c r="J573" i="5" s="1"/>
  <c r="F574" i="5"/>
  <c r="F575" i="5"/>
  <c r="H575" i="5" s="1"/>
  <c r="J575" i="5" s="1"/>
  <c r="F576" i="5"/>
  <c r="H576" i="5" s="1"/>
  <c r="J576" i="5" s="1"/>
  <c r="F577" i="5"/>
  <c r="H577" i="5" s="1"/>
  <c r="J577" i="5" s="1"/>
  <c r="F578" i="5"/>
  <c r="H578" i="5" s="1"/>
  <c r="J578" i="5" s="1"/>
  <c r="F579" i="5"/>
  <c r="H580" i="5"/>
  <c r="J580" i="5" s="1"/>
  <c r="H581" i="5"/>
  <c r="J581" i="5" s="1"/>
  <c r="F582" i="5"/>
  <c r="F583" i="5"/>
  <c r="F584" i="5"/>
  <c r="F585" i="5"/>
  <c r="H585" i="5" s="1"/>
  <c r="J585" i="5" s="1"/>
  <c r="H586" i="5"/>
  <c r="J586" i="5" s="1"/>
  <c r="F587" i="5"/>
  <c r="H587" i="5" s="1"/>
  <c r="J587" i="5" s="1"/>
  <c r="H588" i="5"/>
  <c r="J588" i="5" s="1"/>
  <c r="F589" i="5"/>
  <c r="F590" i="5"/>
  <c r="H590" i="5" s="1"/>
  <c r="J590" i="5" s="1"/>
  <c r="F591" i="5"/>
  <c r="H591" i="5" s="1"/>
  <c r="J591" i="5" s="1"/>
  <c r="F592" i="5"/>
  <c r="H592" i="5" s="1"/>
  <c r="J592" i="5" s="1"/>
  <c r="F593" i="5"/>
  <c r="H593" i="5" s="1"/>
  <c r="J593" i="5" s="1"/>
  <c r="H594" i="5"/>
  <c r="J594" i="5" s="1"/>
  <c r="F595" i="5"/>
  <c r="F596" i="5"/>
  <c r="F597" i="5"/>
  <c r="H597" i="5" s="1"/>
  <c r="J597" i="5" s="1"/>
  <c r="F598" i="5"/>
  <c r="F599" i="5"/>
  <c r="H599" i="5" s="1"/>
  <c r="J599" i="5" s="1"/>
  <c r="F600" i="5"/>
  <c r="H600" i="5" s="1"/>
  <c r="J600" i="5" s="1"/>
  <c r="F601" i="5"/>
  <c r="F602" i="5"/>
  <c r="H602" i="5" s="1"/>
  <c r="J602" i="5" s="1"/>
  <c r="F603" i="5"/>
  <c r="H603" i="5" s="1"/>
  <c r="J603" i="5" s="1"/>
  <c r="F604" i="5"/>
  <c r="H604" i="5" s="1"/>
  <c r="J604" i="5" s="1"/>
  <c r="F605" i="5"/>
  <c r="F606" i="5"/>
  <c r="H606" i="5" s="1"/>
  <c r="J606" i="5" s="1"/>
  <c r="F607" i="5"/>
  <c r="H607" i="5" s="1"/>
  <c r="J607" i="5" s="1"/>
  <c r="F608" i="5"/>
  <c r="H608" i="5" s="1"/>
  <c r="J608" i="5" s="1"/>
  <c r="F609" i="5"/>
  <c r="H609" i="5" s="1"/>
  <c r="J609" i="5" s="1"/>
  <c r="F610" i="5"/>
  <c r="H610" i="5" s="1"/>
  <c r="J610" i="5" s="1"/>
  <c r="F611" i="5"/>
  <c r="H611" i="5" s="1"/>
  <c r="J611" i="5" s="1"/>
  <c r="F612" i="5"/>
  <c r="H612" i="5" s="1"/>
  <c r="J612" i="5" s="1"/>
  <c r="F613" i="5"/>
  <c r="F614" i="5"/>
  <c r="H614" i="5" s="1"/>
  <c r="J614" i="5" s="1"/>
  <c r="F615" i="5"/>
  <c r="F616" i="5"/>
  <c r="H616" i="5" s="1"/>
  <c r="J616" i="5" s="1"/>
  <c r="F617" i="5"/>
  <c r="H617" i="5" s="1"/>
  <c r="J617" i="5" s="1"/>
  <c r="L617" i="5" s="1"/>
  <c r="N617" i="5" s="1"/>
  <c r="P617" i="5" s="1"/>
  <c r="R617" i="5" s="1"/>
  <c r="T617" i="5" s="1"/>
  <c r="V617" i="5" s="1"/>
  <c r="X617" i="5" s="1"/>
  <c r="Z617" i="5" s="1"/>
  <c r="AB617" i="5" s="1"/>
  <c r="F618" i="5"/>
  <c r="H618" i="5" s="1"/>
  <c r="J618" i="5" s="1"/>
  <c r="L618" i="5" s="1"/>
  <c r="N618" i="5" s="1"/>
  <c r="P618" i="5" s="1"/>
  <c r="R618" i="5" s="1"/>
  <c r="T618" i="5" s="1"/>
  <c r="V618" i="5" s="1"/>
  <c r="X618" i="5" s="1"/>
  <c r="Z618" i="5" s="1"/>
  <c r="AB618" i="5" s="1"/>
  <c r="G253" i="5" l="1"/>
  <c r="G245" i="5"/>
  <c r="J255" i="5"/>
  <c r="J254" i="5"/>
  <c r="Y63" i="5"/>
  <c r="H245" i="5" l="1"/>
  <c r="H253" i="5"/>
  <c r="AA67" i="5"/>
  <c r="I253" i="5" l="1"/>
  <c r="I245" i="5"/>
  <c r="AA63" i="5"/>
  <c r="J245" i="5" l="1"/>
  <c r="J253" i="5"/>
  <c r="X223" i="5"/>
  <c r="X224" i="5"/>
  <c r="Z224" i="5" s="1"/>
  <c r="AB224" i="5" s="1"/>
  <c r="X225" i="5"/>
  <c r="Z225" i="5" s="1"/>
  <c r="AB225" i="5" s="1"/>
  <c r="X264" i="5"/>
  <c r="X260" i="5"/>
  <c r="X261" i="5"/>
  <c r="K253" i="5" l="1"/>
  <c r="K245" i="5"/>
  <c r="AC155" i="5"/>
  <c r="L253" i="5" l="1"/>
  <c r="L245" i="5"/>
  <c r="V116" i="5"/>
  <c r="X116" i="5" s="1"/>
  <c r="Z116" i="5" s="1"/>
  <c r="AB116" i="5" s="1"/>
  <c r="V115" i="5"/>
  <c r="X115" i="5" s="1"/>
  <c r="Z115" i="5" s="1"/>
  <c r="AB115" i="5" s="1"/>
  <c r="M245" i="5" l="1"/>
  <c r="M253" i="5"/>
  <c r="L126" i="5"/>
  <c r="N253" i="5" l="1"/>
  <c r="N245" i="5"/>
  <c r="N415" i="5"/>
  <c r="P415" i="5" s="1"/>
  <c r="R415" i="5" s="1"/>
  <c r="T415" i="5" s="1"/>
  <c r="V415" i="5" s="1"/>
  <c r="O245" i="5" l="1"/>
  <c r="O253" i="5"/>
  <c r="AC224" i="5"/>
  <c r="AC225" i="5"/>
  <c r="P253" i="5" l="1"/>
  <c r="P245" i="5"/>
  <c r="L611" i="5"/>
  <c r="N611" i="5" s="1"/>
  <c r="P611" i="5" s="1"/>
  <c r="R611" i="5" s="1"/>
  <c r="T611" i="5" s="1"/>
  <c r="V611" i="5" s="1"/>
  <c r="X611" i="5" s="1"/>
  <c r="Z611" i="5" s="1"/>
  <c r="AB611" i="5" s="1"/>
  <c r="AC611" i="5" s="1"/>
  <c r="O252" i="5"/>
  <c r="AA252" i="5"/>
  <c r="Q245" i="5" l="1"/>
  <c r="Q253" i="5"/>
  <c r="AC617" i="5"/>
  <c r="AC618" i="5"/>
  <c r="R253" i="5" l="1"/>
  <c r="R245" i="5"/>
  <c r="AC116" i="5"/>
  <c r="L135" i="5"/>
  <c r="N135" i="5" s="1"/>
  <c r="P135" i="5" s="1"/>
  <c r="S245" i="5" l="1"/>
  <c r="S253" i="5"/>
  <c r="T253" i="5" l="1"/>
  <c r="T245" i="5"/>
  <c r="L196" i="5"/>
  <c r="N196" i="5" s="1"/>
  <c r="P196" i="5" s="1"/>
  <c r="U245" i="5" l="1"/>
  <c r="U253" i="5"/>
  <c r="R196" i="5"/>
  <c r="T196" i="5" s="1"/>
  <c r="V196" i="5" s="1"/>
  <c r="X196" i="5" s="1"/>
  <c r="Z196" i="5" s="1"/>
  <c r="V253" i="5" l="1"/>
  <c r="V245" i="5"/>
  <c r="AB196" i="5"/>
  <c r="AC196" i="5" s="1"/>
  <c r="AC549" i="5"/>
  <c r="W245" i="5" l="1"/>
  <c r="W253" i="5"/>
  <c r="L311" i="5"/>
  <c r="N311" i="5" s="1"/>
  <c r="P311" i="5" s="1"/>
  <c r="R311" i="5" s="1"/>
  <c r="T311" i="5" s="1"/>
  <c r="V311" i="5" s="1"/>
  <c r="X311" i="5" s="1"/>
  <c r="Z311" i="5" s="1"/>
  <c r="AB311" i="5" s="1"/>
  <c r="L312" i="5"/>
  <c r="N312" i="5" s="1"/>
  <c r="P312" i="5" s="1"/>
  <c r="R312" i="5" s="1"/>
  <c r="L303" i="5"/>
  <c r="N303" i="5" s="1"/>
  <c r="P303" i="5" s="1"/>
  <c r="R303" i="5" s="1"/>
  <c r="T303" i="5" s="1"/>
  <c r="V303" i="5" s="1"/>
  <c r="L304" i="5"/>
  <c r="N304" i="5" s="1"/>
  <c r="P304" i="5" s="1"/>
  <c r="R304" i="5" s="1"/>
  <c r="T304" i="5" s="1"/>
  <c r="V304" i="5" s="1"/>
  <c r="X304" i="5" s="1"/>
  <c r="Z304" i="5" s="1"/>
  <c r="L305" i="5"/>
  <c r="N305" i="5" s="1"/>
  <c r="P305" i="5" s="1"/>
  <c r="R305" i="5" s="1"/>
  <c r="T305" i="5" s="1"/>
  <c r="V305" i="5" s="1"/>
  <c r="X305" i="5" s="1"/>
  <c r="Z305" i="5" s="1"/>
  <c r="L306" i="5"/>
  <c r="N306" i="5" s="1"/>
  <c r="P306" i="5" s="1"/>
  <c r="R306" i="5" s="1"/>
  <c r="T306" i="5" s="1"/>
  <c r="V306" i="5" s="1"/>
  <c r="X306" i="5" s="1"/>
  <c r="Z306" i="5" s="1"/>
  <c r="AB306" i="5" s="1"/>
  <c r="L307" i="5"/>
  <c r="N307" i="5" s="1"/>
  <c r="P307" i="5" s="1"/>
  <c r="R307" i="5" s="1"/>
  <c r="T307" i="5" s="1"/>
  <c r="V307" i="5" s="1"/>
  <c r="X307" i="5" s="1"/>
  <c r="Z307" i="5" s="1"/>
  <c r="AB307" i="5" s="1"/>
  <c r="AB378" i="5"/>
  <c r="AB382" i="5"/>
  <c r="AB383" i="5"/>
  <c r="AC384" i="5"/>
  <c r="X253" i="5" l="1"/>
  <c r="Y253" i="5" s="1"/>
  <c r="X245" i="5"/>
  <c r="Y245" i="5" s="1"/>
  <c r="Z245" i="5" s="1"/>
  <c r="AA245" i="5" s="1"/>
  <c r="AB245" i="5" s="1"/>
  <c r="AC245" i="5" s="1"/>
  <c r="G140" i="5"/>
  <c r="Z253" i="5" l="1"/>
  <c r="AA253" i="5" s="1"/>
  <c r="AB253" i="5" s="1"/>
  <c r="AC253" i="5" s="1"/>
  <c r="AC304" i="5"/>
  <c r="AC311" i="5"/>
  <c r="AC312" i="5"/>
  <c r="AC331" i="5"/>
  <c r="AC367" i="5"/>
  <c r="AC368" i="5"/>
  <c r="AC378" i="5"/>
  <c r="AC590" i="5"/>
  <c r="AC111" i="5"/>
  <c r="AC115" i="5"/>
  <c r="AC132" i="5"/>
  <c r="AB226" i="5"/>
  <c r="AB227" i="5"/>
  <c r="AB256" i="5"/>
  <c r="AB267" i="5"/>
  <c r="AB278" i="5"/>
  <c r="AB279" i="5"/>
  <c r="AB290" i="5"/>
  <c r="AC305" i="5"/>
  <c r="AC306" i="5"/>
  <c r="AC307" i="5"/>
  <c r="AC327" i="5"/>
  <c r="AC328" i="5"/>
  <c r="AC422" i="5"/>
  <c r="AC423" i="5"/>
  <c r="AC424" i="5"/>
  <c r="AB425" i="5"/>
  <c r="AB432" i="5"/>
  <c r="AB440" i="5"/>
  <c r="AB451" i="5"/>
  <c r="AB453" i="5"/>
  <c r="AB454" i="5"/>
  <c r="AB502" i="5"/>
  <c r="AB513" i="5"/>
  <c r="AB514" i="5"/>
  <c r="AB521" i="5"/>
  <c r="AB582" i="5"/>
  <c r="AB583" i="5"/>
  <c r="AB584" i="5"/>
  <c r="AB589" i="5"/>
  <c r="AC605" i="5"/>
  <c r="F63" i="5"/>
  <c r="L234" i="5"/>
  <c r="L237" i="5"/>
  <c r="N237" i="5" s="1"/>
  <c r="L568" i="5"/>
  <c r="N568" i="5" s="1"/>
  <c r="P568" i="5" s="1"/>
  <c r="R568" i="5" s="1"/>
  <c r="T568" i="5" s="1"/>
  <c r="V568" i="5" s="1"/>
  <c r="X568" i="5" s="1"/>
  <c r="Z568" i="5" s="1"/>
  <c r="AB568" i="5" s="1"/>
  <c r="AC568" i="5" l="1"/>
  <c r="Z235" i="5"/>
  <c r="AB235" i="5" s="1"/>
  <c r="AC235" i="5" s="1"/>
  <c r="P237" i="5"/>
  <c r="N234" i="5"/>
  <c r="P234" i="5" s="1"/>
  <c r="X303" i="5"/>
  <c r="Z303" i="5" s="1"/>
  <c r="AB303" i="5" s="1"/>
  <c r="AC303" i="5" s="1"/>
  <c r="R234" i="5" l="1"/>
  <c r="T234" i="5" s="1"/>
  <c r="V234" i="5" s="1"/>
  <c r="X234" i="5" s="1"/>
  <c r="Z234" i="5" s="1"/>
  <c r="R237" i="5"/>
  <c r="T237" i="5" s="1"/>
  <c r="V237" i="5" s="1"/>
  <c r="X237" i="5" s="1"/>
  <c r="Z237" i="5" s="1"/>
  <c r="AB237" i="5" l="1"/>
  <c r="AC237" i="5" s="1"/>
  <c r="AB234" i="5"/>
  <c r="AC234" i="5" s="1"/>
  <c r="R412" i="5"/>
  <c r="T412" i="5" l="1"/>
  <c r="V412" i="5" s="1"/>
  <c r="X412" i="5" s="1"/>
  <c r="Z412" i="5" s="1"/>
  <c r="AB412" i="5" s="1"/>
  <c r="AC412" i="5" s="1"/>
  <c r="M140" i="5" l="1"/>
  <c r="S140" i="5"/>
  <c r="U140" i="5"/>
  <c r="W140" i="5"/>
  <c r="AA140" i="5"/>
  <c r="L139" i="5"/>
  <c r="R139" i="5"/>
  <c r="V139" i="5"/>
  <c r="X139" i="5"/>
  <c r="L138" i="5"/>
  <c r="N138" i="5" s="1"/>
  <c r="P138" i="5" s="1"/>
  <c r="R141" i="5"/>
  <c r="T141" i="5" s="1"/>
  <c r="V145" i="5"/>
  <c r="X145" i="5" s="1"/>
  <c r="Z145" i="5" s="1"/>
  <c r="AB145" i="5" s="1"/>
  <c r="AC145" i="5" s="1"/>
  <c r="L114" i="5"/>
  <c r="L137" i="5"/>
  <c r="N137" i="5" s="1"/>
  <c r="P137" i="5" s="1"/>
  <c r="L136" i="5"/>
  <c r="R135" i="5"/>
  <c r="L134" i="5"/>
  <c r="L133" i="5"/>
  <c r="N133" i="5" s="1"/>
  <c r="P133" i="5" s="1"/>
  <c r="R133" i="5" s="1"/>
  <c r="T133" i="5" s="1"/>
  <c r="V133" i="5" s="1"/>
  <c r="X133" i="5" s="1"/>
  <c r="Z133" i="5" s="1"/>
  <c r="AB133" i="5" s="1"/>
  <c r="L131" i="5"/>
  <c r="L130" i="5"/>
  <c r="L129" i="5"/>
  <c r="L128" i="5"/>
  <c r="V113" i="5"/>
  <c r="L113" i="5"/>
  <c r="L112" i="5"/>
  <c r="L111" i="5"/>
  <c r="L110" i="5"/>
  <c r="L109" i="5"/>
  <c r="L108" i="5"/>
  <c r="L107" i="5"/>
  <c r="L74" i="5"/>
  <c r="L75" i="5"/>
  <c r="L76" i="5"/>
  <c r="L77" i="5"/>
  <c r="L78" i="5"/>
  <c r="L79" i="5"/>
  <c r="L80" i="5"/>
  <c r="N78" i="5" l="1"/>
  <c r="P78" i="5" s="1"/>
  <c r="R78" i="5" s="1"/>
  <c r="T78" i="5" s="1"/>
  <c r="V78" i="5" s="1"/>
  <c r="X78" i="5" s="1"/>
  <c r="Z78" i="5" s="1"/>
  <c r="AB78" i="5" s="1"/>
  <c r="AC78" i="5" s="1"/>
  <c r="N74" i="5"/>
  <c r="P74" i="5" s="1"/>
  <c r="R74" i="5" s="1"/>
  <c r="T74" i="5" s="1"/>
  <c r="N110" i="5"/>
  <c r="P110" i="5" s="1"/>
  <c r="R110" i="5" s="1"/>
  <c r="T110" i="5" s="1"/>
  <c r="V110" i="5" s="1"/>
  <c r="N79" i="5"/>
  <c r="P79" i="5" s="1"/>
  <c r="R79" i="5" s="1"/>
  <c r="T79" i="5" s="1"/>
  <c r="V79" i="5" s="1"/>
  <c r="X79" i="5" s="1"/>
  <c r="Z79" i="5" s="1"/>
  <c r="AB79" i="5" s="1"/>
  <c r="AC79" i="5" s="1"/>
  <c r="N77" i="5"/>
  <c r="P77" i="5" s="1"/>
  <c r="R77" i="5" s="1"/>
  <c r="T77" i="5" s="1"/>
  <c r="V77" i="5" s="1"/>
  <c r="X77" i="5" s="1"/>
  <c r="Z77" i="5" s="1"/>
  <c r="AB77" i="5" s="1"/>
  <c r="AC77" i="5" s="1"/>
  <c r="N75" i="5"/>
  <c r="P75" i="5" s="1"/>
  <c r="R75" i="5" s="1"/>
  <c r="T75" i="5" s="1"/>
  <c r="V75" i="5" s="1"/>
  <c r="X75" i="5" s="1"/>
  <c r="Z75" i="5" s="1"/>
  <c r="AB75" i="5" s="1"/>
  <c r="N107" i="5"/>
  <c r="P107" i="5" s="1"/>
  <c r="R107" i="5" s="1"/>
  <c r="T107" i="5" s="1"/>
  <c r="V107" i="5" s="1"/>
  <c r="X107" i="5" s="1"/>
  <c r="Z107" i="5" s="1"/>
  <c r="AB107" i="5" s="1"/>
  <c r="AC107" i="5" s="1"/>
  <c r="N109" i="5"/>
  <c r="P109" i="5" s="1"/>
  <c r="R109" i="5" s="1"/>
  <c r="T109" i="5" s="1"/>
  <c r="V109" i="5" s="1"/>
  <c r="N111" i="5"/>
  <c r="P111" i="5" s="1"/>
  <c r="R111" i="5" s="1"/>
  <c r="T111" i="5" s="1"/>
  <c r="N136" i="5"/>
  <c r="P136" i="5" s="1"/>
  <c r="R136" i="5" s="1"/>
  <c r="N114" i="5"/>
  <c r="P114" i="5" s="1"/>
  <c r="R114" i="5" s="1"/>
  <c r="T114" i="5" s="1"/>
  <c r="V114" i="5" s="1"/>
  <c r="N108" i="5"/>
  <c r="P108" i="5" s="1"/>
  <c r="R108" i="5" s="1"/>
  <c r="T108" i="5" s="1"/>
  <c r="V108" i="5" s="1"/>
  <c r="N112" i="5"/>
  <c r="P112" i="5" s="1"/>
  <c r="R112" i="5" s="1"/>
  <c r="T112" i="5" s="1"/>
  <c r="V112" i="5" s="1"/>
  <c r="T135" i="5"/>
  <c r="V135" i="5" s="1"/>
  <c r="X135" i="5" s="1"/>
  <c r="Z135" i="5" s="1"/>
  <c r="AB135" i="5" s="1"/>
  <c r="N131" i="5"/>
  <c r="P131" i="5" s="1"/>
  <c r="N128" i="5"/>
  <c r="P128" i="5" s="1"/>
  <c r="R128" i="5" s="1"/>
  <c r="T128" i="5" s="1"/>
  <c r="V128" i="5" s="1"/>
  <c r="X128" i="5" s="1"/>
  <c r="N129" i="5"/>
  <c r="P129" i="5" s="1"/>
  <c r="R129" i="5" s="1"/>
  <c r="T129" i="5" s="1"/>
  <c r="V129" i="5" s="1"/>
  <c r="X129" i="5" s="1"/>
  <c r="Z129" i="5" s="1"/>
  <c r="AB129" i="5" s="1"/>
  <c r="AC129" i="5" s="1"/>
  <c r="N144" i="5"/>
  <c r="P144" i="5" s="1"/>
  <c r="R144" i="5" s="1"/>
  <c r="T144" i="5" s="1"/>
  <c r="AC133" i="5"/>
  <c r="R138" i="5"/>
  <c r="L127" i="5"/>
  <c r="N127" i="5" s="1"/>
  <c r="P127" i="5" s="1"/>
  <c r="R137" i="5"/>
  <c r="AC144" i="5"/>
  <c r="V143" i="5"/>
  <c r="X143" i="5" s="1"/>
  <c r="Z143" i="5" s="1"/>
  <c r="AC143" i="5" s="1"/>
  <c r="V141" i="5"/>
  <c r="X141" i="5" s="1"/>
  <c r="Z141" i="5" s="1"/>
  <c r="AC141" i="5" s="1"/>
  <c r="L595" i="5"/>
  <c r="L596" i="5"/>
  <c r="L598" i="5"/>
  <c r="L599" i="5"/>
  <c r="N599" i="5" s="1"/>
  <c r="P599" i="5" s="1"/>
  <c r="R599" i="5" s="1"/>
  <c r="T599" i="5" s="1"/>
  <c r="V599" i="5" s="1"/>
  <c r="X599" i="5" s="1"/>
  <c r="Z599" i="5" s="1"/>
  <c r="AB599" i="5" s="1"/>
  <c r="L601" i="5"/>
  <c r="L602" i="5"/>
  <c r="N602" i="5" s="1"/>
  <c r="P602" i="5" s="1"/>
  <c r="R602" i="5" s="1"/>
  <c r="T602" i="5" s="1"/>
  <c r="V602" i="5" s="1"/>
  <c r="X602" i="5" s="1"/>
  <c r="Z602" i="5" s="1"/>
  <c r="AB602" i="5" s="1"/>
  <c r="L603" i="5"/>
  <c r="N603" i="5" s="1"/>
  <c r="P603" i="5" s="1"/>
  <c r="R603" i="5" s="1"/>
  <c r="T603" i="5" s="1"/>
  <c r="V603" i="5" s="1"/>
  <c r="X603" i="5" s="1"/>
  <c r="Z603" i="5" s="1"/>
  <c r="AB603" i="5" s="1"/>
  <c r="AC603" i="5" s="1"/>
  <c r="L605" i="5"/>
  <c r="L606" i="5"/>
  <c r="L607" i="5"/>
  <c r="L608" i="5"/>
  <c r="L609" i="5"/>
  <c r="L610" i="5"/>
  <c r="L604" i="5"/>
  <c r="L455" i="5"/>
  <c r="L456" i="5"/>
  <c r="L457" i="5"/>
  <c r="L458" i="5"/>
  <c r="AC135" i="5" l="1"/>
  <c r="Z128" i="5"/>
  <c r="AB128" i="5" s="1"/>
  <c r="AC128" i="5" s="1"/>
  <c r="X112" i="5"/>
  <c r="Z112" i="5" s="1"/>
  <c r="AB112" i="5" s="1"/>
  <c r="AC112" i="5" s="1"/>
  <c r="X114" i="5"/>
  <c r="Z114" i="5" s="1"/>
  <c r="AB114" i="5" s="1"/>
  <c r="AC114" i="5" s="1"/>
  <c r="X110" i="5"/>
  <c r="Z110" i="5" s="1"/>
  <c r="AB110" i="5" s="1"/>
  <c r="AC110" i="5" s="1"/>
  <c r="X108" i="5"/>
  <c r="Z108" i="5" s="1"/>
  <c r="AB108" i="5" s="1"/>
  <c r="AC108" i="5" s="1"/>
  <c r="X109" i="5"/>
  <c r="Z109" i="5" s="1"/>
  <c r="AB109" i="5" s="1"/>
  <c r="AC109" i="5" s="1"/>
  <c r="V74" i="5"/>
  <c r="X74" i="5" s="1"/>
  <c r="Z74" i="5" s="1"/>
  <c r="AB74" i="5" s="1"/>
  <c r="AC74" i="5" s="1"/>
  <c r="T136" i="5"/>
  <c r="V136" i="5" s="1"/>
  <c r="X136" i="5" s="1"/>
  <c r="Z136" i="5" s="1"/>
  <c r="AB136" i="5" s="1"/>
  <c r="N610" i="5"/>
  <c r="P610" i="5" s="1"/>
  <c r="R610" i="5" s="1"/>
  <c r="T610" i="5" s="1"/>
  <c r="V610" i="5" s="1"/>
  <c r="X610" i="5" s="1"/>
  <c r="Z610" i="5" s="1"/>
  <c r="AB610" i="5" s="1"/>
  <c r="AC610" i="5" s="1"/>
  <c r="N608" i="5"/>
  <c r="P608" i="5" s="1"/>
  <c r="R608" i="5" s="1"/>
  <c r="T608" i="5" s="1"/>
  <c r="V608" i="5" s="1"/>
  <c r="X608" i="5" s="1"/>
  <c r="Z608" i="5" s="1"/>
  <c r="AB608" i="5" s="1"/>
  <c r="AC608" i="5" s="1"/>
  <c r="N606" i="5"/>
  <c r="P606" i="5" s="1"/>
  <c r="R606" i="5" s="1"/>
  <c r="T606" i="5" s="1"/>
  <c r="V606" i="5" s="1"/>
  <c r="X606" i="5" s="1"/>
  <c r="Z606" i="5" s="1"/>
  <c r="AB606" i="5" s="1"/>
  <c r="AC606" i="5" s="1"/>
  <c r="T137" i="5"/>
  <c r="V137" i="5" s="1"/>
  <c r="X137" i="5" s="1"/>
  <c r="N604" i="5"/>
  <c r="P604" i="5" s="1"/>
  <c r="R604" i="5" s="1"/>
  <c r="T604" i="5" s="1"/>
  <c r="V604" i="5" s="1"/>
  <c r="X604" i="5" s="1"/>
  <c r="Z604" i="5" s="1"/>
  <c r="AB604" i="5" s="1"/>
  <c r="AC604" i="5" s="1"/>
  <c r="N609" i="5"/>
  <c r="P609" i="5" s="1"/>
  <c r="R609" i="5" s="1"/>
  <c r="T609" i="5" s="1"/>
  <c r="V609" i="5" s="1"/>
  <c r="X609" i="5" s="1"/>
  <c r="Z609" i="5" s="1"/>
  <c r="AB609" i="5" s="1"/>
  <c r="AC609" i="5" s="1"/>
  <c r="N607" i="5"/>
  <c r="P607" i="5" s="1"/>
  <c r="R607" i="5" s="1"/>
  <c r="T607" i="5" s="1"/>
  <c r="V607" i="5" s="1"/>
  <c r="X607" i="5" s="1"/>
  <c r="Z607" i="5" s="1"/>
  <c r="AB607" i="5" s="1"/>
  <c r="AC607" i="5" s="1"/>
  <c r="R127" i="5"/>
  <c r="T127" i="5" s="1"/>
  <c r="V127" i="5" s="1"/>
  <c r="X127" i="5" s="1"/>
  <c r="T138" i="5"/>
  <c r="V138" i="5" s="1"/>
  <c r="X138" i="5" s="1"/>
  <c r="R131" i="5"/>
  <c r="T131" i="5" s="1"/>
  <c r="V131" i="5" s="1"/>
  <c r="X131" i="5" s="1"/>
  <c r="Z131" i="5" s="1"/>
  <c r="AB131" i="5" s="1"/>
  <c r="AC131" i="5" s="1"/>
  <c r="N456" i="5"/>
  <c r="P456" i="5" s="1"/>
  <c r="R456" i="5" s="1"/>
  <c r="T456" i="5" s="1"/>
  <c r="V456" i="5" s="1"/>
  <c r="X456" i="5" s="1"/>
  <c r="Z456" i="5" s="1"/>
  <c r="AB456" i="5" s="1"/>
  <c r="N458" i="5"/>
  <c r="P458" i="5" s="1"/>
  <c r="R458" i="5" s="1"/>
  <c r="T458" i="5" s="1"/>
  <c r="V458" i="5" s="1"/>
  <c r="X458" i="5" s="1"/>
  <c r="Z458" i="5" s="1"/>
  <c r="AB458" i="5" s="1"/>
  <c r="AC458" i="5" s="1"/>
  <c r="N457" i="5"/>
  <c r="P457" i="5" s="1"/>
  <c r="R457" i="5" s="1"/>
  <c r="T457" i="5" s="1"/>
  <c r="V457" i="5" s="1"/>
  <c r="X457" i="5" s="1"/>
  <c r="Z457" i="5" s="1"/>
  <c r="AB457" i="5" s="1"/>
  <c r="AC457" i="5" s="1"/>
  <c r="N455" i="5"/>
  <c r="P455" i="5" s="1"/>
  <c r="R455" i="5" s="1"/>
  <c r="T455" i="5" s="1"/>
  <c r="V455" i="5" s="1"/>
  <c r="X455" i="5" s="1"/>
  <c r="Z455" i="5" s="1"/>
  <c r="AB455" i="5" s="1"/>
  <c r="AC455" i="5" s="1"/>
  <c r="AC75" i="5"/>
  <c r="L597" i="5"/>
  <c r="N597" i="5" s="1"/>
  <c r="P597" i="5" s="1"/>
  <c r="R597" i="5" s="1"/>
  <c r="T597" i="5" s="1"/>
  <c r="V597" i="5" s="1"/>
  <c r="X597" i="5" s="1"/>
  <c r="Z597" i="5" s="1"/>
  <c r="AB597" i="5" s="1"/>
  <c r="AC597" i="5" s="1"/>
  <c r="L600" i="5"/>
  <c r="N600" i="5" s="1"/>
  <c r="P600" i="5" s="1"/>
  <c r="R600" i="5" s="1"/>
  <c r="T600" i="5" s="1"/>
  <c r="V600" i="5" s="1"/>
  <c r="X600" i="5" s="1"/>
  <c r="Z600" i="5" s="1"/>
  <c r="AB600" i="5" s="1"/>
  <c r="L64" i="5"/>
  <c r="L66" i="5"/>
  <c r="L67" i="5"/>
  <c r="N67" i="5" s="1"/>
  <c r="P67" i="5" s="1"/>
  <c r="R67" i="5" s="1"/>
  <c r="T67" i="5" s="1"/>
  <c r="V67" i="5" s="1"/>
  <c r="X67" i="5" s="1"/>
  <c r="Z67" i="5" s="1"/>
  <c r="AB67" i="5" s="1"/>
  <c r="AC67" i="5" s="1"/>
  <c r="L68" i="5"/>
  <c r="L70" i="5"/>
  <c r="L71" i="5"/>
  <c r="L72" i="5"/>
  <c r="L73" i="5"/>
  <c r="N73" i="5" s="1"/>
  <c r="P73" i="5" s="1"/>
  <c r="R73" i="5" s="1"/>
  <c r="T73" i="5" s="1"/>
  <c r="V73" i="5" s="1"/>
  <c r="X73" i="5" s="1"/>
  <c r="Z73" i="5" s="1"/>
  <c r="AB73" i="5" s="1"/>
  <c r="L81" i="5"/>
  <c r="N81" i="5" s="1"/>
  <c r="P81" i="5" s="1"/>
  <c r="R81" i="5" s="1"/>
  <c r="T81" i="5" s="1"/>
  <c r="V81" i="5" s="1"/>
  <c r="X81" i="5" s="1"/>
  <c r="Z81" i="5" s="1"/>
  <c r="AB81" i="5" s="1"/>
  <c r="AC81" i="5" s="1"/>
  <c r="L82" i="5"/>
  <c r="L83" i="5"/>
  <c r="L85" i="5"/>
  <c r="N85" i="5" s="1"/>
  <c r="P85" i="5" s="1"/>
  <c r="R85" i="5" s="1"/>
  <c r="T85" i="5" s="1"/>
  <c r="V85" i="5" s="1"/>
  <c r="X85" i="5" s="1"/>
  <c r="Z85" i="5" s="1"/>
  <c r="AB85" i="5" s="1"/>
  <c r="L86" i="5"/>
  <c r="L87" i="5"/>
  <c r="L89" i="5"/>
  <c r="N89" i="5" s="1"/>
  <c r="P89" i="5" s="1"/>
  <c r="R89" i="5" s="1"/>
  <c r="T89" i="5" s="1"/>
  <c r="L90" i="5"/>
  <c r="L91" i="5"/>
  <c r="X91" i="5"/>
  <c r="L92" i="5"/>
  <c r="L93" i="5"/>
  <c r="N93" i="5" s="1"/>
  <c r="P93" i="5" s="1"/>
  <c r="R93" i="5" s="1"/>
  <c r="T93" i="5" s="1"/>
  <c r="V93" i="5" s="1"/>
  <c r="L94" i="5"/>
  <c r="L95" i="5"/>
  <c r="L96" i="5"/>
  <c r="L97" i="5"/>
  <c r="L98" i="5"/>
  <c r="N98" i="5" s="1"/>
  <c r="P98" i="5" s="1"/>
  <c r="R98" i="5" s="1"/>
  <c r="T98" i="5" s="1"/>
  <c r="V98" i="5" s="1"/>
  <c r="X98" i="5" s="1"/>
  <c r="Z98" i="5" s="1"/>
  <c r="AB98" i="5" s="1"/>
  <c r="L99" i="5"/>
  <c r="L100" i="5"/>
  <c r="L101" i="5"/>
  <c r="V101" i="5"/>
  <c r="L102" i="5"/>
  <c r="N102" i="5" s="1"/>
  <c r="P102" i="5" s="1"/>
  <c r="R102" i="5" s="1"/>
  <c r="T102" i="5" s="1"/>
  <c r="L103" i="5"/>
  <c r="L104" i="5"/>
  <c r="L105" i="5"/>
  <c r="V105" i="5"/>
  <c r="L106" i="5"/>
  <c r="V106" i="5"/>
  <c r="L117" i="5"/>
  <c r="R117" i="5"/>
  <c r="V117" i="5"/>
  <c r="X117" i="5"/>
  <c r="L118" i="5"/>
  <c r="R118" i="5"/>
  <c r="V118" i="5"/>
  <c r="X118" i="5"/>
  <c r="L119" i="5"/>
  <c r="L120" i="5"/>
  <c r="L121" i="5"/>
  <c r="L122" i="5"/>
  <c r="V122" i="5"/>
  <c r="X122" i="5"/>
  <c r="L123" i="5"/>
  <c r="L124" i="5"/>
  <c r="X126" i="5"/>
  <c r="L146" i="5"/>
  <c r="L148" i="5"/>
  <c r="V148" i="5"/>
  <c r="V149" i="5"/>
  <c r="X149" i="5" s="1"/>
  <c r="Z149" i="5" s="1"/>
  <c r="AC149" i="5" s="1"/>
  <c r="L150" i="5"/>
  <c r="L151" i="5"/>
  <c r="L152" i="5"/>
  <c r="L153" i="5"/>
  <c r="L154" i="5"/>
  <c r="L156" i="5"/>
  <c r="L157" i="5"/>
  <c r="L159" i="5"/>
  <c r="L160" i="5"/>
  <c r="N160" i="5" s="1"/>
  <c r="P160" i="5" s="1"/>
  <c r="R160" i="5" s="1"/>
  <c r="T160" i="5" s="1"/>
  <c r="V160" i="5" s="1"/>
  <c r="X160" i="5" s="1"/>
  <c r="Z160" i="5" s="1"/>
  <c r="AB160" i="5" s="1"/>
  <c r="AC160" i="5" s="1"/>
  <c r="L161" i="5"/>
  <c r="L162" i="5"/>
  <c r="L163" i="5"/>
  <c r="L169" i="5"/>
  <c r="N169" i="5" s="1"/>
  <c r="P169" i="5" s="1"/>
  <c r="L170" i="5"/>
  <c r="N170" i="5" s="1"/>
  <c r="P170" i="5" s="1"/>
  <c r="L171" i="5"/>
  <c r="N171" i="5" s="1"/>
  <c r="P171" i="5" s="1"/>
  <c r="L172" i="5"/>
  <c r="N172" i="5" s="1"/>
  <c r="P172" i="5" s="1"/>
  <c r="L173" i="5"/>
  <c r="N173" i="5" s="1"/>
  <c r="P173" i="5" s="1"/>
  <c r="L174" i="5"/>
  <c r="N174" i="5" s="1"/>
  <c r="P174" i="5" s="1"/>
  <c r="L192" i="5"/>
  <c r="L193" i="5"/>
  <c r="L194" i="5"/>
  <c r="L195" i="5"/>
  <c r="L197" i="5"/>
  <c r="L198" i="5"/>
  <c r="L199" i="5"/>
  <c r="L200" i="5"/>
  <c r="L201" i="5"/>
  <c r="L202" i="5"/>
  <c r="T202" i="5"/>
  <c r="V202" i="5"/>
  <c r="X202" i="5"/>
  <c r="L203" i="5"/>
  <c r="T203" i="5"/>
  <c r="V203" i="5"/>
  <c r="X203" i="5"/>
  <c r="L205" i="5"/>
  <c r="L206" i="5"/>
  <c r="L207" i="5"/>
  <c r="L208" i="5"/>
  <c r="L209" i="5"/>
  <c r="L215" i="5"/>
  <c r="T215" i="5"/>
  <c r="V215" i="5"/>
  <c r="X215" i="5"/>
  <c r="L216" i="5"/>
  <c r="L217" i="5"/>
  <c r="N217" i="5" s="1"/>
  <c r="P217" i="5" s="1"/>
  <c r="R217" i="5" s="1"/>
  <c r="L218" i="5"/>
  <c r="L219" i="5"/>
  <c r="L221" i="5"/>
  <c r="L222" i="5"/>
  <c r="N222" i="5" s="1"/>
  <c r="P222" i="5" s="1"/>
  <c r="R222" i="5" s="1"/>
  <c r="L226" i="5"/>
  <c r="R226" i="5"/>
  <c r="T226" i="5"/>
  <c r="V226" i="5"/>
  <c r="X226" i="5"/>
  <c r="L227" i="5"/>
  <c r="R227" i="5"/>
  <c r="T227" i="5"/>
  <c r="V227" i="5"/>
  <c r="X227" i="5"/>
  <c r="L228" i="5"/>
  <c r="N228" i="5" s="1"/>
  <c r="P228" i="5" s="1"/>
  <c r="R228" i="5" s="1"/>
  <c r="L231" i="5"/>
  <c r="T231" i="5"/>
  <c r="V231" i="5"/>
  <c r="X231" i="5"/>
  <c r="L232" i="5"/>
  <c r="T232" i="5"/>
  <c r="V232" i="5"/>
  <c r="X232" i="5"/>
  <c r="L233" i="5"/>
  <c r="N233" i="5" s="1"/>
  <c r="P233" i="5" s="1"/>
  <c r="R233" i="5" s="1"/>
  <c r="L238" i="5"/>
  <c r="N238" i="5" s="1"/>
  <c r="L239" i="5"/>
  <c r="T239" i="5"/>
  <c r="V239" i="5"/>
  <c r="X239" i="5"/>
  <c r="L240" i="5"/>
  <c r="T240" i="5"/>
  <c r="V240" i="5"/>
  <c r="X240" i="5"/>
  <c r="L241" i="5"/>
  <c r="L242" i="5"/>
  <c r="L243" i="5"/>
  <c r="L244" i="5"/>
  <c r="L247" i="5"/>
  <c r="L248" i="5"/>
  <c r="L250" i="5"/>
  <c r="L251" i="5"/>
  <c r="L256" i="5"/>
  <c r="R256" i="5"/>
  <c r="V256" i="5"/>
  <c r="X256" i="5"/>
  <c r="L257" i="5"/>
  <c r="L260" i="5"/>
  <c r="R260" i="5"/>
  <c r="T260" i="5"/>
  <c r="V260" i="5"/>
  <c r="L261" i="5"/>
  <c r="R261" i="5"/>
  <c r="T261" i="5"/>
  <c r="V261" i="5"/>
  <c r="L262" i="5"/>
  <c r="N262" i="5" s="1"/>
  <c r="P262" i="5" s="1"/>
  <c r="L263" i="5"/>
  <c r="L264" i="5"/>
  <c r="R264" i="5"/>
  <c r="T264" i="5"/>
  <c r="V264" i="5"/>
  <c r="L265" i="5"/>
  <c r="L266" i="5"/>
  <c r="L267" i="5"/>
  <c r="R267" i="5"/>
  <c r="V267" i="5"/>
  <c r="X267" i="5"/>
  <c r="L268" i="5"/>
  <c r="N268" i="5" s="1"/>
  <c r="P268" i="5" s="1"/>
  <c r="R268" i="5" s="1"/>
  <c r="T268" i="5" s="1"/>
  <c r="V268" i="5" s="1"/>
  <c r="X268" i="5" s="1"/>
  <c r="Z268" i="5" s="1"/>
  <c r="AB268" i="5" s="1"/>
  <c r="AC268" i="5" s="1"/>
  <c r="L270" i="5"/>
  <c r="L274" i="5"/>
  <c r="L275" i="5"/>
  <c r="L276" i="5"/>
  <c r="L278" i="5"/>
  <c r="R278" i="5"/>
  <c r="T278" i="5"/>
  <c r="V278" i="5"/>
  <c r="X278" i="5"/>
  <c r="L279" i="5"/>
  <c r="R279" i="5"/>
  <c r="T279" i="5"/>
  <c r="V279" i="5"/>
  <c r="X279" i="5"/>
  <c r="L280" i="5"/>
  <c r="L281" i="5"/>
  <c r="L282" i="5"/>
  <c r="L283" i="5"/>
  <c r="L284" i="5"/>
  <c r="L285" i="5"/>
  <c r="L286" i="5"/>
  <c r="L287" i="5"/>
  <c r="L288" i="5"/>
  <c r="L289" i="5"/>
  <c r="L290" i="5"/>
  <c r="R290" i="5"/>
  <c r="T290" i="5"/>
  <c r="V290" i="5"/>
  <c r="X290" i="5"/>
  <c r="Z290" i="5"/>
  <c r="L291" i="5"/>
  <c r="L292" i="5"/>
  <c r="L293" i="5"/>
  <c r="L295" i="5"/>
  <c r="L296" i="5"/>
  <c r="L299" i="5"/>
  <c r="L308" i="5"/>
  <c r="L309" i="5"/>
  <c r="N309" i="5" s="1"/>
  <c r="P309" i="5" s="1"/>
  <c r="R309" i="5" s="1"/>
  <c r="T309" i="5" s="1"/>
  <c r="V309" i="5" s="1"/>
  <c r="X309" i="5" s="1"/>
  <c r="Z309" i="5" s="1"/>
  <c r="AB309" i="5" s="1"/>
  <c r="L310" i="5"/>
  <c r="N310" i="5" s="1"/>
  <c r="P310" i="5" s="1"/>
  <c r="L313" i="5"/>
  <c r="R313" i="5"/>
  <c r="T313" i="5"/>
  <c r="Z313" i="5"/>
  <c r="L314" i="5"/>
  <c r="L315" i="5"/>
  <c r="L316" i="5"/>
  <c r="L317" i="5"/>
  <c r="L318" i="5"/>
  <c r="L319" i="5"/>
  <c r="L320" i="5"/>
  <c r="R320" i="5"/>
  <c r="T320" i="5"/>
  <c r="X320" i="5"/>
  <c r="Z320" i="5"/>
  <c r="L321" i="5"/>
  <c r="L322" i="5"/>
  <c r="L323" i="5"/>
  <c r="L324" i="5"/>
  <c r="L325" i="5"/>
  <c r="L326" i="5"/>
  <c r="N338" i="5"/>
  <c r="P338" i="5" s="1"/>
  <c r="R338" i="5" s="1"/>
  <c r="T338" i="5" s="1"/>
  <c r="V338" i="5" s="1"/>
  <c r="X338" i="5" s="1"/>
  <c r="Z338" i="5" s="1"/>
  <c r="AB338" i="5" s="1"/>
  <c r="N339" i="5"/>
  <c r="P339" i="5" s="1"/>
  <c r="R339" i="5" s="1"/>
  <c r="T339" i="5" s="1"/>
  <c r="V339" i="5" s="1"/>
  <c r="X339" i="5" s="1"/>
  <c r="Z339" i="5" s="1"/>
  <c r="AB339" i="5" s="1"/>
  <c r="L342" i="5"/>
  <c r="L343" i="5"/>
  <c r="L344" i="5"/>
  <c r="L345" i="5"/>
  <c r="R345" i="5"/>
  <c r="T345" i="5"/>
  <c r="L346" i="5"/>
  <c r="L347" i="5"/>
  <c r="L348" i="5"/>
  <c r="L349" i="5"/>
  <c r="R349" i="5"/>
  <c r="T349" i="5"/>
  <c r="L350" i="5"/>
  <c r="L351" i="5"/>
  <c r="L352" i="5"/>
  <c r="L353" i="5"/>
  <c r="R353" i="5"/>
  <c r="T353" i="5"/>
  <c r="L354" i="5"/>
  <c r="L355" i="5"/>
  <c r="L356" i="5"/>
  <c r="N356" i="5" s="1"/>
  <c r="P356" i="5" s="1"/>
  <c r="L372" i="5"/>
  <c r="N372" i="5" s="1"/>
  <c r="P372" i="5" s="1"/>
  <c r="L373" i="5"/>
  <c r="L374" i="5"/>
  <c r="R374" i="5"/>
  <c r="L375" i="5"/>
  <c r="L377" i="5"/>
  <c r="L378" i="5"/>
  <c r="R378" i="5"/>
  <c r="T378" i="5"/>
  <c r="V378" i="5"/>
  <c r="X378" i="5"/>
  <c r="Z378" i="5"/>
  <c r="L379" i="5"/>
  <c r="L380" i="5"/>
  <c r="L381" i="5"/>
  <c r="L382" i="5"/>
  <c r="R382" i="5"/>
  <c r="T382" i="5"/>
  <c r="V382" i="5"/>
  <c r="X382" i="5"/>
  <c r="Z382" i="5"/>
  <c r="L383" i="5"/>
  <c r="R383" i="5"/>
  <c r="T383" i="5"/>
  <c r="V383" i="5"/>
  <c r="X383" i="5"/>
  <c r="Z383" i="5"/>
  <c r="T385" i="5"/>
  <c r="L389" i="5"/>
  <c r="L390" i="5"/>
  <c r="L391" i="5"/>
  <c r="L392" i="5"/>
  <c r="L393" i="5"/>
  <c r="R393" i="5"/>
  <c r="T393" i="5"/>
  <c r="V393" i="5"/>
  <c r="X393" i="5"/>
  <c r="Z393" i="5"/>
  <c r="L394" i="5"/>
  <c r="R394" i="5"/>
  <c r="T394" i="5"/>
  <c r="V394" i="5"/>
  <c r="X394" i="5"/>
  <c r="Z394" i="5"/>
  <c r="L395" i="5"/>
  <c r="L396" i="5"/>
  <c r="R396" i="5"/>
  <c r="T396" i="5"/>
  <c r="V396" i="5"/>
  <c r="X396" i="5"/>
  <c r="Z396" i="5"/>
  <c r="L397" i="5"/>
  <c r="L398" i="5"/>
  <c r="L399" i="5"/>
  <c r="L400" i="5"/>
  <c r="L401" i="5"/>
  <c r="L402" i="5"/>
  <c r="L403" i="5"/>
  <c r="L404" i="5"/>
  <c r="L405" i="5"/>
  <c r="R405" i="5"/>
  <c r="T405" i="5"/>
  <c r="V405" i="5"/>
  <c r="X405" i="5"/>
  <c r="Z405" i="5"/>
  <c r="L406" i="5"/>
  <c r="L407" i="5"/>
  <c r="R407" i="5"/>
  <c r="T407" i="5"/>
  <c r="V407" i="5"/>
  <c r="X407" i="5"/>
  <c r="Z407" i="5"/>
  <c r="R409" i="5"/>
  <c r="T409" i="5" s="1"/>
  <c r="V409" i="5" s="1"/>
  <c r="X409" i="5" s="1"/>
  <c r="Z409" i="5" s="1"/>
  <c r="AB409" i="5" s="1"/>
  <c r="AC409" i="5" s="1"/>
  <c r="R410" i="5"/>
  <c r="T410" i="5" s="1"/>
  <c r="V410" i="5" s="1"/>
  <c r="X410" i="5" s="1"/>
  <c r="Z410" i="5" s="1"/>
  <c r="AB410" i="5" s="1"/>
  <c r="AC410" i="5" s="1"/>
  <c r="X414" i="5"/>
  <c r="Z414" i="5" s="1"/>
  <c r="AB414" i="5" s="1"/>
  <c r="AC414" i="5" s="1"/>
  <c r="X415" i="5"/>
  <c r="Z415" i="5" s="1"/>
  <c r="AB415" i="5" s="1"/>
  <c r="AC415" i="5" s="1"/>
  <c r="X417" i="5"/>
  <c r="Z417" i="5"/>
  <c r="X418" i="5"/>
  <c r="Z418" i="5" s="1"/>
  <c r="AB418" i="5" s="1"/>
  <c r="L419" i="5"/>
  <c r="L420" i="5"/>
  <c r="L421" i="5"/>
  <c r="L425" i="5"/>
  <c r="R425" i="5"/>
  <c r="T425" i="5"/>
  <c r="V425" i="5"/>
  <c r="X425" i="5"/>
  <c r="Z425" i="5"/>
  <c r="L426" i="5"/>
  <c r="L427" i="5"/>
  <c r="N427" i="5" s="1"/>
  <c r="P427" i="5" s="1"/>
  <c r="R427" i="5" s="1"/>
  <c r="L428" i="5"/>
  <c r="N428" i="5" s="1"/>
  <c r="P428" i="5" s="1"/>
  <c r="R428" i="5" s="1"/>
  <c r="L429" i="5"/>
  <c r="N429" i="5" s="1"/>
  <c r="P429" i="5" s="1"/>
  <c r="L430" i="5"/>
  <c r="N430" i="5" s="1"/>
  <c r="P430" i="5" s="1"/>
  <c r="L431" i="5"/>
  <c r="L432" i="5"/>
  <c r="T432" i="5"/>
  <c r="V432" i="5"/>
  <c r="X432" i="5"/>
  <c r="Z432" i="5"/>
  <c r="L433" i="5"/>
  <c r="N433" i="5" s="1"/>
  <c r="P433" i="5" s="1"/>
  <c r="R433" i="5" s="1"/>
  <c r="L434" i="5"/>
  <c r="N434" i="5" s="1"/>
  <c r="P434" i="5" s="1"/>
  <c r="R434" i="5" s="1"/>
  <c r="L435" i="5"/>
  <c r="N435" i="5" s="1"/>
  <c r="P435" i="5" s="1"/>
  <c r="R435" i="5" s="1"/>
  <c r="L436" i="5"/>
  <c r="N436" i="5" s="1"/>
  <c r="P436" i="5" s="1"/>
  <c r="R436" i="5" s="1"/>
  <c r="L437" i="5"/>
  <c r="N437" i="5" s="1"/>
  <c r="P437" i="5" s="1"/>
  <c r="R437" i="5" s="1"/>
  <c r="L438" i="5"/>
  <c r="N438" i="5" s="1"/>
  <c r="P438" i="5" s="1"/>
  <c r="R438" i="5" s="1"/>
  <c r="L440" i="5"/>
  <c r="T440" i="5"/>
  <c r="V440" i="5"/>
  <c r="X440" i="5"/>
  <c r="Z440" i="5"/>
  <c r="L442" i="5"/>
  <c r="N442" i="5" s="1"/>
  <c r="P442" i="5" s="1"/>
  <c r="R442" i="5" s="1"/>
  <c r="L443" i="5"/>
  <c r="N443" i="5" s="1"/>
  <c r="P443" i="5" s="1"/>
  <c r="R443" i="5" s="1"/>
  <c r="L444" i="5"/>
  <c r="N444" i="5" s="1"/>
  <c r="P444" i="5" s="1"/>
  <c r="R444" i="5" s="1"/>
  <c r="L445" i="5"/>
  <c r="N445" i="5" s="1"/>
  <c r="P445" i="5" s="1"/>
  <c r="R445" i="5" s="1"/>
  <c r="L446" i="5"/>
  <c r="T446" i="5"/>
  <c r="V446" i="5"/>
  <c r="X446" i="5"/>
  <c r="Z446" i="5"/>
  <c r="L447" i="5"/>
  <c r="N447" i="5" s="1"/>
  <c r="P447" i="5" s="1"/>
  <c r="R447" i="5" s="1"/>
  <c r="L448" i="5"/>
  <c r="N448" i="5" s="1"/>
  <c r="P448" i="5" s="1"/>
  <c r="R448" i="5" s="1"/>
  <c r="L449" i="5"/>
  <c r="N449" i="5" s="1"/>
  <c r="P449" i="5" s="1"/>
  <c r="R449" i="5" s="1"/>
  <c r="L450" i="5"/>
  <c r="N450" i="5" s="1"/>
  <c r="P450" i="5" s="1"/>
  <c r="R450" i="5" s="1"/>
  <c r="L451" i="5"/>
  <c r="R451" i="5"/>
  <c r="T451" i="5"/>
  <c r="V451" i="5"/>
  <c r="X451" i="5"/>
  <c r="Z451" i="5"/>
  <c r="L452" i="5"/>
  <c r="L459" i="5"/>
  <c r="L460" i="5"/>
  <c r="N460" i="5" s="1"/>
  <c r="P460" i="5" s="1"/>
  <c r="L461" i="5"/>
  <c r="N461" i="5" s="1"/>
  <c r="P461" i="5" s="1"/>
  <c r="L462" i="5"/>
  <c r="N462" i="5" s="1"/>
  <c r="P462" i="5" s="1"/>
  <c r="R462" i="5" s="1"/>
  <c r="L463" i="5"/>
  <c r="N463" i="5" s="1"/>
  <c r="P463" i="5" s="1"/>
  <c r="R463" i="5" s="1"/>
  <c r="L464" i="5"/>
  <c r="L465" i="5"/>
  <c r="N465" i="5" s="1"/>
  <c r="P465" i="5" s="1"/>
  <c r="R465" i="5" s="1"/>
  <c r="L466" i="5"/>
  <c r="L467" i="5"/>
  <c r="L468" i="5"/>
  <c r="L469" i="5"/>
  <c r="L470" i="5"/>
  <c r="R471" i="5"/>
  <c r="T471" i="5" s="1"/>
  <c r="V471" i="5" s="1"/>
  <c r="X471" i="5" s="1"/>
  <c r="Z471" i="5" s="1"/>
  <c r="AB471" i="5" s="1"/>
  <c r="AC471" i="5" s="1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N490" i="5" s="1"/>
  <c r="P490" i="5" s="1"/>
  <c r="L491" i="5"/>
  <c r="N491" i="5" s="1"/>
  <c r="P491" i="5" s="1"/>
  <c r="L492" i="5"/>
  <c r="L493" i="5"/>
  <c r="L494" i="5"/>
  <c r="L495" i="5"/>
  <c r="L496" i="5"/>
  <c r="L497" i="5"/>
  <c r="L498" i="5"/>
  <c r="L499" i="5"/>
  <c r="L500" i="5"/>
  <c r="L501" i="5"/>
  <c r="L502" i="5"/>
  <c r="R502" i="5"/>
  <c r="T502" i="5"/>
  <c r="V502" i="5"/>
  <c r="X502" i="5"/>
  <c r="Z502" i="5"/>
  <c r="L503" i="5"/>
  <c r="L504" i="5"/>
  <c r="L505" i="5"/>
  <c r="L506" i="5"/>
  <c r="L507" i="5"/>
  <c r="L508" i="5"/>
  <c r="L509" i="5"/>
  <c r="L510" i="5"/>
  <c r="L511" i="5"/>
  <c r="L512" i="5"/>
  <c r="L513" i="5"/>
  <c r="R513" i="5"/>
  <c r="T513" i="5"/>
  <c r="V513" i="5"/>
  <c r="X513" i="5"/>
  <c r="Z513" i="5"/>
  <c r="L514" i="5"/>
  <c r="R514" i="5"/>
  <c r="T514" i="5"/>
  <c r="V514" i="5"/>
  <c r="X514" i="5"/>
  <c r="Z514" i="5"/>
  <c r="L515" i="5"/>
  <c r="R515" i="5"/>
  <c r="T515" i="5"/>
  <c r="V515" i="5"/>
  <c r="X515" i="5"/>
  <c r="Z515" i="5"/>
  <c r="L516" i="5"/>
  <c r="L517" i="5"/>
  <c r="R517" i="5"/>
  <c r="T517" i="5"/>
  <c r="V517" i="5"/>
  <c r="X517" i="5"/>
  <c r="Z517" i="5"/>
  <c r="L518" i="5"/>
  <c r="N518" i="5" s="1"/>
  <c r="P518" i="5" s="1"/>
  <c r="L519" i="5"/>
  <c r="L520" i="5"/>
  <c r="L521" i="5"/>
  <c r="T521" i="5"/>
  <c r="V521" i="5"/>
  <c r="X521" i="5"/>
  <c r="Z521" i="5"/>
  <c r="L522" i="5"/>
  <c r="L523" i="5"/>
  <c r="L524" i="5"/>
  <c r="L529" i="5"/>
  <c r="T529" i="5"/>
  <c r="X529" i="5"/>
  <c r="L530" i="5"/>
  <c r="T531" i="5"/>
  <c r="L532" i="5"/>
  <c r="T532" i="5"/>
  <c r="X532" i="5"/>
  <c r="L533" i="5"/>
  <c r="N533" i="5" s="1"/>
  <c r="P533" i="5" s="1"/>
  <c r="R533" i="5" s="1"/>
  <c r="L534" i="5"/>
  <c r="L536" i="5"/>
  <c r="L537" i="5"/>
  <c r="L538" i="5"/>
  <c r="L539" i="5"/>
  <c r="L540" i="5"/>
  <c r="L541" i="5"/>
  <c r="L542" i="5"/>
  <c r="L543" i="5"/>
  <c r="L544" i="5"/>
  <c r="L545" i="5"/>
  <c r="R545" i="5"/>
  <c r="T545" i="5"/>
  <c r="V545" i="5"/>
  <c r="X545" i="5"/>
  <c r="Z545" i="5"/>
  <c r="L547" i="5"/>
  <c r="L548" i="5"/>
  <c r="L549" i="5"/>
  <c r="L550" i="5"/>
  <c r="L551" i="5"/>
  <c r="L552" i="5"/>
  <c r="L553" i="5"/>
  <c r="L555" i="5"/>
  <c r="R555" i="5"/>
  <c r="T555" i="5"/>
  <c r="V555" i="5"/>
  <c r="Z555" i="5"/>
  <c r="L556" i="5"/>
  <c r="L558" i="5"/>
  <c r="L559" i="5"/>
  <c r="L560" i="5"/>
  <c r="R560" i="5"/>
  <c r="T560" i="5"/>
  <c r="V560" i="5"/>
  <c r="X560" i="5"/>
  <c r="Z560" i="5"/>
  <c r="L561" i="5"/>
  <c r="L562" i="5"/>
  <c r="L563" i="5"/>
  <c r="Z563" i="5"/>
  <c r="L565" i="5"/>
  <c r="L566" i="5"/>
  <c r="L567" i="5"/>
  <c r="L569" i="5"/>
  <c r="L570" i="5"/>
  <c r="R570" i="5"/>
  <c r="Z570" i="5"/>
  <c r="L571" i="5"/>
  <c r="R571" i="5"/>
  <c r="Z571" i="5"/>
  <c r="L572" i="5"/>
  <c r="L573" i="5"/>
  <c r="L574" i="5"/>
  <c r="R574" i="5"/>
  <c r="T574" i="5"/>
  <c r="V574" i="5"/>
  <c r="Z574" i="5"/>
  <c r="L575" i="5"/>
  <c r="L576" i="5"/>
  <c r="L577" i="5"/>
  <c r="L578" i="5"/>
  <c r="L579" i="5"/>
  <c r="R579" i="5"/>
  <c r="T579" i="5"/>
  <c r="V579" i="5"/>
  <c r="X579" i="5"/>
  <c r="Z579" i="5"/>
  <c r="L580" i="5"/>
  <c r="L581" i="5"/>
  <c r="L582" i="5"/>
  <c r="R582" i="5"/>
  <c r="T582" i="5"/>
  <c r="V582" i="5"/>
  <c r="X582" i="5"/>
  <c r="Z582" i="5"/>
  <c r="L583" i="5"/>
  <c r="R583" i="5"/>
  <c r="T583" i="5"/>
  <c r="V583" i="5"/>
  <c r="X583" i="5"/>
  <c r="Z583" i="5"/>
  <c r="L584" i="5"/>
  <c r="R584" i="5"/>
  <c r="T584" i="5"/>
  <c r="V584" i="5"/>
  <c r="X584" i="5"/>
  <c r="Z584" i="5"/>
  <c r="L585" i="5"/>
  <c r="L586" i="5"/>
  <c r="L587" i="5"/>
  <c r="L588" i="5"/>
  <c r="L589" i="5"/>
  <c r="L590" i="5"/>
  <c r="N590" i="5" s="1"/>
  <c r="P590" i="5" s="1"/>
  <c r="R590" i="5" s="1"/>
  <c r="T590" i="5" s="1"/>
  <c r="V590" i="5" s="1"/>
  <c r="X590" i="5" s="1"/>
  <c r="Z590" i="5" s="1"/>
  <c r="L591" i="5"/>
  <c r="L592" i="5"/>
  <c r="L593" i="5"/>
  <c r="L594" i="5"/>
  <c r="L613" i="5"/>
  <c r="L614" i="5"/>
  <c r="N614" i="5" s="1"/>
  <c r="P614" i="5" s="1"/>
  <c r="R614" i="5" s="1"/>
  <c r="T614" i="5" s="1"/>
  <c r="V614" i="5" s="1"/>
  <c r="X614" i="5" s="1"/>
  <c r="Z614" i="5" s="1"/>
  <c r="AB614" i="5" s="1"/>
  <c r="AC614" i="5" s="1"/>
  <c r="L615" i="5"/>
  <c r="L616" i="5"/>
  <c r="V531" i="5" l="1"/>
  <c r="X531" i="5" s="1"/>
  <c r="Z531" i="5" s="1"/>
  <c r="AC531" i="5" s="1"/>
  <c r="V385" i="5"/>
  <c r="X385" i="5" s="1"/>
  <c r="Z385" i="5" s="1"/>
  <c r="AB385" i="5" s="1"/>
  <c r="AC385" i="5" s="1"/>
  <c r="Z127" i="5"/>
  <c r="AB127" i="5" s="1"/>
  <c r="AC127" i="5" s="1"/>
  <c r="Z137" i="5"/>
  <c r="Z138" i="5"/>
  <c r="Z158" i="5"/>
  <c r="N594" i="5"/>
  <c r="P594" i="5" s="1"/>
  <c r="R594" i="5" s="1"/>
  <c r="T594" i="5" s="1"/>
  <c r="N592" i="5"/>
  <c r="P592" i="5" s="1"/>
  <c r="R592" i="5" s="1"/>
  <c r="T592" i="5" s="1"/>
  <c r="V592" i="5" s="1"/>
  <c r="X592" i="5" s="1"/>
  <c r="Z592" i="5" s="1"/>
  <c r="AB592" i="5" s="1"/>
  <c r="N588" i="5"/>
  <c r="P588" i="5" s="1"/>
  <c r="R588" i="5" s="1"/>
  <c r="T588" i="5" s="1"/>
  <c r="V588" i="5" s="1"/>
  <c r="X588" i="5" s="1"/>
  <c r="Z588" i="5" s="1"/>
  <c r="AB588" i="5" s="1"/>
  <c r="AC588" i="5" s="1"/>
  <c r="N578" i="5"/>
  <c r="P578" i="5" s="1"/>
  <c r="R578" i="5" s="1"/>
  <c r="T578" i="5" s="1"/>
  <c r="V578" i="5" s="1"/>
  <c r="X578" i="5" s="1"/>
  <c r="Z578" i="5" s="1"/>
  <c r="AB578" i="5" s="1"/>
  <c r="N572" i="5"/>
  <c r="P572" i="5" s="1"/>
  <c r="R572" i="5" s="1"/>
  <c r="N567" i="5"/>
  <c r="P567" i="5" s="1"/>
  <c r="R567" i="5" s="1"/>
  <c r="T567" i="5" s="1"/>
  <c r="V567" i="5" s="1"/>
  <c r="X567" i="5" s="1"/>
  <c r="Z567" i="5" s="1"/>
  <c r="N565" i="5"/>
  <c r="P565" i="5" s="1"/>
  <c r="R565" i="5" s="1"/>
  <c r="T565" i="5" s="1"/>
  <c r="V565" i="5" s="1"/>
  <c r="X565" i="5" s="1"/>
  <c r="Z565" i="5" s="1"/>
  <c r="AB565" i="5" s="1"/>
  <c r="N561" i="5"/>
  <c r="P561" i="5" s="1"/>
  <c r="R561" i="5" s="1"/>
  <c r="T561" i="5" s="1"/>
  <c r="V561" i="5" s="1"/>
  <c r="X561" i="5" s="1"/>
  <c r="Z561" i="5" s="1"/>
  <c r="AB561" i="5" s="1"/>
  <c r="N558" i="5"/>
  <c r="P558" i="5" s="1"/>
  <c r="R558" i="5" s="1"/>
  <c r="T558" i="5" s="1"/>
  <c r="V558" i="5" s="1"/>
  <c r="X558" i="5" s="1"/>
  <c r="Z558" i="5" s="1"/>
  <c r="AB558" i="5" s="1"/>
  <c r="AC558" i="5" s="1"/>
  <c r="N549" i="5"/>
  <c r="P549" i="5" s="1"/>
  <c r="R549" i="5" s="1"/>
  <c r="T549" i="5" s="1"/>
  <c r="V549" i="5" s="1"/>
  <c r="X549" i="5" s="1"/>
  <c r="N547" i="5"/>
  <c r="P547" i="5" s="1"/>
  <c r="R547" i="5" s="1"/>
  <c r="T547" i="5" s="1"/>
  <c r="V547" i="5" s="1"/>
  <c r="X547" i="5" s="1"/>
  <c r="Z547" i="5" s="1"/>
  <c r="AB547" i="5" s="1"/>
  <c r="N543" i="5"/>
  <c r="P543" i="5" s="1"/>
  <c r="R543" i="5" s="1"/>
  <c r="T543" i="5" s="1"/>
  <c r="V543" i="5" s="1"/>
  <c r="X543" i="5" s="1"/>
  <c r="Z543" i="5" s="1"/>
  <c r="N530" i="5"/>
  <c r="P530" i="5" s="1"/>
  <c r="R530" i="5" s="1"/>
  <c r="T530" i="5" s="1"/>
  <c r="N524" i="5"/>
  <c r="P524" i="5" s="1"/>
  <c r="R524" i="5" s="1"/>
  <c r="T524" i="5" s="1"/>
  <c r="N489" i="5"/>
  <c r="P489" i="5" s="1"/>
  <c r="R489" i="5" s="1"/>
  <c r="T489" i="5" s="1"/>
  <c r="V489" i="5" s="1"/>
  <c r="X489" i="5" s="1"/>
  <c r="Z489" i="5" s="1"/>
  <c r="N487" i="5"/>
  <c r="P487" i="5" s="1"/>
  <c r="R487" i="5" s="1"/>
  <c r="T487" i="5" s="1"/>
  <c r="V487" i="5" s="1"/>
  <c r="X487" i="5" s="1"/>
  <c r="Z487" i="5" s="1"/>
  <c r="N485" i="5"/>
  <c r="P485" i="5" s="1"/>
  <c r="R485" i="5" s="1"/>
  <c r="T485" i="5" s="1"/>
  <c r="V485" i="5" s="1"/>
  <c r="X485" i="5" s="1"/>
  <c r="Z485" i="5" s="1"/>
  <c r="N483" i="5"/>
  <c r="P483" i="5" s="1"/>
  <c r="R483" i="5" s="1"/>
  <c r="T483" i="5" s="1"/>
  <c r="V483" i="5" s="1"/>
  <c r="X483" i="5" s="1"/>
  <c r="Z483" i="5" s="1"/>
  <c r="N421" i="5"/>
  <c r="P421" i="5" s="1"/>
  <c r="R421" i="5" s="1"/>
  <c r="T421" i="5" s="1"/>
  <c r="V421" i="5" s="1"/>
  <c r="X421" i="5" s="1"/>
  <c r="Z421" i="5" s="1"/>
  <c r="N419" i="5"/>
  <c r="P419" i="5" s="1"/>
  <c r="R419" i="5" s="1"/>
  <c r="T419" i="5" s="1"/>
  <c r="V419" i="5" s="1"/>
  <c r="X419" i="5" s="1"/>
  <c r="Z419" i="5" s="1"/>
  <c r="N380" i="5"/>
  <c r="P380" i="5" s="1"/>
  <c r="R380" i="5" s="1"/>
  <c r="T380" i="5" s="1"/>
  <c r="V380" i="5" s="1"/>
  <c r="X380" i="5" s="1"/>
  <c r="Z380" i="5" s="1"/>
  <c r="AB380" i="5" s="1"/>
  <c r="AC380" i="5" s="1"/>
  <c r="N377" i="5"/>
  <c r="P377" i="5" s="1"/>
  <c r="R377" i="5" s="1"/>
  <c r="T377" i="5" s="1"/>
  <c r="V377" i="5" s="1"/>
  <c r="X377" i="5" s="1"/>
  <c r="Z377" i="5" s="1"/>
  <c r="AB377" i="5" s="1"/>
  <c r="AC377" i="5" s="1"/>
  <c r="N373" i="5"/>
  <c r="P373" i="5" s="1"/>
  <c r="R373" i="5" s="1"/>
  <c r="T373" i="5" s="1"/>
  <c r="V373" i="5" s="1"/>
  <c r="X373" i="5" s="1"/>
  <c r="Z373" i="5" s="1"/>
  <c r="AB373" i="5" s="1"/>
  <c r="N354" i="5"/>
  <c r="P354" i="5" s="1"/>
  <c r="R354" i="5" s="1"/>
  <c r="T354" i="5" s="1"/>
  <c r="N351" i="5"/>
  <c r="P351" i="5" s="1"/>
  <c r="R351" i="5" s="1"/>
  <c r="T351" i="5" s="1"/>
  <c r="N348" i="5"/>
  <c r="P348" i="5" s="1"/>
  <c r="R348" i="5" s="1"/>
  <c r="T348" i="5" s="1"/>
  <c r="N346" i="5"/>
  <c r="P346" i="5" s="1"/>
  <c r="R346" i="5" s="1"/>
  <c r="T346" i="5" s="1"/>
  <c r="N343" i="5"/>
  <c r="P343" i="5" s="1"/>
  <c r="R343" i="5" s="1"/>
  <c r="T343" i="5" s="1"/>
  <c r="V343" i="5" s="1"/>
  <c r="X343" i="5" s="1"/>
  <c r="Z343" i="5" s="1"/>
  <c r="AB343" i="5" s="1"/>
  <c r="N326" i="5"/>
  <c r="P326" i="5" s="1"/>
  <c r="R326" i="5" s="1"/>
  <c r="T326" i="5" s="1"/>
  <c r="N324" i="5"/>
  <c r="P324" i="5" s="1"/>
  <c r="R324" i="5" s="1"/>
  <c r="T324" i="5" s="1"/>
  <c r="N322" i="5"/>
  <c r="P322" i="5" s="1"/>
  <c r="R322" i="5" s="1"/>
  <c r="T322" i="5" s="1"/>
  <c r="N318" i="5"/>
  <c r="P318" i="5" s="1"/>
  <c r="R318" i="5" s="1"/>
  <c r="T318" i="5" s="1"/>
  <c r="N316" i="5"/>
  <c r="P316" i="5" s="1"/>
  <c r="R316" i="5" s="1"/>
  <c r="T316" i="5" s="1"/>
  <c r="N314" i="5"/>
  <c r="P314" i="5" s="1"/>
  <c r="R314" i="5" s="1"/>
  <c r="T314" i="5" s="1"/>
  <c r="N296" i="5"/>
  <c r="P296" i="5" s="1"/>
  <c r="R296" i="5" s="1"/>
  <c r="T296" i="5" s="1"/>
  <c r="V296" i="5" s="1"/>
  <c r="X296" i="5" s="1"/>
  <c r="Z296" i="5" s="1"/>
  <c r="AB296" i="5" s="1"/>
  <c r="AC296" i="5" s="1"/>
  <c r="N292" i="5"/>
  <c r="P292" i="5" s="1"/>
  <c r="R292" i="5" s="1"/>
  <c r="T292" i="5" s="1"/>
  <c r="V292" i="5" s="1"/>
  <c r="X292" i="5" s="1"/>
  <c r="Z292" i="5" s="1"/>
  <c r="AB292" i="5" s="1"/>
  <c r="AC292" i="5" s="1"/>
  <c r="N289" i="5"/>
  <c r="P289" i="5" s="1"/>
  <c r="R289" i="5" s="1"/>
  <c r="T289" i="5" s="1"/>
  <c r="V289" i="5" s="1"/>
  <c r="X289" i="5" s="1"/>
  <c r="Z289" i="5" s="1"/>
  <c r="AB289" i="5" s="1"/>
  <c r="AC289" i="5" s="1"/>
  <c r="N287" i="5"/>
  <c r="P287" i="5" s="1"/>
  <c r="R287" i="5" s="1"/>
  <c r="T287" i="5" s="1"/>
  <c r="V287" i="5" s="1"/>
  <c r="X287" i="5" s="1"/>
  <c r="Z287" i="5" s="1"/>
  <c r="AB287" i="5" s="1"/>
  <c r="AC287" i="5" s="1"/>
  <c r="N285" i="5"/>
  <c r="P285" i="5" s="1"/>
  <c r="R285" i="5" s="1"/>
  <c r="T285" i="5" s="1"/>
  <c r="V285" i="5" s="1"/>
  <c r="X285" i="5" s="1"/>
  <c r="Z285" i="5" s="1"/>
  <c r="AB285" i="5" s="1"/>
  <c r="N283" i="5"/>
  <c r="P283" i="5" s="1"/>
  <c r="R283" i="5" s="1"/>
  <c r="T283" i="5" s="1"/>
  <c r="V283" i="5" s="1"/>
  <c r="X283" i="5" s="1"/>
  <c r="Z283" i="5" s="1"/>
  <c r="AB283" i="5" s="1"/>
  <c r="N281" i="5"/>
  <c r="P281" i="5" s="1"/>
  <c r="R281" i="5" s="1"/>
  <c r="T281" i="5" s="1"/>
  <c r="V281" i="5" s="1"/>
  <c r="X281" i="5" s="1"/>
  <c r="N276" i="5"/>
  <c r="P276" i="5" s="1"/>
  <c r="R276" i="5" s="1"/>
  <c r="T276" i="5" s="1"/>
  <c r="V276" i="5" s="1"/>
  <c r="X276" i="5" s="1"/>
  <c r="Z276" i="5" s="1"/>
  <c r="AB276" i="5" s="1"/>
  <c r="N274" i="5"/>
  <c r="P274" i="5" s="1"/>
  <c r="R274" i="5" s="1"/>
  <c r="T274" i="5" s="1"/>
  <c r="V274" i="5" s="1"/>
  <c r="X274" i="5" s="1"/>
  <c r="Z274" i="5" s="1"/>
  <c r="AB274" i="5" s="1"/>
  <c r="AC274" i="5" s="1"/>
  <c r="N243" i="5"/>
  <c r="P243" i="5" s="1"/>
  <c r="R243" i="5" s="1"/>
  <c r="T243" i="5" s="1"/>
  <c r="V243" i="5" s="1"/>
  <c r="X243" i="5" s="1"/>
  <c r="N241" i="5"/>
  <c r="P241" i="5" s="1"/>
  <c r="R241" i="5" s="1"/>
  <c r="T241" i="5" s="1"/>
  <c r="V241" i="5" s="1"/>
  <c r="X241" i="5" s="1"/>
  <c r="N201" i="5"/>
  <c r="P201" i="5" s="1"/>
  <c r="R201" i="5" s="1"/>
  <c r="T201" i="5" s="1"/>
  <c r="X201" i="5" s="1"/>
  <c r="N199" i="5"/>
  <c r="P199" i="5" s="1"/>
  <c r="R199" i="5" s="1"/>
  <c r="T199" i="5" s="1"/>
  <c r="V199" i="5" s="1"/>
  <c r="X199" i="5" s="1"/>
  <c r="N193" i="5"/>
  <c r="P193" i="5" s="1"/>
  <c r="R193" i="5" s="1"/>
  <c r="T193" i="5" s="1"/>
  <c r="V193" i="5" s="1"/>
  <c r="X193" i="5" s="1"/>
  <c r="N162" i="5"/>
  <c r="P162" i="5" s="1"/>
  <c r="R162" i="5" s="1"/>
  <c r="T162" i="5" s="1"/>
  <c r="V162" i="5" s="1"/>
  <c r="X162" i="5" s="1"/>
  <c r="N120" i="5"/>
  <c r="P120" i="5" s="1"/>
  <c r="R120" i="5" s="1"/>
  <c r="T120" i="5" s="1"/>
  <c r="V120" i="5" s="1"/>
  <c r="X120" i="5" s="1"/>
  <c r="N103" i="5"/>
  <c r="P103" i="5" s="1"/>
  <c r="R103" i="5" s="1"/>
  <c r="T103" i="5" s="1"/>
  <c r="V103" i="5" s="1"/>
  <c r="X103" i="5" s="1"/>
  <c r="Z103" i="5" s="1"/>
  <c r="AB103" i="5" s="1"/>
  <c r="AC103" i="5" s="1"/>
  <c r="N100" i="5"/>
  <c r="P100" i="5" s="1"/>
  <c r="R100" i="5" s="1"/>
  <c r="T100" i="5" s="1"/>
  <c r="V100" i="5" s="1"/>
  <c r="N94" i="5"/>
  <c r="P94" i="5" s="1"/>
  <c r="R94" i="5" s="1"/>
  <c r="T94" i="5" s="1"/>
  <c r="V94" i="5" s="1"/>
  <c r="X94" i="5" s="1"/>
  <c r="Z94" i="5" s="1"/>
  <c r="AB94" i="5" s="1"/>
  <c r="AC94" i="5" s="1"/>
  <c r="N92" i="5"/>
  <c r="P92" i="5" s="1"/>
  <c r="R92" i="5" s="1"/>
  <c r="T92" i="5" s="1"/>
  <c r="V92" i="5" s="1"/>
  <c r="X92" i="5" s="1"/>
  <c r="Z92" i="5" s="1"/>
  <c r="AB92" i="5" s="1"/>
  <c r="AC92" i="5" s="1"/>
  <c r="N90" i="5"/>
  <c r="P90" i="5" s="1"/>
  <c r="R90" i="5" s="1"/>
  <c r="T90" i="5" s="1"/>
  <c r="V90" i="5" s="1"/>
  <c r="V86" i="5" s="1"/>
  <c r="X86" i="5" s="1"/>
  <c r="Z86" i="5" s="1"/>
  <c r="AB86" i="5" s="1"/>
  <c r="N82" i="5"/>
  <c r="P82" i="5" s="1"/>
  <c r="R82" i="5" s="1"/>
  <c r="T82" i="5" s="1"/>
  <c r="V82" i="5" s="1"/>
  <c r="X82" i="5" s="1"/>
  <c r="Z82" i="5" s="1"/>
  <c r="AB82" i="5" s="1"/>
  <c r="AC82" i="5" s="1"/>
  <c r="N71" i="5"/>
  <c r="P71" i="5" s="1"/>
  <c r="R71" i="5" s="1"/>
  <c r="T71" i="5" s="1"/>
  <c r="V71" i="5" s="1"/>
  <c r="X71" i="5" s="1"/>
  <c r="Z71" i="5" s="1"/>
  <c r="AB71" i="5" s="1"/>
  <c r="N66" i="5"/>
  <c r="P66" i="5" s="1"/>
  <c r="R66" i="5" s="1"/>
  <c r="T66" i="5" s="1"/>
  <c r="V66" i="5" s="1"/>
  <c r="X66" i="5" s="1"/>
  <c r="Z66" i="5" s="1"/>
  <c r="AB66" i="5" s="1"/>
  <c r="AC66" i="5" s="1"/>
  <c r="N616" i="5"/>
  <c r="P616" i="5" s="1"/>
  <c r="R616" i="5" s="1"/>
  <c r="T616" i="5" s="1"/>
  <c r="V616" i="5" s="1"/>
  <c r="X616" i="5" s="1"/>
  <c r="Z616" i="5" s="1"/>
  <c r="AB616" i="5" s="1"/>
  <c r="AC616" i="5" s="1"/>
  <c r="N586" i="5"/>
  <c r="P586" i="5" s="1"/>
  <c r="R586" i="5" s="1"/>
  <c r="T586" i="5" s="1"/>
  <c r="V586" i="5" s="1"/>
  <c r="X586" i="5" s="1"/>
  <c r="Z586" i="5" s="1"/>
  <c r="AB586" i="5" s="1"/>
  <c r="AC586" i="5" s="1"/>
  <c r="N581" i="5"/>
  <c r="P581" i="5" s="1"/>
  <c r="R581" i="5" s="1"/>
  <c r="T581" i="5" s="1"/>
  <c r="V581" i="5" s="1"/>
  <c r="X581" i="5" s="1"/>
  <c r="Z581" i="5" s="1"/>
  <c r="AB581" i="5" s="1"/>
  <c r="N576" i="5"/>
  <c r="P576" i="5" s="1"/>
  <c r="R576" i="5" s="1"/>
  <c r="T576" i="5" s="1"/>
  <c r="V576" i="5" s="1"/>
  <c r="X576" i="5" s="1"/>
  <c r="Z576" i="5" s="1"/>
  <c r="AB576" i="5" s="1"/>
  <c r="N593" i="5"/>
  <c r="P593" i="5" s="1"/>
  <c r="R593" i="5" s="1"/>
  <c r="T593" i="5" s="1"/>
  <c r="V593" i="5" s="1"/>
  <c r="X593" i="5" s="1"/>
  <c r="Z593" i="5" s="1"/>
  <c r="AB593" i="5" s="1"/>
  <c r="AC593" i="5" s="1"/>
  <c r="N591" i="5"/>
  <c r="P591" i="5" s="1"/>
  <c r="R591" i="5" s="1"/>
  <c r="T591" i="5" s="1"/>
  <c r="V591" i="5" s="1"/>
  <c r="X591" i="5" s="1"/>
  <c r="Z591" i="5" s="1"/>
  <c r="AB591" i="5" s="1"/>
  <c r="AC591" i="5" s="1"/>
  <c r="N587" i="5"/>
  <c r="P587" i="5" s="1"/>
  <c r="R587" i="5" s="1"/>
  <c r="T587" i="5" s="1"/>
  <c r="V587" i="5" s="1"/>
  <c r="X587" i="5" s="1"/>
  <c r="Z587" i="5" s="1"/>
  <c r="AB587" i="5" s="1"/>
  <c r="N585" i="5"/>
  <c r="P585" i="5" s="1"/>
  <c r="R585" i="5" s="1"/>
  <c r="T585" i="5" s="1"/>
  <c r="V585" i="5" s="1"/>
  <c r="X585" i="5" s="1"/>
  <c r="Z585" i="5" s="1"/>
  <c r="AB585" i="5" s="1"/>
  <c r="N580" i="5"/>
  <c r="P580" i="5" s="1"/>
  <c r="R580" i="5" s="1"/>
  <c r="T580" i="5" s="1"/>
  <c r="V580" i="5" s="1"/>
  <c r="X580" i="5" s="1"/>
  <c r="Z580" i="5" s="1"/>
  <c r="AB580" i="5" s="1"/>
  <c r="N577" i="5"/>
  <c r="P577" i="5" s="1"/>
  <c r="R577" i="5" s="1"/>
  <c r="T577" i="5" s="1"/>
  <c r="V577" i="5" s="1"/>
  <c r="X577" i="5" s="1"/>
  <c r="Z577" i="5" s="1"/>
  <c r="AB577" i="5" s="1"/>
  <c r="N575" i="5"/>
  <c r="P575" i="5" s="1"/>
  <c r="R575" i="5" s="1"/>
  <c r="T575" i="5" s="1"/>
  <c r="V575" i="5" s="1"/>
  <c r="X575" i="5" s="1"/>
  <c r="Z575" i="5" s="1"/>
  <c r="AB575" i="5" s="1"/>
  <c r="N573" i="5"/>
  <c r="P573" i="5" s="1"/>
  <c r="R573" i="5" s="1"/>
  <c r="T573" i="5" s="1"/>
  <c r="N569" i="5"/>
  <c r="P569" i="5" s="1"/>
  <c r="R569" i="5" s="1"/>
  <c r="N566" i="5"/>
  <c r="P566" i="5" s="1"/>
  <c r="R566" i="5" s="1"/>
  <c r="T566" i="5" s="1"/>
  <c r="V566" i="5" s="1"/>
  <c r="X566" i="5" s="1"/>
  <c r="Z566" i="5" s="1"/>
  <c r="AB566" i="5" s="1"/>
  <c r="N562" i="5"/>
  <c r="P562" i="5" s="1"/>
  <c r="R562" i="5" s="1"/>
  <c r="T562" i="5" s="1"/>
  <c r="V562" i="5" s="1"/>
  <c r="X562" i="5" s="1"/>
  <c r="Z562" i="5" s="1"/>
  <c r="N559" i="5"/>
  <c r="P559" i="5" s="1"/>
  <c r="R559" i="5" s="1"/>
  <c r="T559" i="5" s="1"/>
  <c r="V559" i="5" s="1"/>
  <c r="X559" i="5" s="1"/>
  <c r="Z559" i="5" s="1"/>
  <c r="AB559" i="5" s="1"/>
  <c r="AC559" i="5" s="1"/>
  <c r="N556" i="5"/>
  <c r="P556" i="5" s="1"/>
  <c r="R556" i="5" s="1"/>
  <c r="T556" i="5" s="1"/>
  <c r="V556" i="5" s="1"/>
  <c r="N548" i="5"/>
  <c r="P548" i="5" s="1"/>
  <c r="R548" i="5" s="1"/>
  <c r="T548" i="5" s="1"/>
  <c r="V548" i="5" s="1"/>
  <c r="X548" i="5" s="1"/>
  <c r="Z548" i="5" s="1"/>
  <c r="AB548" i="5" s="1"/>
  <c r="N544" i="5"/>
  <c r="P544" i="5" s="1"/>
  <c r="R544" i="5" s="1"/>
  <c r="T544" i="5" s="1"/>
  <c r="V544" i="5" s="1"/>
  <c r="X544" i="5" s="1"/>
  <c r="Z544" i="5" s="1"/>
  <c r="N542" i="5"/>
  <c r="P542" i="5" s="1"/>
  <c r="R542" i="5" s="1"/>
  <c r="T542" i="5" s="1"/>
  <c r="V542" i="5" s="1"/>
  <c r="X542" i="5" s="1"/>
  <c r="Z542" i="5" s="1"/>
  <c r="N523" i="5"/>
  <c r="P523" i="5" s="1"/>
  <c r="R523" i="5" s="1"/>
  <c r="T523" i="5" s="1"/>
  <c r="V523" i="5" s="1"/>
  <c r="X523" i="5" s="1"/>
  <c r="Z523" i="5" s="1"/>
  <c r="AB523" i="5" s="1"/>
  <c r="AC523" i="5" s="1"/>
  <c r="N488" i="5"/>
  <c r="P488" i="5" s="1"/>
  <c r="R488" i="5" s="1"/>
  <c r="T488" i="5" s="1"/>
  <c r="V488" i="5" s="1"/>
  <c r="X488" i="5" s="1"/>
  <c r="Z488" i="5" s="1"/>
  <c r="N486" i="5"/>
  <c r="P486" i="5" s="1"/>
  <c r="R486" i="5" s="1"/>
  <c r="T486" i="5" s="1"/>
  <c r="V486" i="5" s="1"/>
  <c r="X486" i="5" s="1"/>
  <c r="Z486" i="5" s="1"/>
  <c r="N484" i="5"/>
  <c r="P484" i="5" s="1"/>
  <c r="R484" i="5" s="1"/>
  <c r="T484" i="5" s="1"/>
  <c r="V484" i="5" s="1"/>
  <c r="X484" i="5" s="1"/>
  <c r="Z484" i="5" s="1"/>
  <c r="N482" i="5"/>
  <c r="P482" i="5" s="1"/>
  <c r="R482" i="5" s="1"/>
  <c r="T482" i="5" s="1"/>
  <c r="V482" i="5" s="1"/>
  <c r="X482" i="5" s="1"/>
  <c r="Z482" i="5" s="1"/>
  <c r="N420" i="5"/>
  <c r="P420" i="5" s="1"/>
  <c r="R420" i="5" s="1"/>
  <c r="T420" i="5" s="1"/>
  <c r="V420" i="5" s="1"/>
  <c r="X420" i="5" s="1"/>
  <c r="Z420" i="5" s="1"/>
  <c r="N389" i="5"/>
  <c r="P389" i="5" s="1"/>
  <c r="R389" i="5" s="1"/>
  <c r="N381" i="5"/>
  <c r="P381" i="5" s="1"/>
  <c r="R381" i="5" s="1"/>
  <c r="T381" i="5" s="1"/>
  <c r="V381" i="5" s="1"/>
  <c r="X381" i="5" s="1"/>
  <c r="Z381" i="5" s="1"/>
  <c r="AB381" i="5" s="1"/>
  <c r="AC381" i="5" s="1"/>
  <c r="N379" i="5"/>
  <c r="P379" i="5" s="1"/>
  <c r="R379" i="5" s="1"/>
  <c r="T379" i="5" s="1"/>
  <c r="V379" i="5" s="1"/>
  <c r="X379" i="5" s="1"/>
  <c r="Z379" i="5" s="1"/>
  <c r="AB379" i="5" s="1"/>
  <c r="AC379" i="5" s="1"/>
  <c r="N375" i="5"/>
  <c r="P375" i="5" s="1"/>
  <c r="R375" i="5" s="1"/>
  <c r="T375" i="5" s="1"/>
  <c r="V375" i="5" s="1"/>
  <c r="X375" i="5" s="1"/>
  <c r="Z375" i="5" s="1"/>
  <c r="AB375" i="5" s="1"/>
  <c r="AC375" i="5" s="1"/>
  <c r="N355" i="5"/>
  <c r="P355" i="5" s="1"/>
  <c r="R355" i="5" s="1"/>
  <c r="T355" i="5" s="1"/>
  <c r="V355" i="5" s="1"/>
  <c r="X355" i="5" s="1"/>
  <c r="Z355" i="5" s="1"/>
  <c r="AB355" i="5" s="1"/>
  <c r="N352" i="5"/>
  <c r="P352" i="5" s="1"/>
  <c r="R352" i="5" s="1"/>
  <c r="T352" i="5" s="1"/>
  <c r="N350" i="5"/>
  <c r="P350" i="5" s="1"/>
  <c r="R350" i="5" s="1"/>
  <c r="T350" i="5" s="1"/>
  <c r="N347" i="5"/>
  <c r="P347" i="5" s="1"/>
  <c r="R347" i="5" s="1"/>
  <c r="T347" i="5" s="1"/>
  <c r="N344" i="5"/>
  <c r="P344" i="5" s="1"/>
  <c r="R344" i="5" s="1"/>
  <c r="T344" i="5" s="1"/>
  <c r="N342" i="5"/>
  <c r="P342" i="5" s="1"/>
  <c r="R342" i="5" s="1"/>
  <c r="T342" i="5" s="1"/>
  <c r="V342" i="5" s="1"/>
  <c r="X342" i="5" s="1"/>
  <c r="Z342" i="5" s="1"/>
  <c r="AB342" i="5" s="1"/>
  <c r="N325" i="5"/>
  <c r="P325" i="5" s="1"/>
  <c r="R325" i="5" s="1"/>
  <c r="T325" i="5" s="1"/>
  <c r="N323" i="5"/>
  <c r="P323" i="5" s="1"/>
  <c r="R323" i="5" s="1"/>
  <c r="T323" i="5" s="1"/>
  <c r="N321" i="5"/>
  <c r="P321" i="5" s="1"/>
  <c r="R321" i="5" s="1"/>
  <c r="T321" i="5" s="1"/>
  <c r="N319" i="5"/>
  <c r="P319" i="5" s="1"/>
  <c r="R319" i="5" s="1"/>
  <c r="T319" i="5" s="1"/>
  <c r="N317" i="5"/>
  <c r="P317" i="5" s="1"/>
  <c r="R317" i="5" s="1"/>
  <c r="T317" i="5" s="1"/>
  <c r="N315" i="5"/>
  <c r="P315" i="5" s="1"/>
  <c r="R315" i="5" s="1"/>
  <c r="T315" i="5" s="1"/>
  <c r="N299" i="5"/>
  <c r="P299" i="5" s="1"/>
  <c r="R299" i="5" s="1"/>
  <c r="T299" i="5" s="1"/>
  <c r="V299" i="5" s="1"/>
  <c r="X299" i="5" s="1"/>
  <c r="Z299" i="5" s="1"/>
  <c r="AB299" i="5" s="1"/>
  <c r="AC299" i="5" s="1"/>
  <c r="N295" i="5"/>
  <c r="P295" i="5" s="1"/>
  <c r="R295" i="5" s="1"/>
  <c r="T295" i="5" s="1"/>
  <c r="V295" i="5" s="1"/>
  <c r="X295" i="5" s="1"/>
  <c r="Z295" i="5" s="1"/>
  <c r="AB295" i="5" s="1"/>
  <c r="AC295" i="5" s="1"/>
  <c r="N293" i="5"/>
  <c r="P293" i="5" s="1"/>
  <c r="R293" i="5" s="1"/>
  <c r="T293" i="5" s="1"/>
  <c r="V293" i="5" s="1"/>
  <c r="X293" i="5" s="1"/>
  <c r="Z293" i="5" s="1"/>
  <c r="AB293" i="5" s="1"/>
  <c r="N291" i="5"/>
  <c r="P291" i="5" s="1"/>
  <c r="R291" i="5" s="1"/>
  <c r="T291" i="5" s="1"/>
  <c r="V291" i="5" s="1"/>
  <c r="X291" i="5" s="1"/>
  <c r="Z291" i="5" s="1"/>
  <c r="AB291" i="5" s="1"/>
  <c r="AC291" i="5" s="1"/>
  <c r="N288" i="5"/>
  <c r="P288" i="5" s="1"/>
  <c r="R288" i="5" s="1"/>
  <c r="T288" i="5" s="1"/>
  <c r="V288" i="5" s="1"/>
  <c r="X288" i="5" s="1"/>
  <c r="Z288" i="5" s="1"/>
  <c r="AB288" i="5" s="1"/>
  <c r="AC288" i="5" s="1"/>
  <c r="N286" i="5"/>
  <c r="P286" i="5" s="1"/>
  <c r="R286" i="5" s="1"/>
  <c r="T286" i="5" s="1"/>
  <c r="V286" i="5" s="1"/>
  <c r="X286" i="5" s="1"/>
  <c r="Z286" i="5" s="1"/>
  <c r="AB286" i="5" s="1"/>
  <c r="AC286" i="5" s="1"/>
  <c r="N284" i="5"/>
  <c r="P284" i="5" s="1"/>
  <c r="R284" i="5" s="1"/>
  <c r="T284" i="5" s="1"/>
  <c r="V284" i="5" s="1"/>
  <c r="X284" i="5" s="1"/>
  <c r="Z284" i="5" s="1"/>
  <c r="AB284" i="5" s="1"/>
  <c r="AC284" i="5" s="1"/>
  <c r="N282" i="5"/>
  <c r="P282" i="5" s="1"/>
  <c r="R282" i="5" s="1"/>
  <c r="T282" i="5" s="1"/>
  <c r="V282" i="5" s="1"/>
  <c r="X282" i="5" s="1"/>
  <c r="Z282" i="5" s="1"/>
  <c r="AB282" i="5" s="1"/>
  <c r="AC282" i="5" s="1"/>
  <c r="N280" i="5"/>
  <c r="P280" i="5" s="1"/>
  <c r="R280" i="5" s="1"/>
  <c r="T280" i="5" s="1"/>
  <c r="V280" i="5" s="1"/>
  <c r="X280" i="5" s="1"/>
  <c r="N275" i="5"/>
  <c r="P275" i="5" s="1"/>
  <c r="R275" i="5" s="1"/>
  <c r="T275" i="5" s="1"/>
  <c r="V275" i="5" s="1"/>
  <c r="X275" i="5" s="1"/>
  <c r="N270" i="5"/>
  <c r="P270" i="5" s="1"/>
  <c r="R270" i="5" s="1"/>
  <c r="T270" i="5" s="1"/>
  <c r="V270" i="5" s="1"/>
  <c r="X270" i="5" s="1"/>
  <c r="N242" i="5"/>
  <c r="P242" i="5" s="1"/>
  <c r="R242" i="5" s="1"/>
  <c r="T242" i="5" s="1"/>
  <c r="V242" i="5" s="1"/>
  <c r="X242" i="5" s="1"/>
  <c r="N200" i="5"/>
  <c r="P200" i="5" s="1"/>
  <c r="R200" i="5" s="1"/>
  <c r="T200" i="5" s="1"/>
  <c r="V200" i="5" s="1"/>
  <c r="X200" i="5" s="1"/>
  <c r="N198" i="5"/>
  <c r="P198" i="5" s="1"/>
  <c r="R198" i="5" s="1"/>
  <c r="T198" i="5" s="1"/>
  <c r="X198" i="5" s="1"/>
  <c r="Z198" i="5" s="1"/>
  <c r="AB198" i="5" s="1"/>
  <c r="N163" i="5"/>
  <c r="P163" i="5" s="1"/>
  <c r="R163" i="5" s="1"/>
  <c r="T163" i="5" s="1"/>
  <c r="V163" i="5" s="1"/>
  <c r="X163" i="5" s="1"/>
  <c r="N161" i="5"/>
  <c r="P161" i="5" s="1"/>
  <c r="R161" i="5" s="1"/>
  <c r="T161" i="5" s="1"/>
  <c r="V161" i="5" s="1"/>
  <c r="X161" i="5" s="1"/>
  <c r="N159" i="5"/>
  <c r="P159" i="5" s="1"/>
  <c r="R159" i="5" s="1"/>
  <c r="T159" i="5" s="1"/>
  <c r="V159" i="5" s="1"/>
  <c r="X159" i="5" s="1"/>
  <c r="N121" i="5"/>
  <c r="P121" i="5" s="1"/>
  <c r="R121" i="5" s="1"/>
  <c r="T121" i="5" s="1"/>
  <c r="V121" i="5" s="1"/>
  <c r="X121" i="5" s="1"/>
  <c r="N119" i="5"/>
  <c r="P119" i="5" s="1"/>
  <c r="R119" i="5" s="1"/>
  <c r="N104" i="5"/>
  <c r="P104" i="5" s="1"/>
  <c r="R104" i="5" s="1"/>
  <c r="T104" i="5" s="1"/>
  <c r="V104" i="5" s="1"/>
  <c r="X104" i="5" s="1"/>
  <c r="Z104" i="5" s="1"/>
  <c r="AB104" i="5" s="1"/>
  <c r="AC104" i="5" s="1"/>
  <c r="N99" i="5"/>
  <c r="P99" i="5" s="1"/>
  <c r="R99" i="5" s="1"/>
  <c r="T99" i="5" s="1"/>
  <c r="V99" i="5" s="1"/>
  <c r="X99" i="5" s="1"/>
  <c r="Z99" i="5" s="1"/>
  <c r="AB99" i="5" s="1"/>
  <c r="AC99" i="5" s="1"/>
  <c r="N86" i="5"/>
  <c r="P86" i="5" s="1"/>
  <c r="R86" i="5" s="1"/>
  <c r="T86" i="5" s="1"/>
  <c r="N70" i="5"/>
  <c r="P70" i="5" s="1"/>
  <c r="R70" i="5" s="1"/>
  <c r="T70" i="5" s="1"/>
  <c r="V70" i="5" s="1"/>
  <c r="X70" i="5" s="1"/>
  <c r="Z70" i="5" s="1"/>
  <c r="AB70" i="5" s="1"/>
  <c r="AC70" i="5" s="1"/>
  <c r="X93" i="5"/>
  <c r="V89" i="5"/>
  <c r="N124" i="5"/>
  <c r="P124" i="5" s="1"/>
  <c r="N123" i="5"/>
  <c r="P123" i="5" s="1"/>
  <c r="N156" i="5"/>
  <c r="P156" i="5" s="1"/>
  <c r="R156" i="5" s="1"/>
  <c r="T156" i="5" s="1"/>
  <c r="N153" i="5"/>
  <c r="P153" i="5" s="1"/>
  <c r="N151" i="5"/>
  <c r="P151" i="5" s="1"/>
  <c r="N154" i="5"/>
  <c r="P154" i="5" s="1"/>
  <c r="N152" i="5"/>
  <c r="P152" i="5" s="1"/>
  <c r="N150" i="5"/>
  <c r="P150" i="5" s="1"/>
  <c r="N146" i="5"/>
  <c r="P146" i="5" s="1"/>
  <c r="N194" i="5"/>
  <c r="P194" i="5" s="1"/>
  <c r="N197" i="5"/>
  <c r="P197" i="5" s="1"/>
  <c r="N195" i="5"/>
  <c r="P195" i="5" s="1"/>
  <c r="N221" i="5"/>
  <c r="P221" i="5" s="1"/>
  <c r="N218" i="5"/>
  <c r="P218" i="5" s="1"/>
  <c r="N216" i="5"/>
  <c r="P216" i="5" s="1"/>
  <c r="N208" i="5"/>
  <c r="P208" i="5" s="1"/>
  <c r="N206" i="5"/>
  <c r="P206" i="5" s="1"/>
  <c r="R206" i="5" s="1"/>
  <c r="T206" i="5" s="1"/>
  <c r="V206" i="5" s="1"/>
  <c r="X206" i="5" s="1"/>
  <c r="Z206" i="5" s="1"/>
  <c r="AB206" i="5" s="1"/>
  <c r="N219" i="5"/>
  <c r="P219" i="5" s="1"/>
  <c r="N209" i="5"/>
  <c r="P209" i="5" s="1"/>
  <c r="N207" i="5"/>
  <c r="P207" i="5" s="1"/>
  <c r="N205" i="5"/>
  <c r="P205" i="5" s="1"/>
  <c r="P238" i="5"/>
  <c r="N244" i="5"/>
  <c r="P244" i="5" s="1"/>
  <c r="N250" i="5"/>
  <c r="P250" i="5" s="1"/>
  <c r="R250" i="5" s="1"/>
  <c r="T250" i="5" s="1"/>
  <c r="V250" i="5" s="1"/>
  <c r="X250" i="5" s="1"/>
  <c r="Z250" i="5" s="1"/>
  <c r="AB250" i="5" s="1"/>
  <c r="N247" i="5"/>
  <c r="P247" i="5" s="1"/>
  <c r="R247" i="5" s="1"/>
  <c r="T247" i="5" s="1"/>
  <c r="V247" i="5" s="1"/>
  <c r="X247" i="5" s="1"/>
  <c r="Z247" i="5" s="1"/>
  <c r="AB247" i="5" s="1"/>
  <c r="N251" i="5"/>
  <c r="P251" i="5" s="1"/>
  <c r="R251" i="5" s="1"/>
  <c r="T251" i="5" s="1"/>
  <c r="V251" i="5" s="1"/>
  <c r="X251" i="5" s="1"/>
  <c r="Z251" i="5" s="1"/>
  <c r="AB251" i="5" s="1"/>
  <c r="N248" i="5"/>
  <c r="P248" i="5" s="1"/>
  <c r="R248" i="5" s="1"/>
  <c r="T248" i="5" s="1"/>
  <c r="V248" i="5" s="1"/>
  <c r="X248" i="5" s="1"/>
  <c r="Z248" i="5" s="1"/>
  <c r="AB248" i="5" s="1"/>
  <c r="N266" i="5"/>
  <c r="P266" i="5" s="1"/>
  <c r="R266" i="5" s="1"/>
  <c r="N265" i="5"/>
  <c r="P265" i="5" s="1"/>
  <c r="R265" i="5" s="1"/>
  <c r="T265" i="5" s="1"/>
  <c r="V265" i="5" s="1"/>
  <c r="N263" i="5"/>
  <c r="P263" i="5" s="1"/>
  <c r="R263" i="5" s="1"/>
  <c r="T263" i="5" s="1"/>
  <c r="V263" i="5" s="1"/>
  <c r="X263" i="5" s="1"/>
  <c r="N257" i="5"/>
  <c r="P257" i="5" s="1"/>
  <c r="R257" i="5" s="1"/>
  <c r="T257" i="5" s="1"/>
  <c r="V257" i="5" s="1"/>
  <c r="X257" i="5" s="1"/>
  <c r="N335" i="5"/>
  <c r="P335" i="5" s="1"/>
  <c r="R335" i="5" s="1"/>
  <c r="T335" i="5" s="1"/>
  <c r="V335" i="5" s="1"/>
  <c r="X335" i="5" s="1"/>
  <c r="Z335" i="5" s="1"/>
  <c r="AB335" i="5" s="1"/>
  <c r="AC335" i="5" s="1"/>
  <c r="N332" i="5"/>
  <c r="P332" i="5" s="1"/>
  <c r="R332" i="5" s="1"/>
  <c r="T332" i="5" s="1"/>
  <c r="V332" i="5" s="1"/>
  <c r="X332" i="5" s="1"/>
  <c r="Z332" i="5" s="1"/>
  <c r="AB332" i="5" s="1"/>
  <c r="AC332" i="5" s="1"/>
  <c r="N340" i="5"/>
  <c r="P340" i="5" s="1"/>
  <c r="R372" i="5"/>
  <c r="R370" i="5"/>
  <c r="R371" i="5"/>
  <c r="N397" i="5"/>
  <c r="P397" i="5" s="1"/>
  <c r="R397" i="5" s="1"/>
  <c r="T397" i="5" s="1"/>
  <c r="V397" i="5" s="1"/>
  <c r="X397" i="5" s="1"/>
  <c r="Z397" i="5" s="1"/>
  <c r="N392" i="5"/>
  <c r="P392" i="5" s="1"/>
  <c r="R392" i="5" s="1"/>
  <c r="T392" i="5" s="1"/>
  <c r="V392" i="5" s="1"/>
  <c r="X392" i="5" s="1"/>
  <c r="Z392" i="5" s="1"/>
  <c r="N390" i="5"/>
  <c r="P390" i="5" s="1"/>
  <c r="P388" i="5"/>
  <c r="P386" i="5"/>
  <c r="N395" i="5"/>
  <c r="P395" i="5" s="1"/>
  <c r="R395" i="5" s="1"/>
  <c r="T395" i="5" s="1"/>
  <c r="V395" i="5" s="1"/>
  <c r="X395" i="5" s="1"/>
  <c r="Z395" i="5" s="1"/>
  <c r="N391" i="5"/>
  <c r="P391" i="5" s="1"/>
  <c r="R391" i="5" s="1"/>
  <c r="T391" i="5" s="1"/>
  <c r="V391" i="5" s="1"/>
  <c r="X391" i="5" s="1"/>
  <c r="Z391" i="5" s="1"/>
  <c r="AB391" i="5" s="1"/>
  <c r="P387" i="5"/>
  <c r="N403" i="5"/>
  <c r="P403" i="5" s="1"/>
  <c r="R403" i="5" s="1"/>
  <c r="T403" i="5" s="1"/>
  <c r="V403" i="5" s="1"/>
  <c r="X403" i="5" s="1"/>
  <c r="Z403" i="5" s="1"/>
  <c r="N401" i="5"/>
  <c r="P401" i="5" s="1"/>
  <c r="R401" i="5" s="1"/>
  <c r="T401" i="5" s="1"/>
  <c r="V401" i="5" s="1"/>
  <c r="X401" i="5" s="1"/>
  <c r="Z401" i="5" s="1"/>
  <c r="V399" i="5"/>
  <c r="X399" i="5" s="1"/>
  <c r="Z399" i="5" s="1"/>
  <c r="AC399" i="5" s="1"/>
  <c r="N399" i="5"/>
  <c r="P399" i="5" s="1"/>
  <c r="N402" i="5"/>
  <c r="P402" i="5" s="1"/>
  <c r="R402" i="5" s="1"/>
  <c r="T402" i="5" s="1"/>
  <c r="V402" i="5" s="1"/>
  <c r="X402" i="5" s="1"/>
  <c r="Z402" i="5" s="1"/>
  <c r="N400" i="5"/>
  <c r="P400" i="5" s="1"/>
  <c r="R400" i="5" s="1"/>
  <c r="N398" i="5"/>
  <c r="P398" i="5" s="1"/>
  <c r="R398" i="5" s="1"/>
  <c r="T398" i="5" s="1"/>
  <c r="V398" i="5" s="1"/>
  <c r="X398" i="5" s="1"/>
  <c r="Z398" i="5" s="1"/>
  <c r="N406" i="5"/>
  <c r="P406" i="5" s="1"/>
  <c r="R406" i="5" s="1"/>
  <c r="T406" i="5" s="1"/>
  <c r="V406" i="5" s="1"/>
  <c r="X406" i="5" s="1"/>
  <c r="Z406" i="5" s="1"/>
  <c r="AB406" i="5" s="1"/>
  <c r="AC406" i="5" s="1"/>
  <c r="N411" i="5"/>
  <c r="P411" i="5" s="1"/>
  <c r="R411" i="5" s="1"/>
  <c r="T411" i="5" s="1"/>
  <c r="V411" i="5" s="1"/>
  <c r="X411" i="5" s="1"/>
  <c r="Z411" i="5" s="1"/>
  <c r="N404" i="5"/>
  <c r="P404" i="5" s="1"/>
  <c r="R404" i="5" s="1"/>
  <c r="T404" i="5" s="1"/>
  <c r="V404" i="5" s="1"/>
  <c r="X404" i="5" s="1"/>
  <c r="Z404" i="5" s="1"/>
  <c r="N416" i="5"/>
  <c r="P416" i="5" s="1"/>
  <c r="R416" i="5" s="1"/>
  <c r="T416" i="5" s="1"/>
  <c r="V416" i="5" s="1"/>
  <c r="X416" i="5" s="1"/>
  <c r="Z416" i="5" s="1"/>
  <c r="AB416" i="5" s="1"/>
  <c r="AC416" i="5" s="1"/>
  <c r="N431" i="5"/>
  <c r="P431" i="5" s="1"/>
  <c r="R431" i="5" s="1"/>
  <c r="T431" i="5" s="1"/>
  <c r="V431" i="5" s="1"/>
  <c r="X431" i="5" s="1"/>
  <c r="Z431" i="5" s="1"/>
  <c r="AB431" i="5" s="1"/>
  <c r="AC431" i="5" s="1"/>
  <c r="N426" i="5"/>
  <c r="P426" i="5" s="1"/>
  <c r="R426" i="5" s="1"/>
  <c r="T426" i="5" s="1"/>
  <c r="V426" i="5" s="1"/>
  <c r="X426" i="5" s="1"/>
  <c r="Z426" i="5" s="1"/>
  <c r="AB426" i="5" s="1"/>
  <c r="AC426" i="5" s="1"/>
  <c r="T450" i="5"/>
  <c r="V450" i="5" s="1"/>
  <c r="X450" i="5" s="1"/>
  <c r="Z450" i="5" s="1"/>
  <c r="AB450" i="5" s="1"/>
  <c r="AC450" i="5" s="1"/>
  <c r="T448" i="5"/>
  <c r="V448" i="5" s="1"/>
  <c r="X448" i="5" s="1"/>
  <c r="Z448" i="5" s="1"/>
  <c r="T445" i="5"/>
  <c r="V445" i="5" s="1"/>
  <c r="X445" i="5" s="1"/>
  <c r="Z445" i="5" s="1"/>
  <c r="AB445" i="5" s="1"/>
  <c r="AC445" i="5" s="1"/>
  <c r="T449" i="5"/>
  <c r="V449" i="5" s="1"/>
  <c r="X449" i="5" s="1"/>
  <c r="Z449" i="5" s="1"/>
  <c r="T447" i="5"/>
  <c r="V447" i="5" s="1"/>
  <c r="X447" i="5" s="1"/>
  <c r="Z447" i="5" s="1"/>
  <c r="T444" i="5"/>
  <c r="V444" i="5" s="1"/>
  <c r="X444" i="5" s="1"/>
  <c r="Z444" i="5" s="1"/>
  <c r="AB444" i="5" s="1"/>
  <c r="AC444" i="5" s="1"/>
  <c r="T442" i="5"/>
  <c r="V442" i="5" s="1"/>
  <c r="X442" i="5" s="1"/>
  <c r="Z442" i="5" s="1"/>
  <c r="AB442" i="5" s="1"/>
  <c r="AC442" i="5" s="1"/>
  <c r="N452" i="5"/>
  <c r="P452" i="5" s="1"/>
  <c r="R452" i="5" s="1"/>
  <c r="T452" i="5" s="1"/>
  <c r="V452" i="5" s="1"/>
  <c r="X452" i="5" s="1"/>
  <c r="Z452" i="5" s="1"/>
  <c r="AB452" i="5" s="1"/>
  <c r="AC452" i="5" s="1"/>
  <c r="N459" i="5"/>
  <c r="P459" i="5" s="1"/>
  <c r="R459" i="5" s="1"/>
  <c r="T459" i="5" s="1"/>
  <c r="V459" i="5" s="1"/>
  <c r="X459" i="5" s="1"/>
  <c r="Z459" i="5" s="1"/>
  <c r="AB459" i="5" s="1"/>
  <c r="AC459" i="5" s="1"/>
  <c r="N469" i="5"/>
  <c r="P469" i="5" s="1"/>
  <c r="N467" i="5"/>
  <c r="P467" i="5" s="1"/>
  <c r="N470" i="5"/>
  <c r="P470" i="5" s="1"/>
  <c r="R470" i="5" s="1"/>
  <c r="X470" i="5" s="1"/>
  <c r="Z470" i="5" s="1"/>
  <c r="AB470" i="5" s="1"/>
  <c r="AC470" i="5" s="1"/>
  <c r="N468" i="5"/>
  <c r="P468" i="5" s="1"/>
  <c r="N466" i="5"/>
  <c r="P466" i="5" s="1"/>
  <c r="N464" i="5"/>
  <c r="P464" i="5" s="1"/>
  <c r="N480" i="5"/>
  <c r="P480" i="5" s="1"/>
  <c r="R480" i="5" s="1"/>
  <c r="T480" i="5" s="1"/>
  <c r="V480" i="5" s="1"/>
  <c r="X480" i="5" s="1"/>
  <c r="Z480" i="5" s="1"/>
  <c r="N478" i="5"/>
  <c r="P478" i="5" s="1"/>
  <c r="R478" i="5" s="1"/>
  <c r="T478" i="5" s="1"/>
  <c r="V478" i="5" s="1"/>
  <c r="X478" i="5" s="1"/>
  <c r="Z478" i="5" s="1"/>
  <c r="N476" i="5"/>
  <c r="P476" i="5" s="1"/>
  <c r="R476" i="5" s="1"/>
  <c r="T476" i="5" s="1"/>
  <c r="V476" i="5" s="1"/>
  <c r="X476" i="5" s="1"/>
  <c r="Z476" i="5" s="1"/>
  <c r="N474" i="5"/>
  <c r="P474" i="5" s="1"/>
  <c r="R474" i="5" s="1"/>
  <c r="T474" i="5" s="1"/>
  <c r="V474" i="5" s="1"/>
  <c r="X474" i="5" s="1"/>
  <c r="Z474" i="5" s="1"/>
  <c r="N472" i="5"/>
  <c r="P472" i="5" s="1"/>
  <c r="R472" i="5" s="1"/>
  <c r="T472" i="5" s="1"/>
  <c r="N481" i="5"/>
  <c r="P481" i="5" s="1"/>
  <c r="R481" i="5" s="1"/>
  <c r="T481" i="5" s="1"/>
  <c r="V481" i="5" s="1"/>
  <c r="X481" i="5" s="1"/>
  <c r="Z481" i="5" s="1"/>
  <c r="N479" i="5"/>
  <c r="P479" i="5" s="1"/>
  <c r="R479" i="5" s="1"/>
  <c r="T479" i="5" s="1"/>
  <c r="V479" i="5" s="1"/>
  <c r="X479" i="5" s="1"/>
  <c r="Z479" i="5" s="1"/>
  <c r="N477" i="5"/>
  <c r="P477" i="5" s="1"/>
  <c r="R477" i="5" s="1"/>
  <c r="T477" i="5" s="1"/>
  <c r="V477" i="5" s="1"/>
  <c r="X477" i="5" s="1"/>
  <c r="Z477" i="5" s="1"/>
  <c r="AB477" i="5" s="1"/>
  <c r="AC477" i="5" s="1"/>
  <c r="N475" i="5"/>
  <c r="P475" i="5" s="1"/>
  <c r="R475" i="5" s="1"/>
  <c r="T475" i="5" s="1"/>
  <c r="V475" i="5" s="1"/>
  <c r="X475" i="5" s="1"/>
  <c r="Z475" i="5" s="1"/>
  <c r="N473" i="5"/>
  <c r="P473" i="5" s="1"/>
  <c r="R473" i="5" s="1"/>
  <c r="T473" i="5" s="1"/>
  <c r="V473" i="5" s="1"/>
  <c r="X473" i="5" s="1"/>
  <c r="Z473" i="5" s="1"/>
  <c r="N497" i="5"/>
  <c r="P497" i="5" s="1"/>
  <c r="R497" i="5" s="1"/>
  <c r="T497" i="5" s="1"/>
  <c r="V497" i="5" s="1"/>
  <c r="X497" i="5" s="1"/>
  <c r="Z497" i="5" s="1"/>
  <c r="N495" i="5"/>
  <c r="P495" i="5" s="1"/>
  <c r="R495" i="5" s="1"/>
  <c r="T495" i="5" s="1"/>
  <c r="V495" i="5" s="1"/>
  <c r="X495" i="5" s="1"/>
  <c r="Z495" i="5" s="1"/>
  <c r="N493" i="5"/>
  <c r="P493" i="5" s="1"/>
  <c r="R493" i="5" s="1"/>
  <c r="T493" i="5" s="1"/>
  <c r="V493" i="5" s="1"/>
  <c r="X493" i="5" s="1"/>
  <c r="Z493" i="5" s="1"/>
  <c r="N496" i="5"/>
  <c r="P496" i="5" s="1"/>
  <c r="R496" i="5" s="1"/>
  <c r="T496" i="5" s="1"/>
  <c r="V496" i="5" s="1"/>
  <c r="X496" i="5" s="1"/>
  <c r="Z496" i="5" s="1"/>
  <c r="N494" i="5"/>
  <c r="P494" i="5" s="1"/>
  <c r="R494" i="5" s="1"/>
  <c r="T494" i="5" s="1"/>
  <c r="V494" i="5" s="1"/>
  <c r="X494" i="5" s="1"/>
  <c r="Z494" i="5" s="1"/>
  <c r="N492" i="5"/>
  <c r="P492" i="5" s="1"/>
  <c r="R492" i="5" s="1"/>
  <c r="T492" i="5" s="1"/>
  <c r="V492" i="5" s="1"/>
  <c r="X492" i="5" s="1"/>
  <c r="Z492" i="5" s="1"/>
  <c r="N512" i="5"/>
  <c r="P512" i="5" s="1"/>
  <c r="R512" i="5" s="1"/>
  <c r="V512" i="5" s="1"/>
  <c r="X512" i="5" s="1"/>
  <c r="Z512" i="5" s="1"/>
  <c r="AC512" i="5" s="1"/>
  <c r="N510" i="5"/>
  <c r="P510" i="5" s="1"/>
  <c r="R510" i="5" s="1"/>
  <c r="V510" i="5" s="1"/>
  <c r="X510" i="5" s="1"/>
  <c r="Z510" i="5" s="1"/>
  <c r="AC510" i="5" s="1"/>
  <c r="N508" i="5"/>
  <c r="P508" i="5" s="1"/>
  <c r="R508" i="5" s="1"/>
  <c r="V508" i="5" s="1"/>
  <c r="X508" i="5" s="1"/>
  <c r="Z508" i="5" s="1"/>
  <c r="AC508" i="5" s="1"/>
  <c r="N506" i="5"/>
  <c r="P506" i="5" s="1"/>
  <c r="R506" i="5" s="1"/>
  <c r="T506" i="5" s="1"/>
  <c r="V506" i="5" s="1"/>
  <c r="X506" i="5" s="1"/>
  <c r="Z506" i="5" s="1"/>
  <c r="N504" i="5"/>
  <c r="P504" i="5" s="1"/>
  <c r="R504" i="5" s="1"/>
  <c r="T504" i="5" s="1"/>
  <c r="V504" i="5" s="1"/>
  <c r="X504" i="5" s="1"/>
  <c r="Z504" i="5" s="1"/>
  <c r="AB504" i="5" s="1"/>
  <c r="AC504" i="5" s="1"/>
  <c r="N501" i="5"/>
  <c r="P501" i="5" s="1"/>
  <c r="R501" i="5" s="1"/>
  <c r="T501" i="5" s="1"/>
  <c r="V501" i="5" s="1"/>
  <c r="X501" i="5" s="1"/>
  <c r="Z501" i="5" s="1"/>
  <c r="AB501" i="5" s="1"/>
  <c r="AC501" i="5" s="1"/>
  <c r="N499" i="5"/>
  <c r="P499" i="5" s="1"/>
  <c r="R499" i="5" s="1"/>
  <c r="T499" i="5" s="1"/>
  <c r="V499" i="5" s="1"/>
  <c r="X499" i="5" s="1"/>
  <c r="Z499" i="5" s="1"/>
  <c r="AB499" i="5" s="1"/>
  <c r="AC499" i="5" s="1"/>
  <c r="N511" i="5"/>
  <c r="P511" i="5" s="1"/>
  <c r="R511" i="5" s="1"/>
  <c r="V511" i="5" s="1"/>
  <c r="X511" i="5" s="1"/>
  <c r="Z511" i="5" s="1"/>
  <c r="AC511" i="5" s="1"/>
  <c r="N509" i="5"/>
  <c r="P509" i="5" s="1"/>
  <c r="R509" i="5" s="1"/>
  <c r="V509" i="5" s="1"/>
  <c r="X509" i="5" s="1"/>
  <c r="Z509" i="5" s="1"/>
  <c r="AC509" i="5" s="1"/>
  <c r="N507" i="5"/>
  <c r="P507" i="5" s="1"/>
  <c r="R507" i="5" s="1"/>
  <c r="V507" i="5" s="1"/>
  <c r="X507" i="5" s="1"/>
  <c r="Z507" i="5" s="1"/>
  <c r="AC507" i="5" s="1"/>
  <c r="N505" i="5"/>
  <c r="P505" i="5" s="1"/>
  <c r="R505" i="5" s="1"/>
  <c r="T505" i="5" s="1"/>
  <c r="V505" i="5" s="1"/>
  <c r="X505" i="5" s="1"/>
  <c r="Z505" i="5" s="1"/>
  <c r="AB505" i="5" s="1"/>
  <c r="AC505" i="5" s="1"/>
  <c r="N503" i="5"/>
  <c r="P503" i="5" s="1"/>
  <c r="R503" i="5" s="1"/>
  <c r="T503" i="5" s="1"/>
  <c r="V503" i="5" s="1"/>
  <c r="X503" i="5" s="1"/>
  <c r="Z503" i="5" s="1"/>
  <c r="AB503" i="5" s="1"/>
  <c r="AC503" i="5" s="1"/>
  <c r="N500" i="5"/>
  <c r="P500" i="5" s="1"/>
  <c r="R500" i="5" s="1"/>
  <c r="T500" i="5" s="1"/>
  <c r="V500" i="5" s="1"/>
  <c r="X500" i="5" s="1"/>
  <c r="Z500" i="5" s="1"/>
  <c r="AB500" i="5" s="1"/>
  <c r="AC500" i="5" s="1"/>
  <c r="N498" i="5"/>
  <c r="P498" i="5" s="1"/>
  <c r="R498" i="5" s="1"/>
  <c r="T498" i="5" s="1"/>
  <c r="V498" i="5" s="1"/>
  <c r="X498" i="5" s="1"/>
  <c r="Z498" i="5" s="1"/>
  <c r="AB498" i="5" s="1"/>
  <c r="AC498" i="5" s="1"/>
  <c r="N522" i="5"/>
  <c r="P522" i="5" s="1"/>
  <c r="N520" i="5"/>
  <c r="P520" i="5" s="1"/>
  <c r="N519" i="5"/>
  <c r="P519" i="5" s="1"/>
  <c r="N516" i="5"/>
  <c r="P516" i="5" s="1"/>
  <c r="R516" i="5" s="1"/>
  <c r="T516" i="5" s="1"/>
  <c r="V516" i="5" s="1"/>
  <c r="X516" i="5" s="1"/>
  <c r="Z516" i="5" s="1"/>
  <c r="AB516" i="5" s="1"/>
  <c r="AC516" i="5" s="1"/>
  <c r="N541" i="5"/>
  <c r="P541" i="5" s="1"/>
  <c r="R541" i="5" s="1"/>
  <c r="T541" i="5" s="1"/>
  <c r="V541" i="5" s="1"/>
  <c r="X541" i="5" s="1"/>
  <c r="Z541" i="5" s="1"/>
  <c r="N539" i="5"/>
  <c r="P539" i="5" s="1"/>
  <c r="R539" i="5" s="1"/>
  <c r="T539" i="5" s="1"/>
  <c r="V539" i="5" s="1"/>
  <c r="X539" i="5" s="1"/>
  <c r="N537" i="5"/>
  <c r="P537" i="5" s="1"/>
  <c r="N540" i="5"/>
  <c r="P540" i="5" s="1"/>
  <c r="R540" i="5" s="1"/>
  <c r="T540" i="5" s="1"/>
  <c r="V540" i="5" s="1"/>
  <c r="X540" i="5" s="1"/>
  <c r="Z540" i="5" s="1"/>
  <c r="N538" i="5"/>
  <c r="P538" i="5" s="1"/>
  <c r="R538" i="5" s="1"/>
  <c r="T538" i="5" s="1"/>
  <c r="V538" i="5" s="1"/>
  <c r="X538" i="5" s="1"/>
  <c r="N536" i="5"/>
  <c r="P536" i="5" s="1"/>
  <c r="N534" i="5"/>
  <c r="P534" i="5" s="1"/>
  <c r="R534" i="5" s="1"/>
  <c r="T534" i="5" s="1"/>
  <c r="N552" i="5"/>
  <c r="P552" i="5" s="1"/>
  <c r="R552" i="5" s="1"/>
  <c r="T552" i="5" s="1"/>
  <c r="V552" i="5" s="1"/>
  <c r="X552" i="5" s="1"/>
  <c r="Z552" i="5" s="1"/>
  <c r="AB552" i="5" s="1"/>
  <c r="N550" i="5"/>
  <c r="P550" i="5" s="1"/>
  <c r="R550" i="5" s="1"/>
  <c r="T550" i="5" s="1"/>
  <c r="V550" i="5" s="1"/>
  <c r="X550" i="5" s="1"/>
  <c r="Z550" i="5" s="1"/>
  <c r="N553" i="5"/>
  <c r="P553" i="5" s="1"/>
  <c r="R553" i="5" s="1"/>
  <c r="T553" i="5" s="1"/>
  <c r="V553" i="5" s="1"/>
  <c r="N551" i="5"/>
  <c r="P551" i="5" s="1"/>
  <c r="R551" i="5" s="1"/>
  <c r="T551" i="5" s="1"/>
  <c r="V551" i="5" s="1"/>
  <c r="X551" i="5" s="1"/>
  <c r="Z551" i="5" s="1"/>
  <c r="T462" i="5"/>
  <c r="V462" i="5" s="1"/>
  <c r="X462" i="5" s="1"/>
  <c r="Z462" i="5" s="1"/>
  <c r="AB462" i="5" s="1"/>
  <c r="AC462" i="5" s="1"/>
  <c r="R356" i="5"/>
  <c r="T356" i="5" s="1"/>
  <c r="L297" i="5"/>
  <c r="L294" i="5"/>
  <c r="L277" i="5"/>
  <c r="L273" i="5"/>
  <c r="L271" i="5"/>
  <c r="J249" i="5"/>
  <c r="R174" i="5"/>
  <c r="T174" i="5" s="1"/>
  <c r="V174" i="5" s="1"/>
  <c r="R172" i="5"/>
  <c r="T172" i="5" s="1"/>
  <c r="V172" i="5" s="1"/>
  <c r="R170" i="5"/>
  <c r="T170" i="5" s="1"/>
  <c r="V170" i="5" s="1"/>
  <c r="X170" i="5" s="1"/>
  <c r="L546" i="5"/>
  <c r="L441" i="5"/>
  <c r="N441" i="5" s="1"/>
  <c r="P441" i="5" s="1"/>
  <c r="R441" i="5" s="1"/>
  <c r="L439" i="5"/>
  <c r="N439" i="5" s="1"/>
  <c r="P439" i="5" s="1"/>
  <c r="R439" i="5" s="1"/>
  <c r="AC339" i="5"/>
  <c r="L298" i="5"/>
  <c r="L272" i="5"/>
  <c r="T228" i="5"/>
  <c r="V228" i="5" s="1"/>
  <c r="X228" i="5" s="1"/>
  <c r="T217" i="5"/>
  <c r="V217" i="5" s="1"/>
  <c r="X217" i="5" s="1"/>
  <c r="Z217" i="5" s="1"/>
  <c r="AB217" i="5" s="1"/>
  <c r="R173" i="5"/>
  <c r="T173" i="5" s="1"/>
  <c r="V173" i="5" s="1"/>
  <c r="R171" i="5"/>
  <c r="T171" i="5" s="1"/>
  <c r="V171" i="5" s="1"/>
  <c r="X171" i="5" s="1"/>
  <c r="R169" i="5"/>
  <c r="T169" i="5" s="1"/>
  <c r="V169" i="5" s="1"/>
  <c r="X169" i="5" s="1"/>
  <c r="L125" i="5"/>
  <c r="L246" i="5"/>
  <c r="L254" i="5"/>
  <c r="N254" i="5" s="1"/>
  <c r="P254" i="5" s="1"/>
  <c r="R254" i="5" s="1"/>
  <c r="T254" i="5" s="1"/>
  <c r="V254" i="5" s="1"/>
  <c r="X254" i="5" s="1"/>
  <c r="Z254" i="5" s="1"/>
  <c r="AB254" i="5" s="1"/>
  <c r="L301" i="5"/>
  <c r="T222" i="5"/>
  <c r="V222" i="5" s="1"/>
  <c r="X222" i="5" s="1"/>
  <c r="AC98" i="5"/>
  <c r="R310" i="5"/>
  <c r="T310" i="5" s="1"/>
  <c r="V310" i="5" s="1"/>
  <c r="X310" i="5" s="1"/>
  <c r="Z310" i="5" s="1"/>
  <c r="AB310" i="5" s="1"/>
  <c r="L302" i="5"/>
  <c r="L300" i="5"/>
  <c r="V102" i="5"/>
  <c r="X102" i="5" s="1"/>
  <c r="Z102" i="5" s="1"/>
  <c r="AB102" i="5" s="1"/>
  <c r="AC102" i="5" s="1"/>
  <c r="V389" i="5"/>
  <c r="X389" i="5" s="1"/>
  <c r="Z389" i="5" s="1"/>
  <c r="AC389" i="5" s="1"/>
  <c r="R518" i="5"/>
  <c r="T518" i="5" s="1"/>
  <c r="V518" i="5" s="1"/>
  <c r="X518" i="5" s="1"/>
  <c r="Z518" i="5" s="1"/>
  <c r="AB518" i="5" s="1"/>
  <c r="AC518" i="5" s="1"/>
  <c r="L376" i="5"/>
  <c r="L269" i="5"/>
  <c r="R491" i="5"/>
  <c r="T491" i="5" s="1"/>
  <c r="V491" i="5" s="1"/>
  <c r="X491" i="5" s="1"/>
  <c r="Z491" i="5" s="1"/>
  <c r="T443" i="5"/>
  <c r="V443" i="5" s="1"/>
  <c r="X443" i="5" s="1"/>
  <c r="Z443" i="5" s="1"/>
  <c r="AB443" i="5" s="1"/>
  <c r="AC443" i="5" s="1"/>
  <c r="R429" i="5"/>
  <c r="AC338" i="5"/>
  <c r="R262" i="5"/>
  <c r="T262" i="5" s="1"/>
  <c r="V262" i="5" s="1"/>
  <c r="L220" i="5"/>
  <c r="L612" i="5"/>
  <c r="N612" i="5" s="1"/>
  <c r="P612" i="5" s="1"/>
  <c r="R612" i="5" s="1"/>
  <c r="T612" i="5" s="1"/>
  <c r="V612" i="5" s="1"/>
  <c r="X612" i="5" s="1"/>
  <c r="Z612" i="5" s="1"/>
  <c r="AB612" i="5" s="1"/>
  <c r="AC612" i="5" s="1"/>
  <c r="R490" i="5"/>
  <c r="T490" i="5" s="1"/>
  <c r="V490" i="5" s="1"/>
  <c r="X490" i="5" s="1"/>
  <c r="Z490" i="5" s="1"/>
  <c r="R430" i="5"/>
  <c r="T233" i="5"/>
  <c r="V233" i="5" s="1"/>
  <c r="X233" i="5" s="1"/>
  <c r="R460" i="5"/>
  <c r="T460" i="5" s="1"/>
  <c r="T463" i="5"/>
  <c r="V463" i="5" s="1"/>
  <c r="X463" i="5" s="1"/>
  <c r="Z463" i="5" s="1"/>
  <c r="R461" i="5"/>
  <c r="T461" i="5" s="1"/>
  <c r="T465" i="5"/>
  <c r="T438" i="5"/>
  <c r="V438" i="5" s="1"/>
  <c r="X438" i="5" s="1"/>
  <c r="Z438" i="5" s="1"/>
  <c r="AB438" i="5" s="1"/>
  <c r="AC438" i="5" s="1"/>
  <c r="T533" i="5"/>
  <c r="L408" i="5"/>
  <c r="E5" i="5"/>
  <c r="AB506" i="5" l="1"/>
  <c r="AC506" i="5" s="1"/>
  <c r="AB137" i="5"/>
  <c r="AC137" i="5" s="1"/>
  <c r="AB138" i="5"/>
  <c r="AC138" i="5" s="1"/>
  <c r="V347" i="5"/>
  <c r="X347" i="5" s="1"/>
  <c r="Z347" i="5" s="1"/>
  <c r="AB347" i="5" s="1"/>
  <c r="AC347" i="5" s="1"/>
  <c r="V352" i="5"/>
  <c r="X352" i="5" s="1"/>
  <c r="Z352" i="5" s="1"/>
  <c r="AB352" i="5" s="1"/>
  <c r="AC352" i="5" s="1"/>
  <c r="AB420" i="5"/>
  <c r="AC420" i="5" s="1"/>
  <c r="AB482" i="5"/>
  <c r="AC482" i="5" s="1"/>
  <c r="AB486" i="5"/>
  <c r="AC486" i="5" s="1"/>
  <c r="V344" i="5"/>
  <c r="X344" i="5" s="1"/>
  <c r="Z344" i="5" s="1"/>
  <c r="AB344" i="5" s="1"/>
  <c r="AC344" i="5" s="1"/>
  <c r="V350" i="5"/>
  <c r="X350" i="5" s="1"/>
  <c r="Z350" i="5" s="1"/>
  <c r="AB350" i="5" s="1"/>
  <c r="AC350" i="5" s="1"/>
  <c r="AB484" i="5"/>
  <c r="AC484" i="5" s="1"/>
  <c r="AB488" i="5"/>
  <c r="AC488" i="5" s="1"/>
  <c r="AB544" i="5"/>
  <c r="AC544" i="5" s="1"/>
  <c r="X556" i="5"/>
  <c r="Z556" i="5" s="1"/>
  <c r="AB556" i="5" s="1"/>
  <c r="AB562" i="5"/>
  <c r="AC562" i="5" s="1"/>
  <c r="V533" i="5"/>
  <c r="X533" i="5" s="1"/>
  <c r="V465" i="5"/>
  <c r="X465" i="5" s="1"/>
  <c r="Z465" i="5" s="1"/>
  <c r="AB463" i="5"/>
  <c r="AC463" i="5" s="1"/>
  <c r="AB491" i="5"/>
  <c r="AC491" i="5" s="1"/>
  <c r="Z222" i="5"/>
  <c r="AB222" i="5" s="1"/>
  <c r="AC222" i="5" s="1"/>
  <c r="Z275" i="5"/>
  <c r="AB275" i="5" s="1"/>
  <c r="AC275" i="5" s="1"/>
  <c r="Z280" i="5"/>
  <c r="AB280" i="5" s="1"/>
  <c r="AC280" i="5" s="1"/>
  <c r="V315" i="5"/>
  <c r="X315" i="5" s="1"/>
  <c r="Z315" i="5" s="1"/>
  <c r="AB315" i="5" s="1"/>
  <c r="AC315" i="5" s="1"/>
  <c r="V317" i="5"/>
  <c r="X317" i="5" s="1"/>
  <c r="Z317" i="5" s="1"/>
  <c r="AB317" i="5" s="1"/>
  <c r="AC317" i="5" s="1"/>
  <c r="V319" i="5"/>
  <c r="X319" i="5" s="1"/>
  <c r="Z319" i="5" s="1"/>
  <c r="AB319" i="5" s="1"/>
  <c r="AC319" i="5" s="1"/>
  <c r="V321" i="5"/>
  <c r="X321" i="5" s="1"/>
  <c r="Z321" i="5" s="1"/>
  <c r="V323" i="5"/>
  <c r="X323" i="5" s="1"/>
  <c r="Z323" i="5" s="1"/>
  <c r="V325" i="5"/>
  <c r="X325" i="5" s="1"/>
  <c r="Z325" i="5" s="1"/>
  <c r="AB325" i="5" s="1"/>
  <c r="AC325" i="5" s="1"/>
  <c r="Z201" i="5"/>
  <c r="AC201" i="5" s="1"/>
  <c r="Z281" i="5"/>
  <c r="AB281" i="5" s="1"/>
  <c r="AC281" i="5" s="1"/>
  <c r="V314" i="5"/>
  <c r="X314" i="5" s="1"/>
  <c r="Z314" i="5" s="1"/>
  <c r="AB314" i="5" s="1"/>
  <c r="AC314" i="5" s="1"/>
  <c r="V316" i="5"/>
  <c r="X316" i="5" s="1"/>
  <c r="Z316" i="5" s="1"/>
  <c r="AB316" i="5" s="1"/>
  <c r="V318" i="5"/>
  <c r="X318" i="5" s="1"/>
  <c r="Z318" i="5" s="1"/>
  <c r="AB318" i="5" s="1"/>
  <c r="AC318" i="5" s="1"/>
  <c r="V322" i="5"/>
  <c r="X322" i="5" s="1"/>
  <c r="Z322" i="5" s="1"/>
  <c r="Z324" i="5"/>
  <c r="V324" i="5"/>
  <c r="V326" i="5"/>
  <c r="X326" i="5" s="1"/>
  <c r="V346" i="5"/>
  <c r="X346" i="5" s="1"/>
  <c r="Z346" i="5" s="1"/>
  <c r="AB346" i="5" s="1"/>
  <c r="AC346" i="5" s="1"/>
  <c r="V348" i="5"/>
  <c r="X348" i="5" s="1"/>
  <c r="Z348" i="5" s="1"/>
  <c r="AB348" i="5" s="1"/>
  <c r="AC348" i="5" s="1"/>
  <c r="V351" i="5"/>
  <c r="X351" i="5" s="1"/>
  <c r="Z351" i="5" s="1"/>
  <c r="AB351" i="5" s="1"/>
  <c r="AC351" i="5" s="1"/>
  <c r="V354" i="5"/>
  <c r="X354" i="5" s="1"/>
  <c r="Z354" i="5" s="1"/>
  <c r="AB354" i="5" s="1"/>
  <c r="AC354" i="5" s="1"/>
  <c r="AB419" i="5"/>
  <c r="AB421" i="5"/>
  <c r="AC421" i="5" s="1"/>
  <c r="AB483" i="5"/>
  <c r="AC483" i="5" s="1"/>
  <c r="AB485" i="5"/>
  <c r="AC485" i="5" s="1"/>
  <c r="AB487" i="5"/>
  <c r="AC487" i="5" s="1"/>
  <c r="AB489" i="5"/>
  <c r="AC489" i="5" s="1"/>
  <c r="V524" i="5"/>
  <c r="X524" i="5" s="1"/>
  <c r="Z524" i="5" s="1"/>
  <c r="AB524" i="5" s="1"/>
  <c r="AC524" i="5" s="1"/>
  <c r="V530" i="5"/>
  <c r="X530" i="5" s="1"/>
  <c r="Z530" i="5" s="1"/>
  <c r="AB530" i="5" s="1"/>
  <c r="AC530" i="5" s="1"/>
  <c r="AB567" i="5"/>
  <c r="AC567" i="5" s="1"/>
  <c r="V534" i="5"/>
  <c r="X534" i="5" s="1"/>
  <c r="Z534" i="5" s="1"/>
  <c r="AB534" i="5" s="1"/>
  <c r="AC534" i="5" s="1"/>
  <c r="Z538" i="5"/>
  <c r="AB538" i="5" s="1"/>
  <c r="AC538" i="5" s="1"/>
  <c r="AB492" i="5"/>
  <c r="AC492" i="5" s="1"/>
  <c r="AB496" i="5"/>
  <c r="AC496" i="5" s="1"/>
  <c r="AB473" i="5"/>
  <c r="AC473" i="5" s="1"/>
  <c r="AB481" i="5"/>
  <c r="AC481" i="5" s="1"/>
  <c r="AB474" i="5"/>
  <c r="AC474" i="5" s="1"/>
  <c r="AB478" i="5"/>
  <c r="AC478" i="5" s="1"/>
  <c r="AB447" i="5"/>
  <c r="AC447" i="5" s="1"/>
  <c r="AB398" i="5"/>
  <c r="AC398" i="5" s="1"/>
  <c r="AB402" i="5"/>
  <c r="AC402" i="5" s="1"/>
  <c r="AB403" i="5"/>
  <c r="AC403" i="5" s="1"/>
  <c r="AB397" i="5"/>
  <c r="AC397" i="5" s="1"/>
  <c r="T370" i="5"/>
  <c r="V370" i="5" s="1"/>
  <c r="X370" i="5" s="1"/>
  <c r="Z370" i="5" s="1"/>
  <c r="AB370" i="5" s="1"/>
  <c r="AC370" i="5" s="1"/>
  <c r="R244" i="5"/>
  <c r="T244" i="5" s="1"/>
  <c r="V244" i="5" s="1"/>
  <c r="X244" i="5" s="1"/>
  <c r="Z244" i="5" s="1"/>
  <c r="AB244" i="5" s="1"/>
  <c r="AC244" i="5" s="1"/>
  <c r="X553" i="5"/>
  <c r="Z553" i="5" s="1"/>
  <c r="AB553" i="5" s="1"/>
  <c r="AC553" i="5" s="1"/>
  <c r="AB540" i="5"/>
  <c r="AC540" i="5" s="1"/>
  <c r="Z539" i="5"/>
  <c r="AB539" i="5" s="1"/>
  <c r="AC539" i="5" s="1"/>
  <c r="AB493" i="5"/>
  <c r="AC493" i="5" s="1"/>
  <c r="AB497" i="5"/>
  <c r="AC497" i="5" s="1"/>
  <c r="AB475" i="5"/>
  <c r="AC475" i="5" s="1"/>
  <c r="AB479" i="5"/>
  <c r="AC479" i="5" s="1"/>
  <c r="V472" i="5"/>
  <c r="X472" i="5" s="1"/>
  <c r="Z472" i="5" s="1"/>
  <c r="AB476" i="5"/>
  <c r="AC476" i="5" s="1"/>
  <c r="AB480" i="5"/>
  <c r="AC480" i="5" s="1"/>
  <c r="AB449" i="5"/>
  <c r="AC449" i="5" s="1"/>
  <c r="AB448" i="5"/>
  <c r="AC448" i="5" s="1"/>
  <c r="AB404" i="5"/>
  <c r="AC404" i="5" s="1"/>
  <c r="T400" i="5"/>
  <c r="V400" i="5" s="1"/>
  <c r="X400" i="5" s="1"/>
  <c r="Z400" i="5" s="1"/>
  <c r="AB401" i="5"/>
  <c r="AC401" i="5" s="1"/>
  <c r="AB395" i="5"/>
  <c r="AC395" i="5" s="1"/>
  <c r="AB392" i="5"/>
  <c r="AC392" i="5" s="1"/>
  <c r="T371" i="5"/>
  <c r="V371" i="5" s="1"/>
  <c r="X371" i="5" s="1"/>
  <c r="Z371" i="5" s="1"/>
  <c r="AB371" i="5" s="1"/>
  <c r="AC371" i="5" s="1"/>
  <c r="T372" i="5"/>
  <c r="V372" i="5" s="1"/>
  <c r="X372" i="5" s="1"/>
  <c r="Z372" i="5" s="1"/>
  <c r="AB372" i="5" s="1"/>
  <c r="AC372" i="5" s="1"/>
  <c r="T266" i="5"/>
  <c r="V266" i="5" s="1"/>
  <c r="X266" i="5" s="1"/>
  <c r="Z266" i="5" s="1"/>
  <c r="AB266" i="5" s="1"/>
  <c r="R238" i="5"/>
  <c r="T238" i="5" s="1"/>
  <c r="V238" i="5" s="1"/>
  <c r="X238" i="5" s="1"/>
  <c r="Z238" i="5" s="1"/>
  <c r="X100" i="5"/>
  <c r="Z100" i="5" s="1"/>
  <c r="AB100" i="5" s="1"/>
  <c r="AC100" i="5" s="1"/>
  <c r="Z120" i="5"/>
  <c r="AB120" i="5" s="1"/>
  <c r="AC120" i="5" s="1"/>
  <c r="Z121" i="5"/>
  <c r="AB121" i="5" s="1"/>
  <c r="AC121" i="5" s="1"/>
  <c r="X173" i="5"/>
  <c r="Z173" i="5" s="1"/>
  <c r="AB173" i="5" s="1"/>
  <c r="AC173" i="5" s="1"/>
  <c r="X172" i="5"/>
  <c r="Z172" i="5" s="1"/>
  <c r="AB172" i="5" s="1"/>
  <c r="AC172" i="5" s="1"/>
  <c r="R195" i="5"/>
  <c r="T195" i="5" s="1"/>
  <c r="V195" i="5" s="1"/>
  <c r="X195" i="5" s="1"/>
  <c r="Z195" i="5" s="1"/>
  <c r="AB195" i="5" s="1"/>
  <c r="AC195" i="5" s="1"/>
  <c r="R194" i="5"/>
  <c r="T194" i="5" s="1"/>
  <c r="V194" i="5" s="1"/>
  <c r="X194" i="5" s="1"/>
  <c r="Z194" i="5" s="1"/>
  <c r="AC158" i="5"/>
  <c r="X174" i="5"/>
  <c r="Z174" i="5" s="1"/>
  <c r="AB174" i="5" s="1"/>
  <c r="AC174" i="5" s="1"/>
  <c r="R197" i="5"/>
  <c r="T197" i="5" s="1"/>
  <c r="V197" i="5" s="1"/>
  <c r="X197" i="5" s="1"/>
  <c r="Z197" i="5" s="1"/>
  <c r="V156" i="5"/>
  <c r="X156" i="5" s="1"/>
  <c r="Z156" i="5" s="1"/>
  <c r="AB156" i="5" s="1"/>
  <c r="AC156" i="5" s="1"/>
  <c r="Z93" i="5"/>
  <c r="AB93" i="5" s="1"/>
  <c r="AC93" i="5" s="1"/>
  <c r="X90" i="5"/>
  <c r="AB411" i="5"/>
  <c r="AC411" i="5" s="1"/>
  <c r="AB541" i="5"/>
  <c r="AC541" i="5" s="1"/>
  <c r="AB542" i="5"/>
  <c r="AC542" i="5" s="1"/>
  <c r="AB543" i="5"/>
  <c r="AC543" i="5" s="1"/>
  <c r="AB550" i="5"/>
  <c r="AC550" i="5" s="1"/>
  <c r="AB494" i="5"/>
  <c r="AC494" i="5" s="1"/>
  <c r="AB495" i="5"/>
  <c r="AC495" i="5" s="1"/>
  <c r="AB490" i="5"/>
  <c r="AC490" i="5" s="1"/>
  <c r="V359" i="5"/>
  <c r="X359" i="5" s="1"/>
  <c r="Z359" i="5" s="1"/>
  <c r="AB359" i="5" s="1"/>
  <c r="V362" i="5"/>
  <c r="X362" i="5" s="1"/>
  <c r="Z362" i="5" s="1"/>
  <c r="AB362" i="5" s="1"/>
  <c r="V361" i="5"/>
  <c r="X361" i="5" s="1"/>
  <c r="Z361" i="5" s="1"/>
  <c r="AB361" i="5" s="1"/>
  <c r="AC361" i="5" s="1"/>
  <c r="V358" i="5"/>
  <c r="X358" i="5" s="1"/>
  <c r="Z358" i="5" s="1"/>
  <c r="AB358" i="5" s="1"/>
  <c r="AC358" i="5" s="1"/>
  <c r="V356" i="5"/>
  <c r="X356" i="5" s="1"/>
  <c r="Z356" i="5" s="1"/>
  <c r="AB356" i="5" s="1"/>
  <c r="AC356" i="5" s="1"/>
  <c r="Z257" i="5"/>
  <c r="AB257" i="5" s="1"/>
  <c r="AC257" i="5" s="1"/>
  <c r="Z263" i="5"/>
  <c r="AB263" i="5" s="1"/>
  <c r="AC248" i="5"/>
  <c r="AC247" i="5"/>
  <c r="Z161" i="5"/>
  <c r="AB161" i="5" s="1"/>
  <c r="Z162" i="5"/>
  <c r="AB162" i="5" s="1"/>
  <c r="Z171" i="5"/>
  <c r="Z163" i="5"/>
  <c r="AB163" i="5" s="1"/>
  <c r="Z169" i="5"/>
  <c r="Z170" i="5"/>
  <c r="Z159" i="5"/>
  <c r="Z200" i="5"/>
  <c r="AB200" i="5" s="1"/>
  <c r="Z193" i="5"/>
  <c r="Z199" i="5"/>
  <c r="AB199" i="5" s="1"/>
  <c r="AC251" i="5"/>
  <c r="AC250" i="5"/>
  <c r="Z242" i="5"/>
  <c r="Z241" i="5"/>
  <c r="Z243" i="5"/>
  <c r="AB243" i="5" s="1"/>
  <c r="AC243" i="5" s="1"/>
  <c r="Z233" i="5"/>
  <c r="Z236" i="5"/>
  <c r="Z228" i="5"/>
  <c r="AB228" i="5" s="1"/>
  <c r="AC228" i="5" s="1"/>
  <c r="Z270" i="5"/>
  <c r="AB270" i="5" s="1"/>
  <c r="N376" i="5"/>
  <c r="P376" i="5" s="1"/>
  <c r="R376" i="5" s="1"/>
  <c r="T376" i="5" s="1"/>
  <c r="V376" i="5" s="1"/>
  <c r="X376" i="5" s="1"/>
  <c r="Z376" i="5" s="1"/>
  <c r="AB376" i="5" s="1"/>
  <c r="AC376" i="5" s="1"/>
  <c r="N300" i="5"/>
  <c r="P300" i="5" s="1"/>
  <c r="R300" i="5" s="1"/>
  <c r="T300" i="5" s="1"/>
  <c r="V300" i="5" s="1"/>
  <c r="X300" i="5" s="1"/>
  <c r="Z300" i="5" s="1"/>
  <c r="AB300" i="5" s="1"/>
  <c r="AC300" i="5" s="1"/>
  <c r="AC217" i="5"/>
  <c r="N272" i="5"/>
  <c r="P272" i="5" s="1"/>
  <c r="R272" i="5" s="1"/>
  <c r="T272" i="5" s="1"/>
  <c r="V272" i="5" s="1"/>
  <c r="X272" i="5" s="1"/>
  <c r="N271" i="5"/>
  <c r="P271" i="5" s="1"/>
  <c r="R271" i="5" s="1"/>
  <c r="T271" i="5" s="1"/>
  <c r="V271" i="5" s="1"/>
  <c r="X271" i="5" s="1"/>
  <c r="N277" i="5"/>
  <c r="P277" i="5" s="1"/>
  <c r="R277" i="5" s="1"/>
  <c r="T277" i="5" s="1"/>
  <c r="V277" i="5" s="1"/>
  <c r="X277" i="5" s="1"/>
  <c r="N297" i="5"/>
  <c r="P297" i="5" s="1"/>
  <c r="R297" i="5" s="1"/>
  <c r="T297" i="5" s="1"/>
  <c r="V297" i="5" s="1"/>
  <c r="X297" i="5" s="1"/>
  <c r="Z297" i="5" s="1"/>
  <c r="AB297" i="5" s="1"/>
  <c r="AC297" i="5" s="1"/>
  <c r="R520" i="5"/>
  <c r="T520" i="5" s="1"/>
  <c r="V520" i="5" s="1"/>
  <c r="X520" i="5" s="1"/>
  <c r="Z520" i="5" s="1"/>
  <c r="R469" i="5"/>
  <c r="T469" i="5" s="1"/>
  <c r="N302" i="5"/>
  <c r="P302" i="5" s="1"/>
  <c r="R302" i="5" s="1"/>
  <c r="T302" i="5" s="1"/>
  <c r="V302" i="5" s="1"/>
  <c r="X302" i="5" s="1"/>
  <c r="Z302" i="5" s="1"/>
  <c r="N301" i="5"/>
  <c r="P301" i="5" s="1"/>
  <c r="R301" i="5" s="1"/>
  <c r="T301" i="5" s="1"/>
  <c r="V301" i="5" s="1"/>
  <c r="X301" i="5" s="1"/>
  <c r="Z301" i="5" s="1"/>
  <c r="AB301" i="5" s="1"/>
  <c r="AC301" i="5" s="1"/>
  <c r="N298" i="5"/>
  <c r="P298" i="5" s="1"/>
  <c r="R298" i="5" s="1"/>
  <c r="T298" i="5" s="1"/>
  <c r="V298" i="5" s="1"/>
  <c r="X298" i="5" s="1"/>
  <c r="Z298" i="5" s="1"/>
  <c r="AB298" i="5" s="1"/>
  <c r="N273" i="5"/>
  <c r="P273" i="5" s="1"/>
  <c r="R273" i="5" s="1"/>
  <c r="T273" i="5" s="1"/>
  <c r="V273" i="5" s="1"/>
  <c r="X273" i="5" s="1"/>
  <c r="N294" i="5"/>
  <c r="P294" i="5" s="1"/>
  <c r="R294" i="5" s="1"/>
  <c r="T294" i="5" s="1"/>
  <c r="V294" i="5" s="1"/>
  <c r="X294" i="5" s="1"/>
  <c r="Z294" i="5" s="1"/>
  <c r="AB294" i="5" s="1"/>
  <c r="R537" i="5"/>
  <c r="T537" i="5" s="1"/>
  <c r="V537" i="5" s="1"/>
  <c r="X537" i="5" s="1"/>
  <c r="R519" i="5"/>
  <c r="T519" i="5" s="1"/>
  <c r="V519" i="5" s="1"/>
  <c r="X519" i="5" s="1"/>
  <c r="Z519" i="5" s="1"/>
  <c r="AB519" i="5" s="1"/>
  <c r="R522" i="5"/>
  <c r="T522" i="5" s="1"/>
  <c r="V522" i="5" s="1"/>
  <c r="X522" i="5" s="1"/>
  <c r="Z522" i="5" s="1"/>
  <c r="AB522" i="5" s="1"/>
  <c r="X464" i="5"/>
  <c r="Z464" i="5" s="1"/>
  <c r="AB464" i="5" s="1"/>
  <c r="AC464" i="5" s="1"/>
  <c r="R464" i="5"/>
  <c r="R468" i="5"/>
  <c r="T468" i="5" s="1"/>
  <c r="R467" i="5"/>
  <c r="T467" i="5" s="1"/>
  <c r="R387" i="5"/>
  <c r="T387" i="5" s="1"/>
  <c r="V387" i="5" s="1"/>
  <c r="X387" i="5" s="1"/>
  <c r="Z387" i="5" s="1"/>
  <c r="R388" i="5"/>
  <c r="T388" i="5" s="1"/>
  <c r="V388" i="5" s="1"/>
  <c r="X388" i="5" s="1"/>
  <c r="Z388" i="5" s="1"/>
  <c r="AB388" i="5" s="1"/>
  <c r="R340" i="5"/>
  <c r="T340" i="5" s="1"/>
  <c r="V340" i="5" s="1"/>
  <c r="X340" i="5" s="1"/>
  <c r="Z340" i="5" s="1"/>
  <c r="AB340" i="5" s="1"/>
  <c r="R205" i="5"/>
  <c r="T205" i="5" s="1"/>
  <c r="V205" i="5" s="1"/>
  <c r="X205" i="5" s="1"/>
  <c r="Z205" i="5" s="1"/>
  <c r="AB205" i="5" s="1"/>
  <c r="R209" i="5"/>
  <c r="T209" i="5" s="1"/>
  <c r="V209" i="5" s="1"/>
  <c r="X209" i="5" s="1"/>
  <c r="Z209" i="5" s="1"/>
  <c r="AB209" i="5" s="1"/>
  <c r="R208" i="5"/>
  <c r="T208" i="5" s="1"/>
  <c r="V208" i="5" s="1"/>
  <c r="X208" i="5" s="1"/>
  <c r="Z208" i="5" s="1"/>
  <c r="AB208" i="5" s="1"/>
  <c r="R218" i="5"/>
  <c r="T218" i="5" s="1"/>
  <c r="V218" i="5" s="1"/>
  <c r="X218" i="5" s="1"/>
  <c r="Z218" i="5" s="1"/>
  <c r="AB218" i="5" s="1"/>
  <c r="R150" i="5"/>
  <c r="T150" i="5" s="1"/>
  <c r="V150" i="5" s="1"/>
  <c r="X150" i="5" s="1"/>
  <c r="Z150" i="5" s="1"/>
  <c r="AB150" i="5" s="1"/>
  <c r="AC150" i="5" s="1"/>
  <c r="R154" i="5"/>
  <c r="T154" i="5" s="1"/>
  <c r="V154" i="5" s="1"/>
  <c r="R153" i="5"/>
  <c r="T153" i="5" s="1"/>
  <c r="V153" i="5" s="1"/>
  <c r="R124" i="5"/>
  <c r="T124" i="5" s="1"/>
  <c r="V124" i="5" s="1"/>
  <c r="X124" i="5" s="1"/>
  <c r="N546" i="5"/>
  <c r="P546" i="5" s="1"/>
  <c r="R546" i="5" s="1"/>
  <c r="T546" i="5" s="1"/>
  <c r="V546" i="5" s="1"/>
  <c r="X546" i="5" s="1"/>
  <c r="Z546" i="5" s="1"/>
  <c r="R536" i="5"/>
  <c r="T536" i="5" s="1"/>
  <c r="R466" i="5"/>
  <c r="T466" i="5" s="1"/>
  <c r="R386" i="5"/>
  <c r="T386" i="5" s="1"/>
  <c r="R390" i="5"/>
  <c r="T390" i="5" s="1"/>
  <c r="V390" i="5" s="1"/>
  <c r="X390" i="5" s="1"/>
  <c r="Z390" i="5" s="1"/>
  <c r="AB390" i="5" s="1"/>
  <c r="R207" i="5"/>
  <c r="T207" i="5" s="1"/>
  <c r="V207" i="5" s="1"/>
  <c r="X207" i="5" s="1"/>
  <c r="Z207" i="5" s="1"/>
  <c r="AB207" i="5" s="1"/>
  <c r="R219" i="5"/>
  <c r="T219" i="5" s="1"/>
  <c r="V219" i="5" s="1"/>
  <c r="X219" i="5" s="1"/>
  <c r="Z219" i="5" s="1"/>
  <c r="AB219" i="5" s="1"/>
  <c r="AC206" i="5"/>
  <c r="R216" i="5"/>
  <c r="T216" i="5" s="1"/>
  <c r="V216" i="5" s="1"/>
  <c r="X216" i="5" s="1"/>
  <c r="Z216" i="5" s="1"/>
  <c r="AB216" i="5" s="1"/>
  <c r="R221" i="5"/>
  <c r="T221" i="5" s="1"/>
  <c r="V221" i="5" s="1"/>
  <c r="X221" i="5" s="1"/>
  <c r="Z221" i="5" s="1"/>
  <c r="AB221" i="5" s="1"/>
  <c r="R146" i="5"/>
  <c r="T146" i="5" s="1"/>
  <c r="V146" i="5" s="1"/>
  <c r="R152" i="5"/>
  <c r="T152" i="5" s="1"/>
  <c r="V152" i="5" s="1"/>
  <c r="R151" i="5"/>
  <c r="T151" i="5" s="1"/>
  <c r="V151" i="5" s="1"/>
  <c r="R123" i="5"/>
  <c r="T123" i="5" s="1"/>
  <c r="V123" i="5" s="1"/>
  <c r="X123" i="5" s="1"/>
  <c r="T119" i="5"/>
  <c r="V119" i="5" s="1"/>
  <c r="X119" i="5" s="1"/>
  <c r="AC566" i="5"/>
  <c r="T569" i="5"/>
  <c r="V569" i="5" s="1"/>
  <c r="X569" i="5" s="1"/>
  <c r="Z569" i="5" s="1"/>
  <c r="AB569" i="5" s="1"/>
  <c r="V573" i="5"/>
  <c r="X573" i="5" s="1"/>
  <c r="Z573" i="5" s="1"/>
  <c r="AB573" i="5" s="1"/>
  <c r="AC575" i="5"/>
  <c r="AC577" i="5"/>
  <c r="AC580" i="5"/>
  <c r="AC576" i="5"/>
  <c r="AC581" i="5"/>
  <c r="AC561" i="5"/>
  <c r="AC565" i="5"/>
  <c r="T572" i="5"/>
  <c r="V572" i="5" s="1"/>
  <c r="X572" i="5" s="1"/>
  <c r="Z572" i="5" s="1"/>
  <c r="AB572" i="5" s="1"/>
  <c r="AC578" i="5"/>
  <c r="V594" i="5"/>
  <c r="X594" i="5" s="1"/>
  <c r="Z594" i="5" s="1"/>
  <c r="AB594" i="5" s="1"/>
  <c r="AC594" i="5" s="1"/>
  <c r="X89" i="5"/>
  <c r="N125" i="5"/>
  <c r="P125" i="5" s="1"/>
  <c r="N220" i="5"/>
  <c r="P220" i="5" s="1"/>
  <c r="N246" i="5"/>
  <c r="P246" i="5" s="1"/>
  <c r="R246" i="5" s="1"/>
  <c r="T246" i="5" s="1"/>
  <c r="V246" i="5" s="1"/>
  <c r="N269" i="5"/>
  <c r="P269" i="5" s="1"/>
  <c r="R269" i="5" s="1"/>
  <c r="T269" i="5" s="1"/>
  <c r="V269" i="5" s="1"/>
  <c r="X269" i="5" s="1"/>
  <c r="Z269" i="5" s="1"/>
  <c r="AB269" i="5" s="1"/>
  <c r="AC269" i="5" s="1"/>
  <c r="N334" i="5"/>
  <c r="P334" i="5" s="1"/>
  <c r="R334" i="5" s="1"/>
  <c r="T334" i="5" s="1"/>
  <c r="V334" i="5" s="1"/>
  <c r="X334" i="5" s="1"/>
  <c r="Z334" i="5" s="1"/>
  <c r="AB334" i="5" s="1"/>
  <c r="AC334" i="5" s="1"/>
  <c r="N408" i="5"/>
  <c r="P408" i="5" s="1"/>
  <c r="R408" i="5" s="1"/>
  <c r="T408" i="5" s="1"/>
  <c r="V408" i="5" s="1"/>
  <c r="X408" i="5" s="1"/>
  <c r="Z408" i="5" s="1"/>
  <c r="T441" i="5"/>
  <c r="V441" i="5" s="1"/>
  <c r="X441" i="5" s="1"/>
  <c r="Z441" i="5" s="1"/>
  <c r="AB441" i="5" s="1"/>
  <c r="AC441" i="5" s="1"/>
  <c r="T439" i="5"/>
  <c r="V439" i="5" s="1"/>
  <c r="X439" i="5" s="1"/>
  <c r="Z439" i="5" s="1"/>
  <c r="AB439" i="5" s="1"/>
  <c r="AC439" i="5" s="1"/>
  <c r="L249" i="5"/>
  <c r="N249" i="5" s="1"/>
  <c r="P249" i="5" s="1"/>
  <c r="R249" i="5" s="1"/>
  <c r="T249" i="5" s="1"/>
  <c r="V249" i="5" s="1"/>
  <c r="X249" i="5" s="1"/>
  <c r="Z249" i="5" s="1"/>
  <c r="AB249" i="5" s="1"/>
  <c r="AC249" i="5" s="1"/>
  <c r="AC86" i="5"/>
  <c r="X265" i="5"/>
  <c r="X262" i="5"/>
  <c r="AC310" i="5"/>
  <c r="AC309" i="5"/>
  <c r="L69" i="5"/>
  <c r="N69" i="5" s="1"/>
  <c r="P69" i="5" s="1"/>
  <c r="R69" i="5" s="1"/>
  <c r="T69" i="5" s="1"/>
  <c r="V69" i="5" s="1"/>
  <c r="L65" i="5"/>
  <c r="N65" i="5" s="1"/>
  <c r="P65" i="5" s="1"/>
  <c r="R65" i="5" s="1"/>
  <c r="T65" i="5" s="1"/>
  <c r="L88" i="5"/>
  <c r="N88" i="5" s="1"/>
  <c r="P88" i="5" s="1"/>
  <c r="R88" i="5" s="1"/>
  <c r="T88" i="5" s="1"/>
  <c r="V88" i="5" s="1"/>
  <c r="L84" i="5"/>
  <c r="N84" i="5" s="1"/>
  <c r="P84" i="5" s="1"/>
  <c r="R84" i="5" s="1"/>
  <c r="T84" i="5" s="1"/>
  <c r="V84" i="5" s="1"/>
  <c r="X84" i="5" s="1"/>
  <c r="Z84" i="5" s="1"/>
  <c r="AB84" i="5" s="1"/>
  <c r="T433" i="5"/>
  <c r="V433" i="5" s="1"/>
  <c r="X433" i="5" s="1"/>
  <c r="Z433" i="5" s="1"/>
  <c r="AB433" i="5" s="1"/>
  <c r="AC433" i="5" s="1"/>
  <c r="T434" i="5"/>
  <c r="V434" i="5" s="1"/>
  <c r="X434" i="5" s="1"/>
  <c r="Z434" i="5" s="1"/>
  <c r="AB434" i="5" s="1"/>
  <c r="AC434" i="5" s="1"/>
  <c r="T435" i="5"/>
  <c r="V435" i="5" s="1"/>
  <c r="X435" i="5" s="1"/>
  <c r="Z435" i="5" s="1"/>
  <c r="AB435" i="5" s="1"/>
  <c r="AC435" i="5" s="1"/>
  <c r="T436" i="5"/>
  <c r="V436" i="5" s="1"/>
  <c r="X436" i="5" s="1"/>
  <c r="Z436" i="5" s="1"/>
  <c r="AB436" i="5" s="1"/>
  <c r="AC436" i="5" s="1"/>
  <c r="T437" i="5"/>
  <c r="V437" i="5" s="1"/>
  <c r="X437" i="5" s="1"/>
  <c r="Z437" i="5" s="1"/>
  <c r="AB437" i="5" s="1"/>
  <c r="AC437" i="5" s="1"/>
  <c r="T428" i="5"/>
  <c r="V428" i="5" s="1"/>
  <c r="X428" i="5" s="1"/>
  <c r="Z428" i="5" s="1"/>
  <c r="AB428" i="5" s="1"/>
  <c r="AC428" i="5" s="1"/>
  <c r="T430" i="5"/>
  <c r="V430" i="5" s="1"/>
  <c r="X430" i="5" s="1"/>
  <c r="Z430" i="5" s="1"/>
  <c r="AB430" i="5" s="1"/>
  <c r="AC430" i="5" s="1"/>
  <c r="T427" i="5"/>
  <c r="V427" i="5" s="1"/>
  <c r="X427" i="5" s="1"/>
  <c r="Z427" i="5" s="1"/>
  <c r="AB427" i="5" s="1"/>
  <c r="AC427" i="5" s="1"/>
  <c r="T429" i="5"/>
  <c r="V429" i="5" s="1"/>
  <c r="X429" i="5" s="1"/>
  <c r="Z429" i="5" s="1"/>
  <c r="AB429" i="5" s="1"/>
  <c r="AC429" i="5" s="1"/>
  <c r="V461" i="5"/>
  <c r="X461" i="5" s="1"/>
  <c r="Z461" i="5" s="1"/>
  <c r="V460" i="5"/>
  <c r="X460" i="5" s="1"/>
  <c r="Z460" i="5" s="1"/>
  <c r="Q23" i="5"/>
  <c r="O23" i="5"/>
  <c r="AB238" i="5" l="1"/>
  <c r="AC238" i="5" s="1"/>
  <c r="Z326" i="5"/>
  <c r="AB326" i="5" s="1"/>
  <c r="AC326" i="5" s="1"/>
  <c r="AB324" i="5"/>
  <c r="AC324" i="5" s="1"/>
  <c r="AB322" i="5"/>
  <c r="AC322" i="5" s="1"/>
  <c r="AB323" i="5"/>
  <c r="AC323" i="5" s="1"/>
  <c r="AB321" i="5"/>
  <c r="AC321" i="5" s="1"/>
  <c r="AB465" i="5"/>
  <c r="AC465" i="5" s="1"/>
  <c r="Z533" i="5"/>
  <c r="AB533" i="5" s="1"/>
  <c r="AC533" i="5" s="1"/>
  <c r="AB461" i="5"/>
  <c r="AC461" i="5" s="1"/>
  <c r="V386" i="5"/>
  <c r="X386" i="5" s="1"/>
  <c r="Z386" i="5" s="1"/>
  <c r="AB386" i="5" s="1"/>
  <c r="V536" i="5"/>
  <c r="X536" i="5" s="1"/>
  <c r="V467" i="5"/>
  <c r="X467" i="5" s="1"/>
  <c r="Z467" i="5" s="1"/>
  <c r="Z537" i="5"/>
  <c r="AB537" i="5" s="1"/>
  <c r="AC537" i="5" s="1"/>
  <c r="V469" i="5"/>
  <c r="X469" i="5" s="1"/>
  <c r="Z469" i="5" s="1"/>
  <c r="Z271" i="5"/>
  <c r="AB271" i="5" s="1"/>
  <c r="Z272" i="5"/>
  <c r="AB272" i="5" s="1"/>
  <c r="AC272" i="5" s="1"/>
  <c r="AB236" i="5"/>
  <c r="AC236" i="5" s="1"/>
  <c r="AB241" i="5"/>
  <c r="AC241" i="5" s="1"/>
  <c r="AB460" i="5"/>
  <c r="AC460" i="5" s="1"/>
  <c r="AB408" i="5"/>
  <c r="AC408" i="5" s="1"/>
  <c r="V466" i="5"/>
  <c r="X466" i="5" s="1"/>
  <c r="Z466" i="5" s="1"/>
  <c r="AB387" i="5"/>
  <c r="AC387" i="5" s="1"/>
  <c r="V468" i="5"/>
  <c r="X468" i="5" s="1"/>
  <c r="Z468" i="5" s="1"/>
  <c r="Z273" i="5"/>
  <c r="AB273" i="5" s="1"/>
  <c r="AC273" i="5" s="1"/>
  <c r="AB302" i="5"/>
  <c r="AC302" i="5" s="1"/>
  <c r="Z277" i="5"/>
  <c r="AB277" i="5" s="1"/>
  <c r="AC277" i="5" s="1"/>
  <c r="AB233" i="5"/>
  <c r="AC233" i="5" s="1"/>
  <c r="AB242" i="5"/>
  <c r="AC242" i="5" s="1"/>
  <c r="AB400" i="5"/>
  <c r="AC400" i="5" s="1"/>
  <c r="AB472" i="5"/>
  <c r="AC472" i="5" s="1"/>
  <c r="AB197" i="5"/>
  <c r="X69" i="5"/>
  <c r="Z69" i="5" s="1"/>
  <c r="AB69" i="5" s="1"/>
  <c r="AC69" i="5" s="1"/>
  <c r="V65" i="5"/>
  <c r="X65" i="5" s="1"/>
  <c r="Z65" i="5" s="1"/>
  <c r="AB65" i="5" s="1"/>
  <c r="AC65" i="5" s="1"/>
  <c r="Z89" i="5"/>
  <c r="AC89" i="5" s="1"/>
  <c r="Z119" i="5"/>
  <c r="AB119" i="5" s="1"/>
  <c r="AC119" i="5" s="1"/>
  <c r="X151" i="5"/>
  <c r="Z151" i="5" s="1"/>
  <c r="AB151" i="5" s="1"/>
  <c r="AC151" i="5" s="1"/>
  <c r="X146" i="5"/>
  <c r="Z146" i="5" s="1"/>
  <c r="AB146" i="5" s="1"/>
  <c r="AC146" i="5" s="1"/>
  <c r="X153" i="5"/>
  <c r="Z153" i="5" s="1"/>
  <c r="AB153" i="5" s="1"/>
  <c r="AC153" i="5" s="1"/>
  <c r="AB194" i="5"/>
  <c r="AC194" i="5" s="1"/>
  <c r="AB170" i="5"/>
  <c r="AC170" i="5" s="1"/>
  <c r="Z90" i="5"/>
  <c r="AB90" i="5" s="1"/>
  <c r="AC90" i="5" s="1"/>
  <c r="X152" i="5"/>
  <c r="Z152" i="5" s="1"/>
  <c r="AB152" i="5" s="1"/>
  <c r="AC152" i="5" s="1"/>
  <c r="X154" i="5"/>
  <c r="Z154" i="5" s="1"/>
  <c r="AB154" i="5" s="1"/>
  <c r="AC154" i="5" s="1"/>
  <c r="AB193" i="5"/>
  <c r="AC193" i="5" s="1"/>
  <c r="AB159" i="5"/>
  <c r="AC159" i="5" s="1"/>
  <c r="AB169" i="5"/>
  <c r="AC169" i="5" s="1"/>
  <c r="AB171" i="5"/>
  <c r="AC171" i="5" s="1"/>
  <c r="Z123" i="5"/>
  <c r="AB123" i="5" s="1"/>
  <c r="AC123" i="5" s="1"/>
  <c r="Z124" i="5"/>
  <c r="AB124" i="5" s="1"/>
  <c r="AC124" i="5" s="1"/>
  <c r="AB546" i="5"/>
  <c r="AC546" i="5" s="1"/>
  <c r="Z262" i="5"/>
  <c r="Z265" i="5"/>
  <c r="AC216" i="5"/>
  <c r="AC219" i="5"/>
  <c r="AC208" i="5"/>
  <c r="AC205" i="5"/>
  <c r="AC221" i="5"/>
  <c r="AC207" i="5"/>
  <c r="AC218" i="5"/>
  <c r="AC209" i="5"/>
  <c r="R220" i="5"/>
  <c r="T220" i="5" s="1"/>
  <c r="V220" i="5" s="1"/>
  <c r="X220" i="5" s="1"/>
  <c r="Z220" i="5" s="1"/>
  <c r="AB220" i="5" s="1"/>
  <c r="R125" i="5"/>
  <c r="T125" i="5" s="1"/>
  <c r="V125" i="5" s="1"/>
  <c r="X125" i="5" s="1"/>
  <c r="AC73" i="5"/>
  <c r="I252" i="5"/>
  <c r="X246" i="5"/>
  <c r="Z246" i="5" s="1"/>
  <c r="AB246" i="5" s="1"/>
  <c r="X88" i="5"/>
  <c r="M23" i="5"/>
  <c r="AB468" i="5" l="1"/>
  <c r="AC468" i="5" s="1"/>
  <c r="AB469" i="5"/>
  <c r="AC469" i="5" s="1"/>
  <c r="Z536" i="5"/>
  <c r="AB536" i="5" s="1"/>
  <c r="AC536" i="5" s="1"/>
  <c r="AB466" i="5"/>
  <c r="AC466" i="5" s="1"/>
  <c r="AB467" i="5"/>
  <c r="AC467" i="5" s="1"/>
  <c r="AB265" i="5"/>
  <c r="AC265" i="5" s="1"/>
  <c r="AB262" i="5"/>
  <c r="AC262" i="5" s="1"/>
  <c r="AC85" i="5"/>
  <c r="Z88" i="5"/>
  <c r="AB88" i="5" s="1"/>
  <c r="AC88" i="5" s="1"/>
  <c r="Z125" i="5"/>
  <c r="AB125" i="5" s="1"/>
  <c r="AC125" i="5" s="1"/>
  <c r="AC220" i="5"/>
  <c r="AC246" i="5"/>
  <c r="AC84" i="5"/>
  <c r="L255" i="5"/>
  <c r="N255" i="5" s="1"/>
  <c r="P255" i="5" s="1"/>
  <c r="R255" i="5" s="1"/>
  <c r="T255" i="5" s="1"/>
  <c r="V255" i="5" s="1"/>
  <c r="X255" i="5" s="1"/>
  <c r="Z255" i="5" s="1"/>
  <c r="AB255" i="5" s="1"/>
  <c r="AC255" i="5" s="1"/>
  <c r="R140" i="5"/>
  <c r="K23" i="5"/>
  <c r="I23" i="5"/>
  <c r="L252" i="5" l="1"/>
  <c r="V142" i="5"/>
  <c r="G23" i="5"/>
  <c r="AC254" i="5" l="1"/>
  <c r="X142" i="5"/>
  <c r="Z142" i="5" s="1"/>
  <c r="AC142" i="5" s="1"/>
  <c r="V140" i="5"/>
  <c r="AC71" i="5"/>
  <c r="X140" i="5" l="1"/>
  <c r="H23" i="5"/>
  <c r="J23" i="5" s="1"/>
  <c r="L23" i="5" s="1"/>
  <c r="N23" i="5" s="1"/>
  <c r="P23" i="5" s="1"/>
  <c r="R23" i="5" s="1"/>
  <c r="T23" i="5" s="1"/>
  <c r="V23" i="5" s="1"/>
  <c r="X23" i="5" s="1"/>
  <c r="Z23" i="5" s="1"/>
  <c r="I22" i="5" l="1"/>
  <c r="I20" i="5"/>
  <c r="I19" i="5"/>
  <c r="I18" i="5"/>
  <c r="I17" i="5"/>
  <c r="I16" i="5"/>
  <c r="I15" i="5"/>
  <c r="I14" i="5"/>
  <c r="E58" i="5" l="1"/>
  <c r="G58" i="5"/>
  <c r="E59" i="5"/>
  <c r="G59" i="5"/>
  <c r="E60" i="5"/>
  <c r="G60" i="5"/>
  <c r="E53" i="5"/>
  <c r="F53" i="5"/>
  <c r="G53" i="5"/>
  <c r="E54" i="5"/>
  <c r="G54" i="5"/>
  <c r="E55" i="5"/>
  <c r="F55" i="5"/>
  <c r="G55" i="5"/>
  <c r="E56" i="5"/>
  <c r="G56" i="5"/>
  <c r="E45" i="5"/>
  <c r="G45" i="5"/>
  <c r="G46" i="5"/>
  <c r="G47" i="5"/>
  <c r="E48" i="5"/>
  <c r="G48" i="5"/>
  <c r="E49" i="5"/>
  <c r="G49" i="5"/>
  <c r="E50" i="5"/>
  <c r="F50" i="5"/>
  <c r="G50" i="5"/>
  <c r="E51" i="5"/>
  <c r="G51" i="5"/>
  <c r="E40" i="5"/>
  <c r="G40" i="5"/>
  <c r="E41" i="5"/>
  <c r="G41" i="5"/>
  <c r="E42" i="5"/>
  <c r="G42" i="5"/>
  <c r="E43" i="5"/>
  <c r="G43" i="5"/>
  <c r="E35" i="5"/>
  <c r="G35" i="5"/>
  <c r="E36" i="5"/>
  <c r="G36" i="5"/>
  <c r="E37" i="5"/>
  <c r="G37" i="5"/>
  <c r="E31" i="5"/>
  <c r="F31" i="5"/>
  <c r="G31" i="5"/>
  <c r="E32" i="5"/>
  <c r="G32" i="5"/>
  <c r="E30" i="5"/>
  <c r="F30" i="5"/>
  <c r="G30" i="5"/>
  <c r="E29" i="5"/>
  <c r="F29" i="5"/>
  <c r="G29" i="5"/>
  <c r="E28" i="5"/>
  <c r="F28" i="5"/>
  <c r="G28" i="5"/>
  <c r="E26" i="5"/>
  <c r="F26" i="5"/>
  <c r="G26" i="5"/>
  <c r="E22" i="5"/>
  <c r="G22" i="5"/>
  <c r="E20" i="5"/>
  <c r="G20" i="5"/>
  <c r="E47" i="5" l="1"/>
  <c r="E46" i="5"/>
  <c r="D60" i="5"/>
  <c r="D59" i="5"/>
  <c r="D58" i="5"/>
  <c r="D56" i="5"/>
  <c r="D55" i="5"/>
  <c r="D54" i="5"/>
  <c r="D53" i="5"/>
  <c r="D50" i="5"/>
  <c r="D51" i="5"/>
  <c r="D49" i="5"/>
  <c r="D48" i="5"/>
  <c r="D47" i="5"/>
  <c r="D46" i="5"/>
  <c r="D45" i="5"/>
  <c r="D41" i="5"/>
  <c r="D42" i="5"/>
  <c r="D43" i="5"/>
  <c r="D40" i="5"/>
  <c r="D37" i="5"/>
  <c r="D36" i="5"/>
  <c r="D35" i="5"/>
  <c r="D32" i="5"/>
  <c r="D31" i="5"/>
  <c r="D30" i="5"/>
  <c r="D29" i="5"/>
  <c r="D28" i="5"/>
  <c r="D26" i="5"/>
  <c r="D22" i="5"/>
  <c r="D20" i="5"/>
  <c r="D19" i="5"/>
  <c r="D18" i="5"/>
  <c r="D17" i="5"/>
  <c r="D16" i="5"/>
  <c r="D15" i="5"/>
  <c r="D14" i="5"/>
  <c r="C619" i="5" l="1"/>
  <c r="B596" i="5"/>
  <c r="B513" i="5"/>
  <c r="B570" i="5"/>
  <c r="C564" i="5"/>
  <c r="C557" i="5"/>
  <c r="B502" i="5"/>
  <c r="B490" i="5"/>
  <c r="B479" i="5"/>
  <c r="B471" i="5"/>
  <c r="B459" i="5"/>
  <c r="B451" i="5"/>
  <c r="B450" i="5"/>
  <c r="B446" i="5"/>
  <c r="B445" i="5"/>
  <c r="C369" i="5"/>
  <c r="B345" i="5"/>
  <c r="B337" i="5"/>
  <c r="C336" i="5"/>
  <c r="B333" i="5"/>
  <c r="B313" i="5"/>
  <c r="B308" i="5"/>
  <c r="B290" i="5"/>
  <c r="B279" i="5"/>
  <c r="B260" i="5"/>
  <c r="C259" i="5"/>
  <c r="C258" i="5"/>
  <c r="B257" i="5"/>
  <c r="C230" i="5"/>
  <c r="C229" i="5"/>
  <c r="B227" i="5"/>
  <c r="B215" i="5"/>
  <c r="C210" i="5"/>
  <c r="C204" i="5"/>
  <c r="B203" i="5"/>
  <c r="F230" i="5" l="1"/>
  <c r="H230" i="5" s="1"/>
  <c r="J230" i="5" s="1"/>
  <c r="L230" i="5" s="1"/>
  <c r="F229" i="5"/>
  <c r="H229" i="5" s="1"/>
  <c r="J229" i="5" s="1"/>
  <c r="L229" i="5" s="1"/>
  <c r="F259" i="5"/>
  <c r="H259" i="5" s="1"/>
  <c r="J259" i="5" s="1"/>
  <c r="L259" i="5" s="1"/>
  <c r="F210" i="5"/>
  <c r="H210" i="5" s="1"/>
  <c r="J210" i="5" s="1"/>
  <c r="L210" i="5" s="1"/>
  <c r="N210" i="5" s="1"/>
  <c r="P210" i="5" s="1"/>
  <c r="R210" i="5" s="1"/>
  <c r="F258" i="5"/>
  <c r="H258" i="5" s="1"/>
  <c r="J258" i="5" s="1"/>
  <c r="L258" i="5" s="1"/>
  <c r="F369" i="5"/>
  <c r="H369" i="5" s="1"/>
  <c r="J369" i="5" s="1"/>
  <c r="L369" i="5" s="1"/>
  <c r="N369" i="5" s="1"/>
  <c r="P369" i="5" s="1"/>
  <c r="R369" i="5" s="1"/>
  <c r="T369" i="5" s="1"/>
  <c r="V369" i="5" s="1"/>
  <c r="X369" i="5" s="1"/>
  <c r="Z369" i="5" s="1"/>
  <c r="AB369" i="5" s="1"/>
  <c r="F557" i="5"/>
  <c r="H557" i="5" s="1"/>
  <c r="J557" i="5" s="1"/>
  <c r="L557" i="5" s="1"/>
  <c r="F164" i="5"/>
  <c r="H164" i="5" s="1"/>
  <c r="J164" i="5" s="1"/>
  <c r="L164" i="5" s="1"/>
  <c r="F204" i="5"/>
  <c r="H204" i="5" s="1"/>
  <c r="J204" i="5" s="1"/>
  <c r="L204" i="5" s="1"/>
  <c r="N204" i="5" s="1"/>
  <c r="P204" i="5" s="1"/>
  <c r="R204" i="5" s="1"/>
  <c r="F336" i="5"/>
  <c r="H336" i="5" s="1"/>
  <c r="J336" i="5" s="1"/>
  <c r="L336" i="5" s="1"/>
  <c r="F564" i="5"/>
  <c r="H564" i="5" s="1"/>
  <c r="J564" i="5" s="1"/>
  <c r="L564" i="5" s="1"/>
  <c r="F619" i="5"/>
  <c r="H619" i="5" s="1"/>
  <c r="J619" i="5" s="1"/>
  <c r="L619" i="5" s="1"/>
  <c r="N619" i="5" s="1"/>
  <c r="P619" i="5" s="1"/>
  <c r="R619" i="5" s="1"/>
  <c r="T619" i="5" s="1"/>
  <c r="V619" i="5" s="1"/>
  <c r="X619" i="5" s="1"/>
  <c r="Z619" i="5" s="1"/>
  <c r="AB619" i="5" s="1"/>
  <c r="C211" i="5"/>
  <c r="C620" i="5"/>
  <c r="AC7" i="5"/>
  <c r="AC8" i="5"/>
  <c r="AC9" i="5"/>
  <c r="AC10" i="5"/>
  <c r="AC11" i="5"/>
  <c r="AC12" i="5"/>
  <c r="AC14" i="5"/>
  <c r="AC15" i="5"/>
  <c r="AC16" i="5"/>
  <c r="AC61" i="5"/>
  <c r="AC6" i="5"/>
  <c r="Z7" i="5"/>
  <c r="Z6" i="5"/>
  <c r="X7" i="5"/>
  <c r="X6" i="5"/>
  <c r="V7" i="5"/>
  <c r="V6" i="5"/>
  <c r="T7" i="5"/>
  <c r="T6" i="5"/>
  <c r="R7" i="5"/>
  <c r="P7" i="5"/>
  <c r="R6" i="5"/>
  <c r="P6" i="5"/>
  <c r="N7" i="5"/>
  <c r="L7" i="5"/>
  <c r="N6" i="5"/>
  <c r="L6" i="5"/>
  <c r="J7" i="5"/>
  <c r="J6" i="5"/>
  <c r="H6" i="5"/>
  <c r="H7" i="5"/>
  <c r="H22" i="5"/>
  <c r="F7" i="5"/>
  <c r="F8" i="5"/>
  <c r="H8" i="5" s="1"/>
  <c r="J8" i="5" s="1"/>
  <c r="L8" i="5" s="1"/>
  <c r="N8" i="5" s="1"/>
  <c r="P8" i="5" s="1"/>
  <c r="R8" i="5" s="1"/>
  <c r="T8" i="5" s="1"/>
  <c r="V8" i="5" s="1"/>
  <c r="X8" i="5" s="1"/>
  <c r="Z8" i="5" s="1"/>
  <c r="F9" i="5"/>
  <c r="H9" i="5" s="1"/>
  <c r="J9" i="5" s="1"/>
  <c r="L9" i="5" s="1"/>
  <c r="N9" i="5" s="1"/>
  <c r="P9" i="5" s="1"/>
  <c r="R9" i="5" s="1"/>
  <c r="T9" i="5" s="1"/>
  <c r="V9" i="5" s="1"/>
  <c r="X9" i="5" s="1"/>
  <c r="Z9" i="5" s="1"/>
  <c r="F10" i="5"/>
  <c r="H10" i="5" s="1"/>
  <c r="J10" i="5" s="1"/>
  <c r="L10" i="5" s="1"/>
  <c r="N10" i="5" s="1"/>
  <c r="P10" i="5" s="1"/>
  <c r="R10" i="5" s="1"/>
  <c r="T10" i="5" s="1"/>
  <c r="V10" i="5" s="1"/>
  <c r="X10" i="5" s="1"/>
  <c r="Z10" i="5" s="1"/>
  <c r="F11" i="5"/>
  <c r="H11" i="5" s="1"/>
  <c r="J11" i="5" s="1"/>
  <c r="L11" i="5" s="1"/>
  <c r="N11" i="5" s="1"/>
  <c r="P11" i="5" s="1"/>
  <c r="R11" i="5" s="1"/>
  <c r="T11" i="5" s="1"/>
  <c r="V11" i="5" s="1"/>
  <c r="X11" i="5" s="1"/>
  <c r="Z11" i="5" s="1"/>
  <c r="F12" i="5"/>
  <c r="H12" i="5" s="1"/>
  <c r="J12" i="5" s="1"/>
  <c r="L12" i="5" s="1"/>
  <c r="N12" i="5" s="1"/>
  <c r="P12" i="5" s="1"/>
  <c r="R12" i="5" s="1"/>
  <c r="T12" i="5" s="1"/>
  <c r="V12" i="5" s="1"/>
  <c r="X12" i="5" s="1"/>
  <c r="Z12" i="5" s="1"/>
  <c r="F13" i="5"/>
  <c r="H13" i="5" s="1"/>
  <c r="J13" i="5" s="1"/>
  <c r="L13" i="5" s="1"/>
  <c r="N13" i="5" s="1"/>
  <c r="P13" i="5" s="1"/>
  <c r="R13" i="5" s="1"/>
  <c r="T13" i="5" s="1"/>
  <c r="V13" i="5" s="1"/>
  <c r="X13" i="5" s="1"/>
  <c r="Z13" i="5" s="1"/>
  <c r="F14" i="5"/>
  <c r="H14" i="5" s="1"/>
  <c r="J14" i="5" s="1"/>
  <c r="L14" i="5" s="1"/>
  <c r="N14" i="5" s="1"/>
  <c r="P14" i="5" s="1"/>
  <c r="R14" i="5" s="1"/>
  <c r="T14" i="5" s="1"/>
  <c r="V14" i="5" s="1"/>
  <c r="X14" i="5" s="1"/>
  <c r="Z14" i="5" s="1"/>
  <c r="F15" i="5"/>
  <c r="H15" i="5" s="1"/>
  <c r="J15" i="5" s="1"/>
  <c r="L15" i="5" s="1"/>
  <c r="N15" i="5" s="1"/>
  <c r="P15" i="5" s="1"/>
  <c r="R15" i="5" s="1"/>
  <c r="T15" i="5" s="1"/>
  <c r="V15" i="5" s="1"/>
  <c r="X15" i="5" s="1"/>
  <c r="Z15" i="5" s="1"/>
  <c r="F16" i="5"/>
  <c r="H16" i="5" s="1"/>
  <c r="J16" i="5" s="1"/>
  <c r="L16" i="5" s="1"/>
  <c r="N16" i="5" s="1"/>
  <c r="P16" i="5" s="1"/>
  <c r="R16" i="5" s="1"/>
  <c r="T16" i="5" s="1"/>
  <c r="V16" i="5" s="1"/>
  <c r="X16" i="5" s="1"/>
  <c r="Z16" i="5" s="1"/>
  <c r="F61" i="5"/>
  <c r="H61" i="5" s="1"/>
  <c r="J61" i="5" s="1"/>
  <c r="L61" i="5" s="1"/>
  <c r="N61" i="5" s="1"/>
  <c r="P61" i="5" s="1"/>
  <c r="R61" i="5" s="1"/>
  <c r="T61" i="5" s="1"/>
  <c r="V61" i="5" s="1"/>
  <c r="X61" i="5" s="1"/>
  <c r="Z61" i="5" s="1"/>
  <c r="F62" i="5"/>
  <c r="H62" i="5" s="1"/>
  <c r="J62" i="5" s="1"/>
  <c r="L62" i="5" s="1"/>
  <c r="N62" i="5" s="1"/>
  <c r="P62" i="5" s="1"/>
  <c r="R62" i="5" s="1"/>
  <c r="T62" i="5" s="1"/>
  <c r="V62" i="5" s="1"/>
  <c r="X62" i="5" s="1"/>
  <c r="Z62" i="5" s="1"/>
  <c r="F22" i="5"/>
  <c r="F6" i="5"/>
  <c r="N564" i="5" l="1"/>
  <c r="P564" i="5" s="1"/>
  <c r="R564" i="5" s="1"/>
  <c r="T564" i="5" s="1"/>
  <c r="V564" i="5" s="1"/>
  <c r="X564" i="5" s="1"/>
  <c r="Z564" i="5" s="1"/>
  <c r="AB564" i="5" s="1"/>
  <c r="N557" i="5"/>
  <c r="P557" i="5" s="1"/>
  <c r="R557" i="5" s="1"/>
  <c r="T557" i="5" s="1"/>
  <c r="V557" i="5" s="1"/>
  <c r="N164" i="5"/>
  <c r="P164" i="5" s="1"/>
  <c r="R164" i="5" s="1"/>
  <c r="T164" i="5" s="1"/>
  <c r="V164" i="5" s="1"/>
  <c r="X164" i="5" s="1"/>
  <c r="Z164" i="5" s="1"/>
  <c r="AB164" i="5" s="1"/>
  <c r="F165" i="5"/>
  <c r="H165" i="5" s="1"/>
  <c r="J165" i="5" s="1"/>
  <c r="L165" i="5" s="1"/>
  <c r="F620" i="5"/>
  <c r="H620" i="5" s="1"/>
  <c r="J620" i="5" s="1"/>
  <c r="L620" i="5" s="1"/>
  <c r="F211" i="5"/>
  <c r="H211" i="5" s="1"/>
  <c r="J211" i="5" s="1"/>
  <c r="N229" i="5"/>
  <c r="P229" i="5" s="1"/>
  <c r="N230" i="5"/>
  <c r="P230" i="5" s="1"/>
  <c r="N258" i="5"/>
  <c r="P258" i="5" s="1"/>
  <c r="R258" i="5" s="1"/>
  <c r="T258" i="5" s="1"/>
  <c r="V258" i="5" s="1"/>
  <c r="X258" i="5" s="1"/>
  <c r="N259" i="5"/>
  <c r="P259" i="5" s="1"/>
  <c r="R259" i="5" s="1"/>
  <c r="T259" i="5" s="1"/>
  <c r="V259" i="5" s="1"/>
  <c r="X259" i="5" s="1"/>
  <c r="N336" i="5"/>
  <c r="P336" i="5" s="1"/>
  <c r="AC369" i="5"/>
  <c r="T204" i="5"/>
  <c r="V204" i="5" s="1"/>
  <c r="X204" i="5" s="1"/>
  <c r="L211" i="5"/>
  <c r="N211" i="5" s="1"/>
  <c r="P211" i="5" s="1"/>
  <c r="R211" i="5" s="1"/>
  <c r="H63" i="5"/>
  <c r="J63" i="5" s="1"/>
  <c r="L63" i="5" s="1"/>
  <c r="N63" i="5" s="1"/>
  <c r="F60" i="5"/>
  <c r="F58" i="5"/>
  <c r="F42" i="5"/>
  <c r="F40" i="5"/>
  <c r="F37" i="5"/>
  <c r="F51" i="5"/>
  <c r="F46" i="5"/>
  <c r="F45" i="5"/>
  <c r="F47" i="5"/>
  <c r="F48" i="5"/>
  <c r="F56" i="5"/>
  <c r="H55" i="5"/>
  <c r="H29" i="5"/>
  <c r="F20" i="5"/>
  <c r="F32" i="5"/>
  <c r="F59" i="5"/>
  <c r="F43" i="5"/>
  <c r="F41" i="5"/>
  <c r="F36" i="5"/>
  <c r="F35" i="5"/>
  <c r="H50" i="5"/>
  <c r="F49" i="5"/>
  <c r="H31" i="5"/>
  <c r="F54" i="5"/>
  <c r="H30" i="5"/>
  <c r="H28" i="5"/>
  <c r="H26" i="5"/>
  <c r="H53" i="5"/>
  <c r="C621" i="5"/>
  <c r="C212" i="5"/>
  <c r="D13" i="5"/>
  <c r="I4" i="5"/>
  <c r="M4" i="5"/>
  <c r="R230" i="5" l="1"/>
  <c r="T230" i="5" s="1"/>
  <c r="V230" i="5" s="1"/>
  <c r="X230" i="5" s="1"/>
  <c r="Z230" i="5" s="1"/>
  <c r="Z204" i="5"/>
  <c r="AB204" i="5" s="1"/>
  <c r="AC204" i="5" s="1"/>
  <c r="R229" i="5"/>
  <c r="T229" i="5" s="1"/>
  <c r="V229" i="5" s="1"/>
  <c r="X229" i="5" s="1"/>
  <c r="Z229" i="5" s="1"/>
  <c r="X557" i="5"/>
  <c r="Z557" i="5" s="1"/>
  <c r="AB557" i="5" s="1"/>
  <c r="AC557" i="5" s="1"/>
  <c r="Z258" i="5"/>
  <c r="Z259" i="5"/>
  <c r="N620" i="5"/>
  <c r="P620" i="5" s="1"/>
  <c r="N165" i="5"/>
  <c r="P165" i="5" s="1"/>
  <c r="R165" i="5" s="1"/>
  <c r="F212" i="5"/>
  <c r="H212" i="5" s="1"/>
  <c r="J212" i="5" s="1"/>
  <c r="L212" i="5" s="1"/>
  <c r="N212" i="5" s="1"/>
  <c r="P212" i="5" s="1"/>
  <c r="R212" i="5" s="1"/>
  <c r="F166" i="5"/>
  <c r="H166" i="5" s="1"/>
  <c r="J166" i="5" s="1"/>
  <c r="L166" i="5" s="1"/>
  <c r="N166" i="5" s="1"/>
  <c r="P166" i="5" s="1"/>
  <c r="P63" i="5"/>
  <c r="R63" i="5" s="1"/>
  <c r="T63" i="5" s="1"/>
  <c r="V63" i="5" s="1"/>
  <c r="X63" i="5" s="1"/>
  <c r="Z63" i="5" s="1"/>
  <c r="AB63" i="5" s="1"/>
  <c r="AC63" i="5" s="1"/>
  <c r="R336" i="5"/>
  <c r="T336" i="5" s="1"/>
  <c r="V336" i="5" s="1"/>
  <c r="X336" i="5" s="1"/>
  <c r="Z336" i="5" s="1"/>
  <c r="AB336" i="5" s="1"/>
  <c r="H621" i="5"/>
  <c r="J621" i="5" s="1"/>
  <c r="L621" i="5" s="1"/>
  <c r="N621" i="5" s="1"/>
  <c r="P621" i="5" s="1"/>
  <c r="R621" i="5" s="1"/>
  <c r="T621" i="5" s="1"/>
  <c r="V621" i="5" s="1"/>
  <c r="X621" i="5" s="1"/>
  <c r="Z621" i="5" s="1"/>
  <c r="AB621" i="5" s="1"/>
  <c r="C213" i="5"/>
  <c r="H59" i="5"/>
  <c r="H32" i="5"/>
  <c r="H20" i="5"/>
  <c r="H54" i="5"/>
  <c r="H49" i="5"/>
  <c r="H35" i="5"/>
  <c r="H36" i="5"/>
  <c r="H41" i="5"/>
  <c r="H43" i="5"/>
  <c r="H56" i="5"/>
  <c r="H48" i="5"/>
  <c r="H47" i="5"/>
  <c r="H45" i="5"/>
  <c r="H46" i="5"/>
  <c r="H51" i="5"/>
  <c r="H37" i="5"/>
  <c r="H40" i="5"/>
  <c r="H42" i="5"/>
  <c r="H58" i="5"/>
  <c r="H60" i="5"/>
  <c r="AA4" i="5"/>
  <c r="G4" i="5"/>
  <c r="K4" i="5"/>
  <c r="O4" i="5"/>
  <c r="Q4" i="5"/>
  <c r="S4" i="5"/>
  <c r="U4" i="5"/>
  <c r="W4" i="5"/>
  <c r="Y4" i="5"/>
  <c r="E4" i="5"/>
  <c r="AB229" i="5" l="1"/>
  <c r="AC229" i="5" s="1"/>
  <c r="AB230" i="5"/>
  <c r="AC230" i="5" s="1"/>
  <c r="AB258" i="5"/>
  <c r="AC258" i="5" s="1"/>
  <c r="AB259" i="5"/>
  <c r="AC259" i="5" s="1"/>
  <c r="R620" i="5"/>
  <c r="T620" i="5" s="1"/>
  <c r="V620" i="5" s="1"/>
  <c r="X620" i="5" s="1"/>
  <c r="Z620" i="5" s="1"/>
  <c r="AB620" i="5" s="1"/>
  <c r="AC620" i="5" s="1"/>
  <c r="T165" i="5"/>
  <c r="V165" i="5" s="1"/>
  <c r="X165" i="5" s="1"/>
  <c r="Z165" i="5" s="1"/>
  <c r="AB165" i="5" s="1"/>
  <c r="AC165" i="5" s="1"/>
  <c r="F213" i="5"/>
  <c r="H213" i="5" s="1"/>
  <c r="J213" i="5" s="1"/>
  <c r="L213" i="5" s="1"/>
  <c r="N213" i="5" s="1"/>
  <c r="P213" i="5" s="1"/>
  <c r="R213" i="5" s="1"/>
  <c r="R166" i="5"/>
  <c r="T212" i="5"/>
  <c r="V212" i="5" s="1"/>
  <c r="X212" i="5" s="1"/>
  <c r="T211" i="5"/>
  <c r="V211" i="5" s="1"/>
  <c r="X211" i="5" s="1"/>
  <c r="C214" i="5"/>
  <c r="AC13" i="5"/>
  <c r="B425" i="5"/>
  <c r="B382" i="5"/>
  <c r="Z211" i="5" l="1"/>
  <c r="AB211" i="5" s="1"/>
  <c r="AC211" i="5" s="1"/>
  <c r="Z212" i="5"/>
  <c r="AB212" i="5" s="1"/>
  <c r="AC212" i="5" s="1"/>
  <c r="F214" i="5"/>
  <c r="H214" i="5" s="1"/>
  <c r="J214" i="5" s="1"/>
  <c r="L214" i="5" s="1"/>
  <c r="T166" i="5"/>
  <c r="V166" i="5" s="1"/>
  <c r="X166" i="5" s="1"/>
  <c r="T213" i="5"/>
  <c r="V213" i="5" s="1"/>
  <c r="X213" i="5" s="1"/>
  <c r="Z213" i="5" s="1"/>
  <c r="AB213" i="5" s="1"/>
  <c r="B5" i="5"/>
  <c r="C5" i="5" s="1"/>
  <c r="C147" i="5"/>
  <c r="Z166" i="5" l="1"/>
  <c r="AB166" i="5" s="1"/>
  <c r="F147" i="5"/>
  <c r="H147" i="5" s="1"/>
  <c r="J147" i="5" s="1"/>
  <c r="L147" i="5" s="1"/>
  <c r="N214" i="5"/>
  <c r="P214" i="5" s="1"/>
  <c r="AC213" i="5"/>
  <c r="T210" i="5"/>
  <c r="V210" i="5" s="1"/>
  <c r="X210" i="5" s="1"/>
  <c r="Z210" i="5" s="1"/>
  <c r="AB210" i="5" s="1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B582" i="5"/>
  <c r="B363" i="5"/>
  <c r="B349" i="5"/>
  <c r="B278" i="5"/>
  <c r="B267" i="5"/>
  <c r="B256" i="5"/>
  <c r="B226" i="5"/>
  <c r="B202" i="5"/>
  <c r="AC210" i="5" l="1"/>
  <c r="R214" i="5"/>
  <c r="T214" i="5" s="1"/>
  <c r="V214" i="5" s="1"/>
  <c r="X214" i="5" s="1"/>
  <c r="Z214" i="5" s="1"/>
  <c r="AB214" i="5" s="1"/>
  <c r="N147" i="5"/>
  <c r="P147" i="5" s="1"/>
  <c r="I599" i="4"/>
  <c r="I604" i="4"/>
  <c r="H510" i="4"/>
  <c r="G510" i="4"/>
  <c r="I510" i="4" s="1"/>
  <c r="G210" i="4"/>
  <c r="J183" i="4"/>
  <c r="I183" i="4"/>
  <c r="G142" i="4"/>
  <c r="I142" i="4" s="1"/>
  <c r="J130" i="4"/>
  <c r="J129" i="4"/>
  <c r="I129" i="4"/>
  <c r="J40" i="4"/>
  <c r="I40" i="4"/>
  <c r="J29" i="4"/>
  <c r="I29" i="4"/>
  <c r="G221" i="4"/>
  <c r="H221" i="4" s="1"/>
  <c r="G220" i="4"/>
  <c r="H220" i="4" s="1"/>
  <c r="G294" i="4"/>
  <c r="H294" i="4" s="1"/>
  <c r="H569" i="4"/>
  <c r="H572" i="4"/>
  <c r="H570" i="4"/>
  <c r="D365" i="4"/>
  <c r="G301" i="4"/>
  <c r="J301" i="4" s="1"/>
  <c r="G300" i="4"/>
  <c r="H300" i="4" s="1"/>
  <c r="D301" i="4"/>
  <c r="H246" i="4"/>
  <c r="G308" i="4"/>
  <c r="D308" i="4"/>
  <c r="D305" i="4"/>
  <c r="G305" i="4"/>
  <c r="J305" i="4" s="1"/>
  <c r="G299" i="4"/>
  <c r="I299" i="4" s="1"/>
  <c r="G296" i="4"/>
  <c r="I296" i="4" s="1"/>
  <c r="G297" i="4"/>
  <c r="J297" i="4" s="1"/>
  <c r="G295" i="4"/>
  <c r="I295" i="4" s="1"/>
  <c r="G293" i="4"/>
  <c r="H293" i="4" s="1"/>
  <c r="G292" i="4"/>
  <c r="H292" i="4" s="1"/>
  <c r="G290" i="4"/>
  <c r="I290" i="4" s="1"/>
  <c r="G289" i="4"/>
  <c r="H289" i="4" s="1"/>
  <c r="G274" i="4"/>
  <c r="J274" i="4" s="1"/>
  <c r="G273" i="4"/>
  <c r="I273" i="4" s="1"/>
  <c r="I280" i="4"/>
  <c r="I279" i="4"/>
  <c r="I278" i="4"/>
  <c r="E280" i="4"/>
  <c r="J280" i="4" s="1"/>
  <c r="E279" i="4"/>
  <c r="J279" i="4" s="1"/>
  <c r="E278" i="4"/>
  <c r="J278" i="4" s="1"/>
  <c r="J269" i="4"/>
  <c r="I269" i="4"/>
  <c r="J267" i="4"/>
  <c r="I267" i="4"/>
  <c r="J266" i="4"/>
  <c r="I266" i="4"/>
  <c r="G268" i="4"/>
  <c r="J268" i="4" s="1"/>
  <c r="G263" i="4"/>
  <c r="J263" i="4" s="1"/>
  <c r="J256" i="4"/>
  <c r="J257" i="4"/>
  <c r="I256" i="4"/>
  <c r="I257" i="4"/>
  <c r="D246" i="4"/>
  <c r="F219" i="4"/>
  <c r="H228" i="4"/>
  <c r="E219" i="4"/>
  <c r="M219" i="4"/>
  <c r="G316" i="4"/>
  <c r="I316" i="4" s="1"/>
  <c r="G317" i="4"/>
  <c r="J317" i="4" s="1"/>
  <c r="G318" i="4"/>
  <c r="I318" i="4" s="1"/>
  <c r="G319" i="4"/>
  <c r="J319" i="4" s="1"/>
  <c r="G320" i="4"/>
  <c r="I320" i="4" s="1"/>
  <c r="G321" i="4"/>
  <c r="J321" i="4" s="1"/>
  <c r="G322" i="4"/>
  <c r="I322" i="4" s="1"/>
  <c r="G323" i="4"/>
  <c r="J323" i="4" s="1"/>
  <c r="G324" i="4"/>
  <c r="I324" i="4" s="1"/>
  <c r="G325" i="4"/>
  <c r="J325" i="4" s="1"/>
  <c r="G315" i="4"/>
  <c r="I315" i="4" s="1"/>
  <c r="G311" i="4"/>
  <c r="J311" i="4" s="1"/>
  <c r="G310" i="4"/>
  <c r="I310" i="4" s="1"/>
  <c r="G348" i="4"/>
  <c r="H348" i="4" s="1"/>
  <c r="G349" i="4"/>
  <c r="H349" i="4" s="1"/>
  <c r="G350" i="4"/>
  <c r="I350" i="4" s="1"/>
  <c r="G351" i="4"/>
  <c r="I351" i="4" s="1"/>
  <c r="G352" i="4"/>
  <c r="H352" i="4" s="1"/>
  <c r="G353" i="4"/>
  <c r="I353" i="4" s="1"/>
  <c r="G354" i="4"/>
  <c r="J354" i="4" s="1"/>
  <c r="G355" i="4"/>
  <c r="I355" i="4" s="1"/>
  <c r="G356" i="4"/>
  <c r="I356" i="4" s="1"/>
  <c r="G357" i="4"/>
  <c r="I357" i="4" s="1"/>
  <c r="G358" i="4"/>
  <c r="I358" i="4" s="1"/>
  <c r="G359" i="4"/>
  <c r="I359" i="4" s="1"/>
  <c r="G360" i="4"/>
  <c r="J360" i="4" s="1"/>
  <c r="G361" i="4"/>
  <c r="J361" i="4" s="1"/>
  <c r="G362" i="4"/>
  <c r="J362" i="4" s="1"/>
  <c r="G347" i="4"/>
  <c r="H347" i="4" s="1"/>
  <c r="I387" i="4"/>
  <c r="J391" i="4"/>
  <c r="J390" i="4"/>
  <c r="H577" i="4"/>
  <c r="H576" i="4"/>
  <c r="H581" i="4"/>
  <c r="H580" i="4"/>
  <c r="J621" i="4"/>
  <c r="I621" i="4"/>
  <c r="J619" i="4"/>
  <c r="I619" i="4"/>
  <c r="J617" i="4"/>
  <c r="I617" i="4"/>
  <c r="G624" i="4"/>
  <c r="J624" i="4" s="1"/>
  <c r="H621" i="4"/>
  <c r="H619" i="4"/>
  <c r="H617" i="4"/>
  <c r="G625" i="4"/>
  <c r="I625" i="4" s="1"/>
  <c r="G623" i="4"/>
  <c r="J623" i="4" s="1"/>
  <c r="G622" i="4"/>
  <c r="H622" i="4" s="1"/>
  <c r="J569" i="4"/>
  <c r="I569" i="4"/>
  <c r="J570" i="4"/>
  <c r="I570" i="4"/>
  <c r="J572" i="4"/>
  <c r="I572" i="4"/>
  <c r="J577" i="4"/>
  <c r="I577" i="4"/>
  <c r="J576" i="4"/>
  <c r="I576" i="4"/>
  <c r="J505" i="4"/>
  <c r="I505" i="4"/>
  <c r="H365" i="4"/>
  <c r="R147" i="5" l="1"/>
  <c r="T147" i="5" s="1"/>
  <c r="V147" i="5" s="1"/>
  <c r="AC214" i="5"/>
  <c r="I294" i="4"/>
  <c r="I300" i="4"/>
  <c r="I308" i="4"/>
  <c r="H623" i="4"/>
  <c r="H624" i="4"/>
  <c r="I624" i="4"/>
  <c r="J347" i="4"/>
  <c r="J351" i="4"/>
  <c r="J355" i="4"/>
  <c r="J359" i="4"/>
  <c r="H351" i="4"/>
  <c r="H353" i="4"/>
  <c r="H290" i="4"/>
  <c r="I292" i="4"/>
  <c r="H295" i="4"/>
  <c r="J295" i="4"/>
  <c r="J299" i="4"/>
  <c r="H310" i="4"/>
  <c r="J310" i="4"/>
  <c r="J316" i="4"/>
  <c r="J320" i="4"/>
  <c r="J324" i="4"/>
  <c r="I623" i="4"/>
  <c r="J349" i="4"/>
  <c r="J353" i="4"/>
  <c r="J357" i="4"/>
  <c r="I361" i="4"/>
  <c r="H355" i="4"/>
  <c r="I263" i="4"/>
  <c r="J273" i="4"/>
  <c r="I289" i="4"/>
  <c r="H296" i="4"/>
  <c r="J296" i="4"/>
  <c r="H299" i="4"/>
  <c r="H315" i="4"/>
  <c r="J315" i="4"/>
  <c r="J318" i="4"/>
  <c r="J322" i="4"/>
  <c r="J350" i="4"/>
  <c r="J352" i="4"/>
  <c r="J356" i="4"/>
  <c r="J358" i="4"/>
  <c r="I268" i="4"/>
  <c r="H625" i="4"/>
  <c r="J622" i="4"/>
  <c r="J625" i="4"/>
  <c r="I347" i="4"/>
  <c r="I348" i="4"/>
  <c r="I349" i="4"/>
  <c r="I352" i="4"/>
  <c r="I354" i="4"/>
  <c r="H354" i="4"/>
  <c r="H268" i="4"/>
  <c r="H273" i="4"/>
  <c r="I274" i="4"/>
  <c r="I293" i="4"/>
  <c r="H297" i="4"/>
  <c r="I297" i="4"/>
  <c r="H305" i="4"/>
  <c r="I305" i="4"/>
  <c r="H308" i="4"/>
  <c r="J308" i="4"/>
  <c r="H311" i="4"/>
  <c r="H316" i="4"/>
  <c r="H318" i="4"/>
  <c r="H320" i="4"/>
  <c r="H322" i="4"/>
  <c r="H324" i="4"/>
  <c r="I311" i="4"/>
  <c r="I317" i="4"/>
  <c r="I319" i="4"/>
  <c r="I321" i="4"/>
  <c r="I323" i="4"/>
  <c r="I325" i="4"/>
  <c r="I301" i="4"/>
  <c r="J294" i="4"/>
  <c r="H142" i="4"/>
  <c r="J510" i="4"/>
  <c r="I622" i="4"/>
  <c r="J348" i="4"/>
  <c r="H274" i="4"/>
  <c r="H317" i="4"/>
  <c r="H319" i="4"/>
  <c r="H321" i="4"/>
  <c r="H323" i="4"/>
  <c r="H325" i="4"/>
  <c r="H301" i="4"/>
  <c r="J88" i="4"/>
  <c r="I88" i="4"/>
  <c r="J86" i="4"/>
  <c r="I86" i="4"/>
  <c r="J84" i="4"/>
  <c r="I84" i="4"/>
  <c r="J82" i="4"/>
  <c r="J81" i="4"/>
  <c r="I81" i="4"/>
  <c r="J79" i="4"/>
  <c r="I79" i="4"/>
  <c r="X147" i="5" l="1"/>
  <c r="Z147" i="5" s="1"/>
  <c r="AB147" i="5" s="1"/>
  <c r="AC147" i="5" s="1"/>
  <c r="H25" i="4"/>
  <c r="M536" i="4" l="1"/>
  <c r="J272" i="4" l="1"/>
  <c r="I272" i="4"/>
  <c r="J264" i="4"/>
  <c r="I264" i="4"/>
  <c r="J255" i="4"/>
  <c r="I255" i="4"/>
  <c r="J254" i="4"/>
  <c r="I254" i="4"/>
  <c r="J246" i="4"/>
  <c r="J300" i="4"/>
  <c r="H253" i="4"/>
  <c r="G253" i="4"/>
  <c r="J253" i="4" s="1"/>
  <c r="I253" i="4" l="1"/>
  <c r="G28" i="4"/>
  <c r="J28" i="4" s="1"/>
  <c r="G27" i="4"/>
  <c r="J27" i="4" s="1"/>
  <c r="G26" i="4"/>
  <c r="J26" i="4" s="1"/>
  <c r="I26" i="4" l="1"/>
  <c r="I28" i="4"/>
  <c r="I27" i="4"/>
  <c r="J565" i="4"/>
  <c r="I565" i="4"/>
  <c r="J564" i="4"/>
  <c r="I564" i="4"/>
  <c r="J563" i="4"/>
  <c r="I563" i="4"/>
  <c r="J562" i="4"/>
  <c r="I562" i="4"/>
  <c r="J561" i="4"/>
  <c r="I561" i="4"/>
  <c r="J560" i="4"/>
  <c r="I560" i="4"/>
  <c r="J559" i="4"/>
  <c r="I559" i="4"/>
  <c r="J558" i="4"/>
  <c r="I558" i="4"/>
  <c r="J557" i="4"/>
  <c r="I557" i="4"/>
  <c r="J554" i="4"/>
  <c r="I554" i="4"/>
  <c r="J553" i="4"/>
  <c r="I553" i="4"/>
  <c r="J552" i="4"/>
  <c r="I552" i="4"/>
  <c r="J551" i="4"/>
  <c r="I551" i="4"/>
  <c r="J550" i="4"/>
  <c r="I550" i="4"/>
  <c r="J549" i="4"/>
  <c r="I549" i="4"/>
  <c r="J548" i="4"/>
  <c r="I548" i="4"/>
  <c r="J547" i="4"/>
  <c r="I547" i="4"/>
  <c r="J546" i="4"/>
  <c r="I546" i="4"/>
  <c r="J545" i="4"/>
  <c r="I545" i="4"/>
  <c r="J544" i="4"/>
  <c r="I544" i="4"/>
  <c r="J543" i="4"/>
  <c r="I543" i="4"/>
  <c r="J538" i="4"/>
  <c r="I538" i="4"/>
  <c r="J537" i="4"/>
  <c r="I537" i="4"/>
  <c r="J536" i="4"/>
  <c r="I536" i="4"/>
  <c r="J528" i="4"/>
  <c r="I528" i="4"/>
  <c r="J527" i="4"/>
  <c r="I527" i="4"/>
  <c r="J526" i="4"/>
  <c r="I526" i="4"/>
  <c r="I525" i="4"/>
  <c r="J524" i="4"/>
  <c r="I524" i="4"/>
  <c r="J523" i="4"/>
  <c r="I523" i="4"/>
  <c r="J522" i="4"/>
  <c r="I522" i="4"/>
  <c r="J521" i="4"/>
  <c r="J520" i="4"/>
  <c r="I520" i="4"/>
  <c r="J519" i="4"/>
  <c r="I519" i="4"/>
  <c r="J518" i="4"/>
  <c r="I518" i="4"/>
  <c r="J517" i="4"/>
  <c r="I517" i="4"/>
  <c r="J516" i="4"/>
  <c r="I516" i="4"/>
  <c r="J515" i="4"/>
  <c r="I515" i="4"/>
  <c r="J514" i="4"/>
  <c r="I514" i="4"/>
  <c r="J513" i="4"/>
  <c r="I513" i="4"/>
  <c r="J512" i="4"/>
  <c r="I512" i="4"/>
  <c r="J511" i="4"/>
  <c r="I511" i="4"/>
  <c r="J509" i="4"/>
  <c r="I509" i="4"/>
  <c r="J508" i="4"/>
  <c r="I508" i="4"/>
  <c r="J504" i="4"/>
  <c r="I504" i="4"/>
  <c r="J503" i="4"/>
  <c r="I503" i="4"/>
  <c r="J501" i="4"/>
  <c r="I501" i="4"/>
  <c r="J500" i="4"/>
  <c r="I500" i="4"/>
  <c r="J499" i="4"/>
  <c r="I499" i="4"/>
  <c r="J498" i="4"/>
  <c r="I498" i="4"/>
  <c r="J497" i="4"/>
  <c r="I497" i="4"/>
  <c r="J495" i="4"/>
  <c r="I495" i="4"/>
  <c r="J494" i="4"/>
  <c r="I494" i="4"/>
  <c r="J493" i="4"/>
  <c r="I493" i="4"/>
  <c r="J492" i="4"/>
  <c r="I492" i="4"/>
  <c r="J491" i="4"/>
  <c r="I491" i="4"/>
  <c r="J490" i="4"/>
  <c r="I490" i="4"/>
  <c r="J489" i="4"/>
  <c r="I489" i="4"/>
  <c r="J487" i="4"/>
  <c r="I487" i="4"/>
  <c r="J486" i="4"/>
  <c r="I486" i="4"/>
  <c r="J485" i="4"/>
  <c r="I485" i="4"/>
  <c r="J484" i="4"/>
  <c r="I484" i="4"/>
  <c r="J483" i="4"/>
  <c r="I483" i="4"/>
  <c r="J482" i="4"/>
  <c r="I482" i="4"/>
  <c r="D521" i="4" l="1"/>
  <c r="I521" i="4" s="1"/>
  <c r="I42" i="4" l="1"/>
  <c r="I76" i="4"/>
  <c r="J76" i="4"/>
  <c r="I77" i="4"/>
  <c r="J77" i="4"/>
  <c r="J75" i="4"/>
  <c r="I75" i="4"/>
  <c r="I72" i="4"/>
  <c r="J72" i="4"/>
  <c r="H73" i="4"/>
  <c r="H71" i="4"/>
  <c r="H70" i="4"/>
  <c r="H69" i="4"/>
  <c r="G73" i="4"/>
  <c r="J73" i="4" s="1"/>
  <c r="G71" i="4"/>
  <c r="J71" i="4" s="1"/>
  <c r="G70" i="4"/>
  <c r="J70" i="4" s="1"/>
  <c r="G69" i="4"/>
  <c r="D73" i="4"/>
  <c r="D71" i="4"/>
  <c r="D70" i="4"/>
  <c r="D69" i="4"/>
  <c r="J480" i="4"/>
  <c r="I480" i="4"/>
  <c r="J479" i="4"/>
  <c r="I479" i="4"/>
  <c r="J478" i="4"/>
  <c r="I478" i="4"/>
  <c r="J475" i="4"/>
  <c r="I475" i="4"/>
  <c r="J474" i="4"/>
  <c r="J473" i="4"/>
  <c r="J471" i="4"/>
  <c r="I471" i="4"/>
  <c r="J470" i="4"/>
  <c r="I470" i="4"/>
  <c r="J469" i="4"/>
  <c r="I469" i="4"/>
  <c r="J468" i="4"/>
  <c r="I468" i="4"/>
  <c r="J467" i="4"/>
  <c r="I467" i="4"/>
  <c r="J466" i="4"/>
  <c r="I466" i="4"/>
  <c r="I465" i="4"/>
  <c r="I464" i="4"/>
  <c r="J463" i="4"/>
  <c r="I463" i="4"/>
  <c r="J461" i="4"/>
  <c r="I461" i="4"/>
  <c r="J460" i="4"/>
  <c r="I460" i="4"/>
  <c r="J459" i="4"/>
  <c r="I459" i="4"/>
  <c r="J458" i="4"/>
  <c r="I458" i="4"/>
  <c r="I454" i="4"/>
  <c r="J453" i="4"/>
  <c r="I453" i="4"/>
  <c r="J452" i="4"/>
  <c r="I452" i="4"/>
  <c r="J451" i="4"/>
  <c r="I451" i="4"/>
  <c r="J449" i="4"/>
  <c r="I449" i="4"/>
  <c r="I447" i="4"/>
  <c r="I446" i="4"/>
  <c r="I440" i="4"/>
  <c r="J440" i="4"/>
  <c r="I441" i="4"/>
  <c r="J441" i="4"/>
  <c r="I442" i="4"/>
  <c r="I443" i="4"/>
  <c r="J443" i="4"/>
  <c r="I444" i="4"/>
  <c r="J444" i="4"/>
  <c r="I445" i="4"/>
  <c r="J445" i="4"/>
  <c r="J439" i="4"/>
  <c r="I439" i="4"/>
  <c r="J418" i="4"/>
  <c r="I418" i="4"/>
  <c r="J417" i="4"/>
  <c r="I417" i="4"/>
  <c r="J416" i="4"/>
  <c r="I416" i="4"/>
  <c r="J413" i="4"/>
  <c r="I413" i="4"/>
  <c r="J409" i="4"/>
  <c r="I409" i="4"/>
  <c r="J405" i="4"/>
  <c r="I405" i="4"/>
  <c r="J403" i="4"/>
  <c r="I403" i="4"/>
  <c r="J402" i="4"/>
  <c r="I402" i="4"/>
  <c r="H155" i="4"/>
  <c r="H157" i="4"/>
  <c r="G157" i="4"/>
  <c r="I157" i="4" s="1"/>
  <c r="G155" i="4"/>
  <c r="D155" i="4"/>
  <c r="H145" i="4"/>
  <c r="H144" i="4"/>
  <c r="D143" i="4"/>
  <c r="G145" i="4"/>
  <c r="I145" i="4" s="1"/>
  <c r="G144" i="4"/>
  <c r="I144" i="4" s="1"/>
  <c r="I155" i="4" l="1"/>
  <c r="I69" i="4"/>
  <c r="H143" i="4"/>
  <c r="G143" i="4"/>
  <c r="I143" i="4" s="1"/>
  <c r="G156" i="4"/>
  <c r="I156" i="4" s="1"/>
  <c r="J69" i="4"/>
  <c r="I73" i="4"/>
  <c r="I71" i="4"/>
  <c r="I70" i="4"/>
  <c r="H156" i="4"/>
  <c r="G128" i="4" l="1"/>
  <c r="D128" i="4"/>
  <c r="H128" i="4" l="1"/>
  <c r="I128" i="4"/>
  <c r="J128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3" i="4"/>
  <c r="J174" i="4"/>
  <c r="J175" i="4"/>
  <c r="J176" i="4"/>
  <c r="J177" i="4"/>
  <c r="J178" i="4"/>
  <c r="J181" i="4"/>
  <c r="J182" i="4"/>
  <c r="J184" i="4"/>
  <c r="J185" i="4"/>
  <c r="J186" i="4"/>
  <c r="J187" i="4"/>
  <c r="J188" i="4"/>
  <c r="J189" i="4"/>
  <c r="J191" i="4"/>
  <c r="J193" i="4"/>
  <c r="J194" i="4"/>
  <c r="J197" i="4"/>
  <c r="J198" i="4"/>
  <c r="J199" i="4"/>
  <c r="J200" i="4"/>
  <c r="J203" i="4"/>
  <c r="J204" i="4"/>
  <c r="J205" i="4"/>
  <c r="J206" i="4"/>
  <c r="J207" i="4"/>
  <c r="J208" i="4"/>
  <c r="J209" i="4"/>
  <c r="J210" i="4"/>
  <c r="J212" i="4"/>
  <c r="J213" i="4"/>
  <c r="J214" i="4"/>
  <c r="J218" i="4"/>
  <c r="J220" i="4"/>
  <c r="J221" i="4"/>
  <c r="J223" i="4"/>
  <c r="J224" i="4"/>
  <c r="J226" i="4"/>
  <c r="J227" i="4"/>
  <c r="J228" i="4"/>
  <c r="J229" i="4"/>
  <c r="J230" i="4"/>
  <c r="J233" i="4"/>
  <c r="J236" i="4"/>
  <c r="J237" i="4"/>
  <c r="J239" i="4"/>
  <c r="J240" i="4"/>
  <c r="J243" i="4"/>
  <c r="I140" i="4"/>
  <c r="I141" i="4"/>
  <c r="I146" i="4"/>
  <c r="I147" i="4"/>
  <c r="I148" i="4"/>
  <c r="I149" i="4"/>
  <c r="I150" i="4"/>
  <c r="I151" i="4"/>
  <c r="I152" i="4"/>
  <c r="I153" i="4"/>
  <c r="I154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3" i="4"/>
  <c r="I174" i="4"/>
  <c r="I175" i="4"/>
  <c r="I176" i="4"/>
  <c r="I177" i="4"/>
  <c r="I178" i="4"/>
  <c r="I181" i="4"/>
  <c r="I182" i="4"/>
  <c r="I184" i="4"/>
  <c r="I185" i="4"/>
  <c r="I186" i="4"/>
  <c r="I187" i="4"/>
  <c r="I188" i="4"/>
  <c r="I189" i="4"/>
  <c r="I191" i="4"/>
  <c r="I192" i="4"/>
  <c r="I193" i="4"/>
  <c r="I194" i="4"/>
  <c r="I197" i="4"/>
  <c r="I198" i="4"/>
  <c r="I199" i="4"/>
  <c r="I200" i="4"/>
  <c r="I203" i="4"/>
  <c r="I204" i="4"/>
  <c r="I205" i="4"/>
  <c r="I206" i="4"/>
  <c r="I207" i="4"/>
  <c r="I208" i="4"/>
  <c r="I209" i="4"/>
  <c r="I212" i="4"/>
  <c r="I213" i="4"/>
  <c r="I214" i="4"/>
  <c r="I218" i="4"/>
  <c r="I220" i="4"/>
  <c r="I223" i="4"/>
  <c r="I224" i="4"/>
  <c r="I226" i="4"/>
  <c r="I227" i="4"/>
  <c r="I233" i="4"/>
  <c r="I236" i="4"/>
  <c r="I237" i="4"/>
  <c r="I239" i="4"/>
  <c r="I240" i="4"/>
  <c r="I243" i="4"/>
  <c r="J139" i="4"/>
  <c r="I139" i="4"/>
  <c r="H225" i="4"/>
  <c r="H222" i="4"/>
  <c r="G225" i="4"/>
  <c r="J225" i="4" s="1"/>
  <c r="G222" i="4"/>
  <c r="M222" i="4"/>
  <c r="H202" i="4"/>
  <c r="G202" i="4"/>
  <c r="J202" i="4" s="1"/>
  <c r="D202" i="4"/>
  <c r="J120" i="4"/>
  <c r="J121" i="4"/>
  <c r="J122" i="4"/>
  <c r="J123" i="4"/>
  <c r="J126" i="4"/>
  <c r="J119" i="4"/>
  <c r="I126" i="4"/>
  <c r="I120" i="4"/>
  <c r="I121" i="4"/>
  <c r="I122" i="4"/>
  <c r="I123" i="4"/>
  <c r="I124" i="4"/>
  <c r="I119" i="4"/>
  <c r="J42" i="4"/>
  <c r="J41" i="4"/>
  <c r="J39" i="4"/>
  <c r="J30" i="4"/>
  <c r="I41" i="4"/>
  <c r="I39" i="4"/>
  <c r="I30" i="4"/>
  <c r="G38" i="4"/>
  <c r="J38" i="4" s="1"/>
  <c r="D38" i="4"/>
  <c r="J581" i="4"/>
  <c r="J582" i="4"/>
  <c r="J583" i="4"/>
  <c r="J584" i="4"/>
  <c r="J585" i="4"/>
  <c r="J586" i="4"/>
  <c r="J587" i="4"/>
  <c r="J588" i="4"/>
  <c r="J589" i="4"/>
  <c r="J590" i="4"/>
  <c r="J591" i="4"/>
  <c r="J593" i="4"/>
  <c r="J594" i="4"/>
  <c r="J595" i="4"/>
  <c r="J596" i="4"/>
  <c r="J597" i="4"/>
  <c r="J599" i="4"/>
  <c r="J600" i="4"/>
  <c r="J602" i="4"/>
  <c r="J603" i="4"/>
  <c r="J604" i="4"/>
  <c r="J606" i="4"/>
  <c r="J607" i="4"/>
  <c r="J608" i="4"/>
  <c r="J609" i="4"/>
  <c r="J611" i="4"/>
  <c r="J612" i="4"/>
  <c r="J580" i="4"/>
  <c r="I581" i="4"/>
  <c r="I582" i="4"/>
  <c r="I583" i="4"/>
  <c r="I584" i="4"/>
  <c r="I585" i="4"/>
  <c r="I586" i="4"/>
  <c r="I587" i="4"/>
  <c r="I588" i="4"/>
  <c r="I589" i="4"/>
  <c r="I590" i="4"/>
  <c r="I591" i="4"/>
  <c r="I593" i="4"/>
  <c r="I594" i="4"/>
  <c r="I595" i="4"/>
  <c r="I596" i="4"/>
  <c r="I597" i="4"/>
  <c r="I600" i="4"/>
  <c r="I602" i="4"/>
  <c r="I603" i="4"/>
  <c r="I606" i="4"/>
  <c r="I607" i="4"/>
  <c r="I608" i="4"/>
  <c r="I609" i="4"/>
  <c r="I611" i="4"/>
  <c r="I612" i="4"/>
  <c r="I580" i="4"/>
  <c r="J101" i="4"/>
  <c r="J102" i="4"/>
  <c r="J103" i="4"/>
  <c r="J107" i="4"/>
  <c r="J110" i="4"/>
  <c r="J111" i="4"/>
  <c r="J113" i="4"/>
  <c r="I102" i="4"/>
  <c r="I103" i="4"/>
  <c r="I107" i="4"/>
  <c r="I110" i="4"/>
  <c r="I113" i="4"/>
  <c r="J92" i="4"/>
  <c r="J93" i="4"/>
  <c r="J94" i="4"/>
  <c r="J95" i="4"/>
  <c r="J97" i="4"/>
  <c r="J98" i="4"/>
  <c r="J99" i="4"/>
  <c r="J91" i="4"/>
  <c r="I92" i="4"/>
  <c r="I93" i="4"/>
  <c r="I94" i="4"/>
  <c r="I95" i="4"/>
  <c r="I97" i="4"/>
  <c r="I98" i="4"/>
  <c r="I99" i="4"/>
  <c r="I91" i="4"/>
  <c r="J67" i="4"/>
  <c r="J65" i="4"/>
  <c r="J66" i="4"/>
  <c r="J64" i="4"/>
  <c r="I66" i="4"/>
  <c r="I67" i="4"/>
  <c r="I65" i="4"/>
  <c r="I64" i="4"/>
  <c r="J116" i="4"/>
  <c r="J117" i="4"/>
  <c r="J115" i="4"/>
  <c r="I116" i="4"/>
  <c r="I117" i="4"/>
  <c r="I115" i="4"/>
  <c r="J132" i="4"/>
  <c r="J134" i="4"/>
  <c r="J135" i="4"/>
  <c r="J131" i="4"/>
  <c r="I132" i="4"/>
  <c r="I134" i="4"/>
  <c r="I135" i="4"/>
  <c r="I131" i="4"/>
  <c r="J284" i="4"/>
  <c r="J285" i="4"/>
  <c r="J286" i="4"/>
  <c r="J288" i="4"/>
  <c r="J289" i="4"/>
  <c r="J290" i="4"/>
  <c r="J291" i="4"/>
  <c r="J292" i="4"/>
  <c r="J293" i="4"/>
  <c r="J283" i="4"/>
  <c r="I284" i="4"/>
  <c r="I285" i="4"/>
  <c r="I286" i="4"/>
  <c r="I288" i="4"/>
  <c r="I291" i="4"/>
  <c r="I283" i="4"/>
  <c r="J365" i="4"/>
  <c r="J371" i="4"/>
  <c r="J372" i="4"/>
  <c r="J373" i="4"/>
  <c r="J374" i="4"/>
  <c r="J376" i="4"/>
  <c r="J377" i="4"/>
  <c r="J378" i="4"/>
  <c r="J379" i="4"/>
  <c r="J380" i="4"/>
  <c r="J381" i="4"/>
  <c r="J383" i="4"/>
  <c r="J385" i="4"/>
  <c r="J387" i="4"/>
  <c r="J393" i="4"/>
  <c r="J364" i="4"/>
  <c r="I371" i="4"/>
  <c r="I372" i="4"/>
  <c r="I373" i="4"/>
  <c r="I374" i="4"/>
  <c r="I376" i="4"/>
  <c r="I377" i="4"/>
  <c r="I378" i="4"/>
  <c r="I379" i="4"/>
  <c r="I380" i="4"/>
  <c r="I381" i="4"/>
  <c r="I383" i="4"/>
  <c r="I385" i="4"/>
  <c r="I393" i="4"/>
  <c r="I364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30" i="4"/>
  <c r="J329" i="4"/>
  <c r="J328" i="4"/>
  <c r="I332" i="4"/>
  <c r="I335" i="4"/>
  <c r="I337" i="4"/>
  <c r="I339" i="4"/>
  <c r="I340" i="4"/>
  <c r="I341" i="4"/>
  <c r="I342" i="4"/>
  <c r="I343" i="4"/>
  <c r="I344" i="4"/>
  <c r="I345" i="4"/>
  <c r="I330" i="4"/>
  <c r="I329" i="4"/>
  <c r="I328" i="4"/>
  <c r="J399" i="4"/>
  <c r="J400" i="4"/>
  <c r="J398" i="4"/>
  <c r="I399" i="4"/>
  <c r="I400" i="4"/>
  <c r="I398" i="4"/>
  <c r="J435" i="4"/>
  <c r="J422" i="4"/>
  <c r="J423" i="4"/>
  <c r="J424" i="4"/>
  <c r="J425" i="4"/>
  <c r="J426" i="4"/>
  <c r="J427" i="4"/>
  <c r="J429" i="4"/>
  <c r="J430" i="4"/>
  <c r="J431" i="4"/>
  <c r="J432" i="4"/>
  <c r="J433" i="4"/>
  <c r="J434" i="4"/>
  <c r="I422" i="4"/>
  <c r="I423" i="4"/>
  <c r="I424" i="4"/>
  <c r="I425" i="4"/>
  <c r="I426" i="4"/>
  <c r="I427" i="4"/>
  <c r="I429" i="4"/>
  <c r="I430" i="4"/>
  <c r="I431" i="4"/>
  <c r="I432" i="4"/>
  <c r="I433" i="4"/>
  <c r="I434" i="4"/>
  <c r="I435" i="4"/>
  <c r="I421" i="4"/>
  <c r="H376" i="4"/>
  <c r="G369" i="4"/>
  <c r="I369" i="4" s="1"/>
  <c r="G368" i="4"/>
  <c r="J368" i="4" s="1"/>
  <c r="G367" i="4"/>
  <c r="I367" i="4" s="1"/>
  <c r="E366" i="4"/>
  <c r="F366" i="4"/>
  <c r="H366" i="4"/>
  <c r="D366" i="4"/>
  <c r="G104" i="4"/>
  <c r="J104" i="4" s="1"/>
  <c r="H99" i="4"/>
  <c r="E96" i="4"/>
  <c r="F96" i="4"/>
  <c r="G96" i="4"/>
  <c r="H96" i="4"/>
  <c r="D96" i="4"/>
  <c r="H287" i="4"/>
  <c r="G287" i="4"/>
  <c r="J287" i="4" s="1"/>
  <c r="D287" i="4"/>
  <c r="I202" i="4" l="1"/>
  <c r="H219" i="4"/>
  <c r="I96" i="4"/>
  <c r="J96" i="4"/>
  <c r="I104" i="4"/>
  <c r="I225" i="4"/>
  <c r="I287" i="4"/>
  <c r="H104" i="4"/>
  <c r="J222" i="4"/>
  <c r="G219" i="4"/>
  <c r="I368" i="4"/>
  <c r="J369" i="4"/>
  <c r="J367" i="4"/>
  <c r="G366" i="4"/>
  <c r="H38" i="4"/>
  <c r="I38" i="4"/>
  <c r="I222" i="4"/>
  <c r="B613" i="4"/>
  <c r="B566" i="4"/>
  <c r="B555" i="4"/>
  <c r="B543" i="4"/>
  <c r="B536" i="4"/>
  <c r="B521" i="4"/>
  <c r="B509" i="4"/>
  <c r="B507" i="4"/>
  <c r="B506" i="4"/>
  <c r="B502" i="4"/>
  <c r="B501" i="4"/>
  <c r="B495" i="4"/>
  <c r="B482" i="4"/>
  <c r="B481" i="4"/>
  <c r="B325" i="4"/>
  <c r="B323" i="4"/>
  <c r="B320" i="4"/>
  <c r="B319" i="4"/>
  <c r="B317" i="4"/>
  <c r="B315" i="4"/>
  <c r="B313" i="4"/>
  <c r="B312" i="4"/>
  <c r="B310" i="4"/>
  <c r="B436" i="4"/>
  <c r="B419" i="4"/>
  <c r="B401" i="4"/>
  <c r="B397" i="4"/>
  <c r="B388" i="4"/>
  <c r="B384" i="4"/>
  <c r="B363" i="4"/>
  <c r="B346" i="4"/>
  <c r="B327" i="4"/>
  <c r="B302" i="4"/>
  <c r="B299" i="4"/>
  <c r="B271" i="4"/>
  <c r="B262" i="4"/>
  <c r="B245" i="4"/>
  <c r="B326" i="4"/>
  <c r="B309" i="4"/>
  <c r="B298" i="4"/>
  <c r="B270" i="4"/>
  <c r="B244" i="4"/>
  <c r="B137" i="4"/>
  <c r="I219" i="4" l="1"/>
  <c r="J219" i="4"/>
  <c r="J366" i="4"/>
  <c r="I366" i="4"/>
  <c r="E465" i="4"/>
  <c r="J465" i="4" s="1"/>
  <c r="E456" i="4"/>
  <c r="E454" i="4"/>
  <c r="J454" i="4" s="1"/>
  <c r="E447" i="4"/>
  <c r="J447" i="4" s="1"/>
  <c r="E446" i="4"/>
  <c r="J446" i="4" s="1"/>
  <c r="E442" i="4"/>
  <c r="J442" i="4" s="1"/>
  <c r="E421" i="4"/>
  <c r="J421" i="4" s="1"/>
  <c r="C301" i="4"/>
  <c r="C300" i="4"/>
  <c r="C279" i="4"/>
  <c r="C278" i="4"/>
  <c r="C277" i="4"/>
  <c r="C275" i="4"/>
  <c r="C274" i="4"/>
  <c r="C273" i="4"/>
  <c r="C280" i="4" s="1"/>
  <c r="C86" i="4" l="1"/>
  <c r="B85" i="4"/>
  <c r="B87" i="4" s="1"/>
  <c r="C61" i="4"/>
  <c r="C60" i="4"/>
  <c r="C59" i="4"/>
  <c r="C58" i="4"/>
  <c r="C57" i="4"/>
  <c r="C42" i="4"/>
  <c r="C31" i="4"/>
  <c r="C29" i="4"/>
  <c r="C24" i="4"/>
  <c r="C23" i="4"/>
  <c r="C22" i="4"/>
  <c r="C21" i="4"/>
  <c r="C20" i="4"/>
  <c r="C56" i="4" s="1"/>
  <c r="C19" i="4"/>
  <c r="C55" i="4" s="1"/>
  <c r="C18" i="4"/>
  <c r="C54" i="4" s="1"/>
  <c r="C17" i="4"/>
  <c r="C53" i="4" s="1"/>
  <c r="C16" i="4"/>
  <c r="C52" i="4" s="1"/>
  <c r="C15" i="4"/>
  <c r="C51" i="4" s="1"/>
  <c r="C14" i="4"/>
  <c r="C50" i="4" s="1"/>
  <c r="C13" i="4"/>
  <c r="C49" i="4" s="1"/>
  <c r="C12" i="4"/>
  <c r="C48" i="4" s="1"/>
  <c r="C10" i="4"/>
  <c r="C46" i="4" s="1"/>
  <c r="C9" i="4"/>
  <c r="C45" i="4" s="1"/>
  <c r="C8" i="4"/>
  <c r="C44" i="4" s="1"/>
  <c r="C7" i="4"/>
  <c r="C43" i="4" s="1"/>
  <c r="C11" i="4" l="1"/>
  <c r="C47" i="4" s="1"/>
  <c r="V365" i="5" l="1"/>
  <c r="X365" i="5" s="1"/>
  <c r="Z365" i="5" s="1"/>
  <c r="AB365" i="5" s="1"/>
  <c r="AC365" i="5" s="1"/>
</calcChain>
</file>

<file path=xl/comments1.xml><?xml version="1.0" encoding="utf-8"?>
<comments xmlns="http://schemas.openxmlformats.org/spreadsheetml/2006/main">
  <authors>
    <author>LINHTAICHINH</author>
    <author>AdMin</author>
  </authors>
  <commentList>
    <comment ref="B209" authorId="0" shapeId="0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tỉnh k có</t>
        </r>
      </text>
    </comment>
    <comment ref="D212" authorId="0" shapeId="0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Tỉnh đề nghị 35,5. CÔng thương đề nghị 74,587</t>
        </r>
      </text>
    </comment>
    <comment ref="D216" authorId="0" shapeId="0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2 giá trị này phải bằng nhau, </t>
        </r>
      </text>
    </comment>
    <comment ref="D262" authorId="0" shapeId="0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Tốc độ tăng 121% sao không cho vào</t>
        </r>
      </text>
    </comment>
    <comment ref="D265" authorId="0" shapeId="0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Tốc độ tăng 0,62% sao k cho vào</t>
        </r>
      </text>
    </comment>
    <comment ref="D266" authorId="0" shapeId="0">
      <text>
        <r>
          <rPr>
            <b/>
            <sz val="9"/>
            <color indexed="81"/>
            <rFont val="Tahoma"/>
            <family val="2"/>
          </rPr>
          <t>LINHTAICHINH:</t>
        </r>
        <r>
          <rPr>
            <sz val="9"/>
            <color indexed="81"/>
            <rFont val="Tahoma"/>
            <family val="2"/>
          </rPr>
          <t xml:space="preserve">
Xem lại tốc độ tăng 0,6% sao chỉ tiêu kế hoạch lại bằng ước TH năm trước</t>
        </r>
      </text>
    </comment>
    <comment ref="B415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Tỷ lệ phụ nữ đẻ được khám thai 3 lần/3 kỳ</t>
        </r>
      </text>
    </comment>
  </commentList>
</comments>
</file>

<file path=xl/sharedStrings.xml><?xml version="1.0" encoding="utf-8"?>
<sst xmlns="http://schemas.openxmlformats.org/spreadsheetml/2006/main" count="2237" uniqueCount="1002">
  <si>
    <t>TT</t>
  </si>
  <si>
    <t>CHỈ TIÊU</t>
  </si>
  <si>
    <t>ĐVT</t>
  </si>
  <si>
    <t>Ghi chú</t>
  </si>
  <si>
    <t>A</t>
  </si>
  <si>
    <t>CÁC CHỈ TIÊU CHỦ YẾU</t>
  </si>
  <si>
    <t>I</t>
  </si>
  <si>
    <t>CHỈ TIÊU VỀ KINH TẾ</t>
  </si>
  <si>
    <t>Giá trị sản xuất (GO) (giá 2010)</t>
  </si>
  <si>
    <t>Tr. đồng</t>
  </si>
  <si>
    <t xml:space="preserve"> - Nông, lâm, ngư nghiệp</t>
  </si>
  <si>
    <t>Trong đó: + Nông nghiệp</t>
  </si>
  <si>
    <t xml:space="preserve">                 Chia ra: Trồng trọt</t>
  </si>
  <si>
    <t xml:space="preserve">                              Chăn nuôi</t>
  </si>
  <si>
    <t xml:space="preserve">                              Dịch vụ NN</t>
  </si>
  <si>
    <t xml:space="preserve">                + Lâm nghiệp</t>
  </si>
  <si>
    <t xml:space="preserve">                + Ngư nghiệp</t>
  </si>
  <si>
    <t xml:space="preserve"> - Công nghiệp, xây dựng</t>
  </si>
  <si>
    <t xml:space="preserve">             + Quốc doanh địa phương</t>
  </si>
  <si>
    <t xml:space="preserve">             + Kinh tế ngoài quốc doanh</t>
  </si>
  <si>
    <t>Trong đó: Công nghiệp</t>
  </si>
  <si>
    <t xml:space="preserve"> - Dịch vụ, du lịch</t>
  </si>
  <si>
    <t>Tổng giá trị gia tăng GDP (giá HH)</t>
  </si>
  <si>
    <t xml:space="preserve"> - Dịch vụ</t>
  </si>
  <si>
    <t>%</t>
  </si>
  <si>
    <t>Thu nhập bình quân đầu người</t>
  </si>
  <si>
    <t xml:space="preserve">Tấn </t>
  </si>
  <si>
    <t>Diện tích cây công nghiệp dài ngày</t>
  </si>
  <si>
    <t xml:space="preserve"> - Cây chè</t>
  </si>
  <si>
    <t>Ha</t>
  </si>
  <si>
    <t xml:space="preserve"> + Trồng mới</t>
  </si>
  <si>
    <t xml:space="preserve"> - Cây thảo quả</t>
  </si>
  <si>
    <t>Cây công nghiệp</t>
  </si>
  <si>
    <t xml:space="preserve"> - Cao Su</t>
  </si>
  <si>
    <t>ha</t>
  </si>
  <si>
    <t>Tốc độ tăng đàn gia súc, gia cầm</t>
  </si>
  <si>
    <t>Thu ngân sách NN trên địa bàn</t>
  </si>
  <si>
    <t>- Thu ngân sách huyện được hưởng</t>
  </si>
  <si>
    <t>- Thu nội địa</t>
  </si>
  <si>
    <t xml:space="preserve">NS tỉnh bổ sung cho NS địa phương </t>
  </si>
  <si>
    <t>Chi ngân sách địa phương</t>
  </si>
  <si>
    <t>Chi ĐT phát triển địa phương QL</t>
  </si>
  <si>
    <t>- Vốn cân đối NS địa phương</t>
  </si>
  <si>
    <t>- Hỗ trợ có mục tiêu từ NSTW</t>
  </si>
  <si>
    <t>Chi thường xuyên</t>
  </si>
  <si>
    <t>Trong đó:</t>
  </si>
  <si>
    <t>- Chi cho sự nghiệp giáo dục - ĐT</t>
  </si>
  <si>
    <t>- Chi cho sự nghiệp kinh tế</t>
  </si>
  <si>
    <t xml:space="preserve">- Chi cho QL hành chính Nhà nước </t>
  </si>
  <si>
    <t>- Địa phương quản lý (huyện, xã)</t>
  </si>
  <si>
    <t xml:space="preserve">Tái định cư các thuỷ điện </t>
  </si>
  <si>
    <t>Trong đó:  - Thuỷ điện Bản Chát</t>
  </si>
  <si>
    <t>II</t>
  </si>
  <si>
    <t>CHỈ TIÊU VỀ XÃ HỘI</t>
  </si>
  <si>
    <t>Dân số trung bình</t>
  </si>
  <si>
    <t>Người</t>
  </si>
  <si>
    <t>Tỷ lệ tăng dân số tự nhiên</t>
  </si>
  <si>
    <t>‰</t>
  </si>
  <si>
    <t>Tỷ lệ giảm sinh</t>
  </si>
  <si>
    <t>Tỷ lệ tăng dân số</t>
  </si>
  <si>
    <t>Y tế</t>
  </si>
  <si>
    <t>xã</t>
  </si>
  <si>
    <t>Tỷ lệ Bác sỹ/vạn dân</t>
  </si>
  <si>
    <t>Bác sĩ</t>
  </si>
  <si>
    <t>Giáo dục</t>
  </si>
  <si>
    <t xml:space="preserve"> Số trường đạt chuẩn quốc gia</t>
  </si>
  <si>
    <t>Trường</t>
  </si>
  <si>
    <t>Duy trì phổ cập giáo dục</t>
  </si>
  <si>
    <t>Hạ tầng điện lưới</t>
  </si>
  <si>
    <t>Trong đó: Thực hiện trong năm</t>
  </si>
  <si>
    <t>Giao thông</t>
  </si>
  <si>
    <t>Số xã có đường ô tô đến trung tâm</t>
  </si>
  <si>
    <t>Xã</t>
  </si>
  <si>
    <t xml:space="preserve"> - Số xã có đường ô tô đi được quanh năm </t>
  </si>
  <si>
    <t>Giảm nghèo - Đào tạo - Việc làm</t>
  </si>
  <si>
    <t>Hộ</t>
  </si>
  <si>
    <t xml:space="preserve"> hộ</t>
  </si>
  <si>
    <t>Trong đó: Số lao động XK trong năm</t>
  </si>
  <si>
    <t>Trong đó: - Lao động nữ</t>
  </si>
  <si>
    <t>Văn hoá</t>
  </si>
  <si>
    <t xml:space="preserve"> - Tỷ lệ hộ gia đình đạt GĐVH</t>
  </si>
  <si>
    <t xml:space="preserve"> - Tỷ lệ thôn, bản, KP đạt TCVH</t>
  </si>
  <si>
    <t>Xây dựng nông thôn mới</t>
  </si>
  <si>
    <t xml:space="preserve"> - Triển khai xây dựng NTM</t>
  </si>
  <si>
    <t xml:space="preserve"> - Thực hiện bộ tiêu chí quốc gia về NTM</t>
  </si>
  <si>
    <t xml:space="preserve"> + Số xã hoàn thành 19 tiêu chí</t>
  </si>
  <si>
    <t xml:space="preserve"> + Bình quân tiêu chí trên xã</t>
  </si>
  <si>
    <t>Tiêu chí/xã</t>
  </si>
  <si>
    <t>III</t>
  </si>
  <si>
    <t>CHỈ TIÊU VỀ MÔI TRƯỜNG</t>
  </si>
  <si>
    <t>Trồng rừng  (rừng phòng hộ)</t>
  </si>
  <si>
    <t>Tỷ lệ chất thải rắn ở đô thị được thu gom</t>
  </si>
  <si>
    <t>Tỷ lệ dân số được sử dụng nước sinh hoạt</t>
  </si>
  <si>
    <t>Trong đó: Trồng mới</t>
  </si>
  <si>
    <r>
      <t xml:space="preserve">Trong đó: </t>
    </r>
    <r>
      <rPr>
        <b/>
        <sz val="14"/>
        <rFont val="Times New Roman"/>
        <family val="1"/>
      </rPr>
      <t>Đầu tư từ nguồn SD đất</t>
    </r>
  </si>
  <si>
    <r>
      <t xml:space="preserve">                 </t>
    </r>
    <r>
      <rPr>
        <b/>
        <sz val="14"/>
        <rFont val="Times New Roman"/>
        <family val="1"/>
      </rPr>
      <t>Chi XDCB tập trung</t>
    </r>
  </si>
  <si>
    <r>
      <t></t>
    </r>
    <r>
      <rPr>
        <b/>
        <sz val="14"/>
        <rFont val="Times New Roman"/>
        <family val="1"/>
      </rPr>
      <t xml:space="preserve"> vốn đầu tư phát triển trên ĐB</t>
    </r>
  </si>
  <si>
    <t>Trong đó: Lao động nữ</t>
  </si>
  <si>
    <t>So sánh (%)</t>
  </si>
  <si>
    <t xml:space="preserve"> Số xã đạt tiêu chí quốc gia về y tế xã (theo chuẩn mới 2011-2020)</t>
  </si>
  <si>
    <t xml:space="preserve"> + Tỷ lệ xã đạt tiêu chí quốc gia về y tế xã (theo chuẩn mới 2011-2020)</t>
  </si>
  <si>
    <t xml:space="preserve"> - Số trạm y tế xã, phường, thị trấn có bác sỹ (bao gồm cả bác sỹ làm việc định kỳ)</t>
  </si>
  <si>
    <t xml:space="preserve"> + Tỷ lệ trạm y tế xã, phường, thị trấn có bác sỹ (Có biên chế tại trạm)</t>
  </si>
  <si>
    <t>Số xã có điện lưới Quốc gia</t>
  </si>
  <si>
    <t xml:space="preserve"> Tỷ lệ hộ được sử dụng điện lưới quốc gia</t>
  </si>
  <si>
    <t>Trong đó: Tỷ lệ sử dụng thời gian lao động nữ ở khu vực nông thôn</t>
  </si>
  <si>
    <t>Trồng rừng thay thế</t>
  </si>
  <si>
    <t>Tỷ lệ số cơ sở gây ô nhiễm môi trường nghiêm trọng được xử lý</t>
  </si>
  <si>
    <t>Cơ cấu kinh tế</t>
  </si>
  <si>
    <t> Mức lưu chuyển hàng hoá bán lẻ trên ĐB</t>
  </si>
  <si>
    <t xml:space="preserve"> Trong đó: Trồng mới</t>
  </si>
  <si>
    <t>Trong đó: Công nhận nơi</t>
  </si>
  <si>
    <t xml:space="preserve"> Tỷ lệ hộ được sử dụng điện </t>
  </si>
  <si>
    <t xml:space="preserve"> - Số hộ tái nghèo phát sinh mới</t>
  </si>
  <si>
    <t xml:space="preserve"> - Số hộ cận nghèo</t>
  </si>
  <si>
    <t xml:space="preserve"> - Số hộ thoát nghèo</t>
  </si>
  <si>
    <t xml:space="preserve"> - Tổng số người trong độ tuổi LĐ</t>
  </si>
  <si>
    <t xml:space="preserve"> - Số lao động chia theo khu vực</t>
  </si>
  <si>
    <t xml:space="preserve"> + Lao động thành thị</t>
  </si>
  <si>
    <t xml:space="preserve"> + Lao động nông thôn</t>
  </si>
  <si>
    <t xml:space="preserve"> - Số người trong độ tuổi LĐ có khả năng LĐ (15 tuổi trở lên đang làm việc tại nền kinh tế quốc dân)</t>
  </si>
  <si>
    <t xml:space="preserve"> - Số lao động xuất khẩu </t>
  </si>
  <si>
    <t xml:space="preserve"> - Đào tạo nghề mới trong năm</t>
  </si>
  <si>
    <t xml:space="preserve"> Trong đó: Đào tạo dạy nghề sơ cấp và DNTX (dưới 3 tháng)</t>
  </si>
  <si>
    <t xml:space="preserve"> - Đào tạo nghề trung cấp</t>
  </si>
  <si>
    <t xml:space="preserve"> - Số lượt người được cai nghiện</t>
  </si>
  <si>
    <t xml:space="preserve"> + Cai tại trung tâm 05-06 tỉnh</t>
  </si>
  <si>
    <t xml:space="preserve"> + TT CB giáo dục - Lao động - XH</t>
  </si>
  <si>
    <t xml:space="preserve"> + Cai tại cộng đồng</t>
  </si>
  <si>
    <t>Tỷ lệ che phủ rừng</t>
  </si>
  <si>
    <t xml:space="preserve"> - TL dân số đô thị được SD nước sạch</t>
  </si>
  <si>
    <t xml:space="preserve"> - Tỷ lệ dân số nông thôn được sử dụng nước sinh hoạt hợp vệ sinh</t>
  </si>
  <si>
    <t>Kế hoạch</t>
  </si>
  <si>
    <t>Tổng SL LT (có hạt)</t>
  </si>
  <si>
    <t>Xã, thị trấn</t>
  </si>
  <si>
    <t xml:space="preserve"> Trong đó: TL hộ nghèo là người dân tộc thiểu số (theo chuẩn quốc gia)</t>
  </si>
  <si>
    <t xml:space="preserve"> - Tỷ lệ giảm hộ nghèo</t>
  </si>
  <si>
    <t xml:space="preserve">                - Đào tạo nghề</t>
  </si>
  <si>
    <t xml:space="preserve"> - Tỷ lệ CQ, ĐV,Tr.học đạt TCVH</t>
  </si>
  <si>
    <t xml:space="preserve"> - Số người lạm dụng ma tuý</t>
  </si>
  <si>
    <t xml:space="preserve"> - Tỷ lệ bản có đường XM đi thuận tiện</t>
  </si>
  <si>
    <t xml:space="preserve"> + Số xã đạt từ 15-18 tiêu chí</t>
  </si>
  <si>
    <t xml:space="preserve"> + Số xã đạt từ 10-14 tiêu chí </t>
  </si>
  <si>
    <t xml:space="preserve"> + Số xã đạt từ 5-9 tiêu chí</t>
  </si>
  <si>
    <t xml:space="preserve"> + Số xã đạt dưới 5 tiêu chí</t>
  </si>
  <si>
    <t xml:space="preserve">                 - Thuỷ điện Huội Quảng</t>
  </si>
  <si>
    <t>Giá trị xuất khẩu địa phương</t>
  </si>
  <si>
    <t>B</t>
  </si>
  <si>
    <t>CÂY LƯƠNG THỰC</t>
  </si>
  <si>
    <t xml:space="preserve"> + Tr. đó: Thóc </t>
  </si>
  <si>
    <t xml:space="preserve">Riêng thóc ruộng </t>
  </si>
  <si>
    <t xml:space="preserve"> + Cây hàng năm </t>
  </si>
  <si>
    <t xml:space="preserve"> + Cây lâu năm </t>
  </si>
  <si>
    <t xml:space="preserve">Lúa mùa: DT </t>
  </si>
  <si>
    <t>NS</t>
  </si>
  <si>
    <t>Tạ/ha</t>
  </si>
  <si>
    <t>SL</t>
  </si>
  <si>
    <t>Tấn</t>
  </si>
  <si>
    <t>Chiêm xuân: DT</t>
  </si>
  <si>
    <t xml:space="preserve">NS </t>
  </si>
  <si>
    <t xml:space="preserve">SL </t>
  </si>
  <si>
    <t xml:space="preserve">Lúa nương: DT </t>
  </si>
  <si>
    <t>Ngô: DT</t>
  </si>
  <si>
    <t>Ngô thu đông: Diện tích</t>
  </si>
  <si>
    <t>Ngô Xuân hè: Diện tích</t>
  </si>
  <si>
    <t>Khoai CL: DT</t>
  </si>
  <si>
    <t>Cây sắn: DT</t>
  </si>
  <si>
    <t>Khai hoang RN</t>
  </si>
  <si>
    <t xml:space="preserve">CÂY CÔNG NGHIỆP </t>
  </si>
  <si>
    <t xml:space="preserve">Cây CN ngắn ngày </t>
  </si>
  <si>
    <t>Cây lạc: DT</t>
  </si>
  <si>
    <t>Đậu tương: DT</t>
  </si>
  <si>
    <t xml:space="preserve">Cây CN lâu năm </t>
  </si>
  <si>
    <t>Cây chè</t>
  </si>
  <si>
    <t xml:space="preserve">Tổng DT chè </t>
  </si>
  <si>
    <t xml:space="preserve">Tr. đó: Chè trồng mới </t>
  </si>
  <si>
    <t xml:space="preserve"> - Chè KTCB</t>
  </si>
  <si>
    <t xml:space="preserve"> - Diên tích Chè KD</t>
  </si>
  <si>
    <t xml:space="preserve">SL chè búp tươi </t>
  </si>
  <si>
    <t>Cây thảo quả: DT</t>
  </si>
  <si>
    <t xml:space="preserve">Tr. đó: Trồng mới </t>
  </si>
  <si>
    <t>tấn</t>
  </si>
  <si>
    <t>Cây cao su</t>
  </si>
  <si>
    <t>Diện tích</t>
  </si>
  <si>
    <t>Trong đó: diện tích trồng mới</t>
  </si>
  <si>
    <t>Cây ăn quả: DT</t>
  </si>
  <si>
    <t>IV</t>
  </si>
  <si>
    <t>Một số loại cây trồng khác</t>
  </si>
  <si>
    <t>Cây rau, màu</t>
  </si>
  <si>
    <t>Rau, đậu CL: DT</t>
  </si>
  <si>
    <t>PT vùng rau, màu, TP hàng hóa tập trung (Σ DT canh tác)</t>
  </si>
  <si>
    <t>V</t>
  </si>
  <si>
    <t>CHĂN NUÔI</t>
  </si>
  <si>
    <t xml:space="preserve">Tổng đàn gia súc </t>
  </si>
  <si>
    <t xml:space="preserve"> + Đàn trâu</t>
  </si>
  <si>
    <t>Con</t>
  </si>
  <si>
    <t xml:space="preserve"> + Đàn bò</t>
  </si>
  <si>
    <t xml:space="preserve"> + Đàn lợn</t>
  </si>
  <si>
    <t xml:space="preserve"> + Đàn ngựa </t>
  </si>
  <si>
    <t xml:space="preserve"> + Đàn dê</t>
  </si>
  <si>
    <t xml:space="preserve"> Đàn gia cầm </t>
  </si>
  <si>
    <t>1000 Con</t>
  </si>
  <si>
    <t>Tốc độ gia tăng đàn gia súc</t>
  </si>
  <si>
    <t>Thịt hơi các loại</t>
  </si>
  <si>
    <t xml:space="preserve">THUỶ SẢN </t>
  </si>
  <si>
    <t xml:space="preserve">DT nuôi trồng TS </t>
  </si>
  <si>
    <t>Diện tích ao hồ, cá lúa</t>
  </si>
  <si>
    <t xml:space="preserve"> Sản lượng đánh  bắt và nuôi trồng</t>
  </si>
  <si>
    <t>Nuôi trồng thủy sản</t>
  </si>
  <si>
    <t>Đánh bắt thủy sản</t>
  </si>
  <si>
    <t xml:space="preserve">LÂM NGHIỆP </t>
  </si>
  <si>
    <t>Tổng diện tích rừng hiện có</t>
  </si>
  <si>
    <t>Trồng rừng mới phòng hộ</t>
  </si>
  <si>
    <t>Rừng tự nhiên</t>
  </si>
  <si>
    <t>Rừng phòng hộ</t>
  </si>
  <si>
    <t>Rừng sản xuất</t>
  </si>
  <si>
    <t>Rừng trồng</t>
  </si>
  <si>
    <t>Khoán bảo vệ rừng</t>
  </si>
  <si>
    <t>Khoanh nuôi tái sinh rừng</t>
  </si>
  <si>
    <t xml:space="preserve"> Cây cao su</t>
  </si>
  <si>
    <t>PHÁT TRIỂN NÔNG THÔN</t>
  </si>
  <si>
    <t xml:space="preserve"> - Tỷ lệ dân số nông thôn được sử dụng nước hợp vệ sinh</t>
  </si>
  <si>
    <t>- Tỷ lệ hộ dân tộc thiểu số được sử dụng nước sinh hoạt hợp vệ sinh</t>
  </si>
  <si>
    <t xml:space="preserve"> tỷ lệ dân tộc thiểu số được sử
 dụng hố xí hợp vệ sinh</t>
  </si>
  <si>
    <t xml:space="preserve">+ Số xã hoàn thành 19 tiêu chí </t>
  </si>
  <si>
    <t xml:space="preserve"> Tỷ lệ xã đạt tiêu chuẩn NTM</t>
  </si>
  <si>
    <t>+ Số xã đạt từ 15-18 tiêu chí</t>
  </si>
  <si>
    <t>+ Số xã đạt từ 10-14 tiêu chí</t>
  </si>
  <si>
    <t>+ Số xã đạt từ 5-9 tiêu chí</t>
  </si>
  <si>
    <t>+ Số xã đạt dưới 5 tiêu chí</t>
  </si>
  <si>
    <t>+ Bình quân tiêu chí trên xã</t>
  </si>
  <si>
    <t>1.1</t>
  </si>
  <si>
    <t>1.2</t>
  </si>
  <si>
    <t>1.3</t>
  </si>
  <si>
    <t>2.1</t>
  </si>
  <si>
    <t>2.2</t>
  </si>
  <si>
    <t>Thành phần kinh tế</t>
  </si>
  <si>
    <t>Chia ra:</t>
  </si>
  <si>
    <t xml:space="preserve"> - Quốc doanh TW</t>
  </si>
  <si>
    <t xml:space="preserve"> - Quốc doanh ĐP</t>
  </si>
  <si>
    <t xml:space="preserve"> - Khu vực ngoài QD</t>
  </si>
  <si>
    <t xml:space="preserve"> - CN có vốn đầu tư nước ngoài</t>
  </si>
  <si>
    <t>Phân theo ngành công nghiệp</t>
  </si>
  <si>
    <t>Triệu đồng</t>
  </si>
  <si>
    <t xml:space="preserve"> - Công nghiệp khai khoáng</t>
  </si>
  <si>
    <t xml:space="preserve"> - Công nghiệp chế biến, chế tạo</t>
  </si>
  <si>
    <t xml:space="preserve"> - Sản xuất và phân phối điện, 
khí đốt, nước</t>
  </si>
  <si>
    <t xml:space="preserve"> - Cung cấp nước, quản lý và xử lý
 rác thải, nước thải</t>
  </si>
  <si>
    <t>Theo giá hiện hành</t>
  </si>
  <si>
    <t xml:space="preserve"> - Quốc doanh</t>
  </si>
  <si>
    <t xml:space="preserve"> - Ngoài quốc doanh</t>
  </si>
  <si>
    <t>Trong đó: Riêng CN</t>
  </si>
  <si>
    <t>Điện sản xuất và điện nhập khẩu</t>
  </si>
  <si>
    <t>1000KWh</t>
  </si>
  <si>
    <t xml:space="preserve"> - Điện phát ra</t>
  </si>
  <si>
    <t xml:space="preserve"> - Điện sản xuất</t>
  </si>
  <si>
    <t>Đá xây dựng</t>
  </si>
  <si>
    <t>m3</t>
  </si>
  <si>
    <t>Gạch các loại</t>
  </si>
  <si>
    <t>1.000viên</t>
  </si>
  <si>
    <t>Chè chế biến các loại</t>
  </si>
  <si>
    <t>Nước máy sản xuất</t>
  </si>
  <si>
    <t>1.000m3</t>
  </si>
  <si>
    <t xml:space="preserve"> + Quốc doanh</t>
  </si>
  <si>
    <t xml:space="preserve"> + Ngoài quốc doanh</t>
  </si>
  <si>
    <t xml:space="preserve"> - Tài chính - ngân hàng</t>
  </si>
  <si>
    <t xml:space="preserve"> - Vận tải</t>
  </si>
  <si>
    <t xml:space="preserve"> - Khách sạn - nhà hàng - dịch vụ du lịch</t>
  </si>
  <si>
    <t xml:space="preserve"> - Dịch vụ khác</t>
  </si>
  <si>
    <t>Mạng lưới</t>
  </si>
  <si>
    <t xml:space="preserve"> - Số khách sạn</t>
  </si>
  <si>
    <t>Cái</t>
  </si>
  <si>
    <t xml:space="preserve"> - Số phòng khách sạn</t>
  </si>
  <si>
    <t>Phòng</t>
  </si>
  <si>
    <t>Công suất sử dụng phòng</t>
  </si>
  <si>
    <t xml:space="preserve"> - Nhà hàng</t>
  </si>
  <si>
    <t>Tổng lượt khách du lịch</t>
  </si>
  <si>
    <t>Lượt</t>
  </si>
  <si>
    <t xml:space="preserve"> + Khách quốc tế</t>
  </si>
  <si>
    <t xml:space="preserve"> - Ngày lưu trú (khách quốc tế)</t>
  </si>
  <si>
    <t>Ngày</t>
  </si>
  <si>
    <t xml:space="preserve"> - Mước tiêu dùng ngày (khách QT)</t>
  </si>
  <si>
    <t xml:space="preserve"> + Khách nội địa</t>
  </si>
  <si>
    <t xml:space="preserve"> - Ngày lưu trú (khách nội địa)</t>
  </si>
  <si>
    <t xml:space="preserve"> - Mước tiêu dùng ngày (khách nội địa)</t>
  </si>
  <si>
    <t>2.3</t>
  </si>
  <si>
    <t>Doanh thu Khách sạn - nhà hàng - dịch 
vụ du lịch</t>
  </si>
  <si>
    <t>Trong đó: DT từ ngành du lịch</t>
  </si>
  <si>
    <t>Vận tải hành khách</t>
  </si>
  <si>
    <t>Vận tải hàng hoá</t>
  </si>
  <si>
    <t>Vận tải hàng hóa</t>
  </si>
  <si>
    <t xml:space="preserve"> Khối lượng hàng hoá 
vận chuyển</t>
  </si>
  <si>
    <t>1.000 Tấn</t>
  </si>
  <si>
    <t xml:space="preserve"> Khối lượng hàng hoá 
luân chuyển</t>
  </si>
  <si>
    <t>1.000Tấn.Km</t>
  </si>
  <si>
    <t xml:space="preserve"> Khối lượng HK
 vận chuyển</t>
  </si>
  <si>
    <t>1.000. HK</t>
  </si>
  <si>
    <t xml:space="preserve"> Khối lượng HK
 luân chuyển</t>
  </si>
  <si>
    <t>1.000 HK.Km</t>
  </si>
  <si>
    <t>HTX</t>
  </si>
  <si>
    <t xml:space="preserve">   Trong đó: thành lập mới</t>
  </si>
  <si>
    <t>LHHTX</t>
  </si>
  <si>
    <t>người</t>
  </si>
  <si>
    <t xml:space="preserve">   Trong đó: Xã viên mới</t>
  </si>
  <si>
    <t>Trong đó: doanh thu cung ứng cho xã viên</t>
  </si>
  <si>
    <t>Trong đó: + Số có trình độ trung cấp, cao đẳng</t>
  </si>
  <si>
    <t xml:space="preserve">              + Số có trình độ Đại học trở lên</t>
  </si>
  <si>
    <t>Trong đó: tổng số lao động là xã viên HTX</t>
  </si>
  <si>
    <t>VI</t>
  </si>
  <si>
    <t>Tổng số hộ</t>
  </si>
  <si>
    <t xml:space="preserve">Số Hộ nghèo </t>
  </si>
  <si>
    <t>Tỷ lệ hộ nghèo theo chuẩn QG</t>
  </si>
  <si>
    <t xml:space="preserve">Trong đó tỷ lệ hộ nghèo người dân 
tộc thiểu số </t>
  </si>
  <si>
    <t>Mức giảm tỷ lệ hộ nghèo</t>
  </si>
  <si>
    <t xml:space="preserve">Trong đó : Mức giảm tỷ hộ nghèo người dân tộc thiểu số </t>
  </si>
  <si>
    <t>Mức giảm tỷ lệ hộ nghèo các huyện nghèo</t>
  </si>
  <si>
    <t xml:space="preserve">Số hộ thoát nghèo </t>
  </si>
  <si>
    <t>Số hộ cận nghèo</t>
  </si>
  <si>
    <t>Số hộ tái nghèo và phát sinh mới</t>
  </si>
  <si>
    <t>Tỷ lệ hộ cận nghèo</t>
  </si>
  <si>
    <t>Tỷ lệ hộ giảm nghèo</t>
  </si>
  <si>
    <t>Số hộ nghèo giảm trong năm</t>
  </si>
  <si>
    <t>Số hộ được vay vốn tạo việc làm</t>
  </si>
  <si>
    <t xml:space="preserve"> Trong đó: + Hộ nghèo</t>
  </si>
  <si>
    <t>Tỷ lệ giảm cận hộ nghèo</t>
  </si>
  <si>
    <t>Số tái nghèo và phát sinh mới</t>
  </si>
  <si>
    <t>Tổng số xã, thị trấn toàn huyện</t>
  </si>
  <si>
    <t xml:space="preserve"> - Tổng số xã trên toàn huyện</t>
  </si>
  <si>
    <t>Trong đó: Số xã đặc biệt khó khăn(theo tiêu chí CT 135)</t>
  </si>
  <si>
    <t>Bản vùng 3 thuộc 4 xã KV II (CT135)</t>
  </si>
  <si>
    <t>Bản</t>
  </si>
  <si>
    <t xml:space="preserve"> Tỷ lệ xã có đường ô tô đến trung tâm xã</t>
  </si>
  <si>
    <t>Số xã có đường ô tô đi được quanh năm</t>
  </si>
  <si>
    <t>Tỷ lệ xã có đường ô tô đi được quanh năm</t>
  </si>
  <si>
    <t>Tỷ lệ bản có đường XM đi thuận tiện</t>
  </si>
  <si>
    <t>Số xã có bưu điện văn hoá xã</t>
  </si>
  <si>
    <t xml:space="preserve"> Tỷ lệ % trên tổng số xã</t>
  </si>
  <si>
    <t>Số xã, thị trấn có điện lưới QG</t>
  </si>
  <si>
    <t>Tổng số hộ được sử dụng điện lưới QG</t>
  </si>
  <si>
    <t xml:space="preserve"> + Tỷ lệ số hộ được sử dụng điện</t>
  </si>
  <si>
    <t xml:space="preserve"> +  Tỷ lệ hộ được sử dụng điện lưới quốc gia</t>
  </si>
  <si>
    <t xml:space="preserve"> Tỷ lệ so với dân số</t>
  </si>
  <si>
    <t>Số lao động chia theo khu vực</t>
  </si>
  <si>
    <t>Lao động thành thị</t>
  </si>
  <si>
    <t>Lao động nông thôn</t>
  </si>
  <si>
    <t>Số người trong độ tuổi LĐ có khả năng LĐ (15 tuổi trở lên đang làm việc tại nền kinh tế quốc dân)</t>
  </si>
  <si>
    <t>Cơ cấu lao động</t>
  </si>
  <si>
    <t>Nông lậm, ngư nghiệp và thủy sản</t>
  </si>
  <si>
    <t>Công nghiệp &amp; XD</t>
  </si>
  <si>
    <t>Dịch vụ</t>
  </si>
  <si>
    <t>Tỷ lệ lao động được đào tạo trong năm so với tổng số lao động</t>
  </si>
  <si>
    <t xml:space="preserve"> Trong đó: Tỷ lệ lao động nữ đào tạo</t>
  </si>
  <si>
    <t>Số Lao động được tạo việc làm</t>
  </si>
  <si>
    <t>Tỷ lệ lao động trong thất nghiệp ở khu
 vực thành thị</t>
  </si>
  <si>
    <t xml:space="preserve">Tỷ lệ thất nghiệp nữ </t>
  </si>
  <si>
    <t>Tỷ lệ thời gian sử dụng lao động của lực lượng
 lao động ở nông thôn</t>
  </si>
  <si>
    <t xml:space="preserve">    Trong đó: Tỷ lệ sử dụng thời gian lao động nữ ở khu vực nông thôn</t>
  </si>
  <si>
    <t>Số lao động đi làm việc theo hợp đông</t>
  </si>
  <si>
    <t xml:space="preserve"> - Số LĐ được đào tạo trong năm</t>
  </si>
  <si>
    <t xml:space="preserve"> + ĐT nghề sơ cấp và DNTX 
(dưới 3 tháng)</t>
  </si>
  <si>
    <t>Số người lạm dụng ma tuý</t>
  </si>
  <si>
    <t>Số lượt người được cai nghiện</t>
  </si>
  <si>
    <t>Cai tại trung tâm 05-06 tỉnh</t>
  </si>
  <si>
    <t>TT CB giáo dục - Lao động - XH</t>
  </si>
  <si>
    <t>Cai tại cộng đồng</t>
  </si>
  <si>
    <t>Cai tại trại tạm giam công an tỉnh</t>
  </si>
  <si>
    <t>Lượt
 Người</t>
  </si>
  <si>
    <t>Lượt Người</t>
  </si>
  <si>
    <t xml:space="preserve"> - Điều trị thay thế các chất dạng thuốc phiện bằng thuốc Methadone</t>
  </si>
  <si>
    <t>VII</t>
  </si>
  <si>
    <t xml:space="preserve"> - Tỷ lệ phường đạt tiêu chuẩn xã, phường phù hợp với trẻ em (lũy kế)</t>
  </si>
  <si>
    <t>Tỷ trẻ em có hoàn cảnh đạc biệt khó khăn được chăm sóc</t>
  </si>
  <si>
    <t>Số hộ được sử dụng nước sạch</t>
  </si>
  <si>
    <t>TL dân số đô thị được SD nước sạch</t>
  </si>
  <si>
    <t xml:space="preserve">  Trong đó:</t>
  </si>
  <si>
    <t xml:space="preserve">  + Khu vực thành thị</t>
  </si>
  <si>
    <t xml:space="preserve">  + Khu vực nông thôn</t>
  </si>
  <si>
    <t>Số khu công nghiệp đang hoạt động</t>
  </si>
  <si>
    <t>Khu CN</t>
  </si>
  <si>
    <t>Số khu công nghiệp đang hoạt động có hệ thống xử lý nước thải tập trung đạt tiêu chuẩn môi trường</t>
  </si>
  <si>
    <t>Tỷ lệ khu công nghiệp đang hoạt động có hệ thống xử lý nước thải tập trung đạt tiêu chuẩn môi trường</t>
  </si>
  <si>
    <t>Số giấy được cấp chứng nhận quyền sử dụng đất cho hộ gia đình, tổ chức</t>
  </si>
  <si>
    <t>Trong đó:  + Hộ gia đình</t>
  </si>
  <si>
    <t>Giấy</t>
  </si>
  <si>
    <t xml:space="preserve">                 + Tổ chức</t>
  </si>
  <si>
    <t>Tỷ lệ diện tích đất được cấp GCN QSDĐ/diện tích đất cần cấp GCNQSDĐ</t>
  </si>
  <si>
    <t xml:space="preserve">  Dân số </t>
  </si>
  <si>
    <t>Trong đó: + Dân số thành thị</t>
  </si>
  <si>
    <t xml:space="preserve">                + Dân số nông thôn</t>
  </si>
  <si>
    <t>Mức giảm tỷ lệ sinh</t>
  </si>
  <si>
    <t>Tỷ suất tăng dân số tự nhiên</t>
  </si>
  <si>
    <t>Tỷ số giới tính khi sinh (số bé trai 
so với 100 bé gái)</t>
  </si>
  <si>
    <t xml:space="preserve"> Kế hoạch hoá gia đình</t>
  </si>
  <si>
    <t xml:space="preserve">Tỷ lệ nữ từ 15÷49 tuổi so với dân số </t>
  </si>
  <si>
    <t>Tỷ lệ các cặp vợ chồng thực 
hiện các biện pháp tránh thai</t>
  </si>
  <si>
    <t>TL các bà mẹ sinh con thứ 3 trở lên so với  bà mẹ sinh con trong năm</t>
  </si>
  <si>
    <t>Số CB làm công tác DSGĐ &amp; TE</t>
  </si>
  <si>
    <t xml:space="preserve"> Người</t>
  </si>
  <si>
    <t xml:space="preserve"> T.đó: + Số CB chuyên trách huyện</t>
  </si>
  <si>
    <t xml:space="preserve">          + Cán bộ chuyên trách tại xã</t>
  </si>
  <si>
    <t xml:space="preserve">          + Công tác viên</t>
  </si>
  <si>
    <t>IX</t>
  </si>
  <si>
    <t>CƠ SỞ Y TẾ, GIƯỜNG BÊNH</t>
  </si>
  <si>
    <t>Cơ sở y tế quốc lập</t>
  </si>
  <si>
    <t>Trung tâm y tế huyện</t>
  </si>
  <si>
    <t>Phòng khám đa khoa khu vực</t>
  </si>
  <si>
    <t>PK</t>
  </si>
  <si>
    <t>Trạm y tế xã, thị trấn</t>
  </si>
  <si>
    <t>Trạm</t>
  </si>
  <si>
    <t>Tổng số giường bệnh toàn huyện</t>
  </si>
  <si>
    <t>Giường</t>
  </si>
  <si>
    <t xml:space="preserve">  + Giường bệnh tại Bệnh viện huyện </t>
  </si>
  <si>
    <t xml:space="preserve">  + Giường PKĐKKV</t>
  </si>
  <si>
    <t xml:space="preserve">  + Giường trạm y tế xã, thị trấn</t>
  </si>
  <si>
    <t>Số giường bệnh/10.000 dân (không tính giường trạm y tế xã)</t>
  </si>
  <si>
    <t>Trong đó: Số giường bệnh quốc lập/1 vạn dân</t>
  </si>
  <si>
    <t>NHÂN LỰC Y TẾ</t>
  </si>
  <si>
    <t>Tổng số cán bộ toàn ngành</t>
  </si>
  <si>
    <t xml:space="preserve">Trong đó: </t>
  </si>
  <si>
    <t>Bác sỹ</t>
  </si>
  <si>
    <t>Số bác sỹ/vạn dân</t>
  </si>
  <si>
    <t>1/10.000</t>
  </si>
  <si>
    <t>Dược sỹ</t>
  </si>
  <si>
    <t>Tỷ lệ dược sỹ/vạn dân</t>
  </si>
  <si>
    <t>Y sỹ</t>
  </si>
  <si>
    <t>Điều dưỡng</t>
  </si>
  <si>
    <t>Cán bộ khác</t>
  </si>
  <si>
    <t xml:space="preserve"> + Tỷ lệ Trạm y tế xã, phường, thị trấn có bác sỹ (bao gồm bác sỹ làm việc định kỳ)</t>
  </si>
  <si>
    <t xml:space="preserve"> + Tỷ lệ Trạm y tế xã, phường, thị trấn có bác sỹ (biên chế tại trạm)</t>
  </si>
  <si>
    <t xml:space="preserve">  + Tỷ lệ trạm y tế xã, phường, thị trấn có có nữ hộ sinh hoặc y sỹ sản nhi</t>
  </si>
  <si>
    <t>Tỷ lệ thôn, bản có nhân viên y tế thôn bản hoạt động</t>
  </si>
  <si>
    <t>MỘT SỐ CHỈ TIÊU TỔNG HỢP</t>
  </si>
  <si>
    <t xml:space="preserve"> Số xã đạt tiêu chí quốc gia về y tế xã </t>
  </si>
  <si>
    <t>trạm</t>
  </si>
  <si>
    <t>Trong đó: Số được công nhận mới trong năm</t>
  </si>
  <si>
    <t xml:space="preserve"> Tỷ lệ xã đạt tiêu chí quốc gia về y tế xã</t>
  </si>
  <si>
    <t>Tỷ suất tử vong trẻ em &lt;1 tuổi
 trên 1.000 trẻ đẻ sống</t>
  </si>
  <si>
    <t>%o</t>
  </si>
  <si>
    <t>Tỷ suất tử vong trẻ em &lt;5 tuổi trên
 1.000 trẻ đẻ sống</t>
  </si>
  <si>
    <t>Tỷ lệ trẻ em dưới 5 tuổi bị suy dinh dưỡng</t>
  </si>
  <si>
    <t xml:space="preserve"> Tỷ lệ TE &lt; 1 tuổi được tiêm chủng đẩy đủ các loại Vacxin</t>
  </si>
  <si>
    <t>Tỷ lệ phụ nữ đẻ được khám thai</t>
  </si>
  <si>
    <t>Tỷ lệ phụ nữ đẻ được cán bộ y tế đỡ</t>
  </si>
  <si>
    <t>Tỷ suất mắc các bệnh xã hội</t>
  </si>
  <si>
    <t xml:space="preserve"> - Sốt rét</t>
  </si>
  <si>
    <t xml:space="preserve"> - Lao</t>
  </si>
  <si>
    <t xml:space="preserve"> - HIV/ AIDS</t>
  </si>
  <si>
    <t>ĐÀO TẠO</t>
  </si>
  <si>
    <t>Duy trì đào tạo</t>
  </si>
  <si>
    <t xml:space="preserve"> Bác sỹ CKI ,II, thạc sỹ</t>
  </si>
  <si>
    <t xml:space="preserve"> Đại học Y, dược, y tế cộng đồng</t>
  </si>
  <si>
    <t>Đại học điều dưỡng</t>
  </si>
  <si>
    <t>X</t>
  </si>
  <si>
    <t>HS</t>
  </si>
  <si>
    <t>Hệ mầm non</t>
  </si>
  <si>
    <t>Cháu</t>
  </si>
  <si>
    <t>- Số cháu vào nhà trẻ</t>
  </si>
  <si>
    <t>- Số học sinh Mẫu giáo</t>
  </si>
  <si>
    <t>Hệ phổ thông</t>
  </si>
  <si>
    <t xml:space="preserve"> Tr. đó: Trường PT DTNT huyện</t>
  </si>
  <si>
    <t>Chia theo bậc học</t>
  </si>
  <si>
    <t>- Tiểu học</t>
  </si>
  <si>
    <t>Trong đó:  HS DTBT Tiểu học</t>
  </si>
  <si>
    <t>- Trung học cơ sở</t>
  </si>
  <si>
    <t>Trong đó:  HS DTBT THCS</t>
  </si>
  <si>
    <t>- Trung học PT</t>
  </si>
  <si>
    <t xml:space="preserve"> Giáo dục thường xuyên</t>
  </si>
  <si>
    <t>Chia theo:</t>
  </si>
  <si>
    <t>+ Mẫu giáo</t>
  </si>
  <si>
    <t>+ Tiểu học</t>
  </si>
  <si>
    <t>+ Trung học cơ sở</t>
  </si>
  <si>
    <t>+ Trung học Phổ thông</t>
  </si>
  <si>
    <t>Giữ vững và nâng cao chất lượng phổ cập giáo dục  mầm non cho trẻ 5 tuổi, phổ cập giáo dục tiểu học đúng độ tuổi và  THCS</t>
  </si>
  <si>
    <t>Tr.đó:TLGV đạt chuẩn</t>
  </si>
  <si>
    <t>Cấp mầm non:</t>
  </si>
  <si>
    <t>Cấp tiểu học:</t>
  </si>
  <si>
    <t>Cấp THCS:</t>
  </si>
  <si>
    <t>Cấp THPT:  (THPT Than Uyên, THPT Phúc Than, THPT Mường Kim)</t>
  </si>
  <si>
    <t>Tr.đó: TLGV đạt chuẩn</t>
  </si>
  <si>
    <t>TT GDTX</t>
  </si>
  <si>
    <t>Trường PT DTNT</t>
  </si>
  <si>
    <t>Trường Mầm non</t>
  </si>
  <si>
    <t>Trường Tiểu học</t>
  </si>
  <si>
    <t>Trường PTCS (cấp 1,2)</t>
  </si>
  <si>
    <t>Trường THCS (cấp 2)</t>
  </si>
  <si>
    <t>Trường PTTH (cấp 3)</t>
  </si>
  <si>
    <t>Trung tâm GDTX</t>
  </si>
  <si>
    <t>Trường đạt chuẩn QG (lũy kế)</t>
  </si>
  <si>
    <t>Tỷ lệ trường đạt chuẩn quốc gia</t>
  </si>
  <si>
    <t>Trong đó: Công nhận mới trong năm</t>
  </si>
  <si>
    <t>+ Mầm non</t>
  </si>
  <si>
    <t xml:space="preserve"> - Cấp MN</t>
  </si>
  <si>
    <t xml:space="preserve"> - Cấp Tiểu học</t>
  </si>
  <si>
    <t xml:space="preserve"> - Cấp THS</t>
  </si>
  <si>
    <t xml:space="preserve"> - Cấp THPT</t>
  </si>
  <si>
    <t>Tr.đó: - Tỷ lệ KCH</t>
  </si>
  <si>
    <t>+ Cấp mầm non</t>
  </si>
  <si>
    <t>+ Cấp Tiểu học</t>
  </si>
  <si>
    <t>+ Cấp THCS</t>
  </si>
  <si>
    <t>+ Cấp THPT</t>
  </si>
  <si>
    <t>+ Các trung tâm GDTX</t>
  </si>
  <si>
    <t>XI</t>
  </si>
  <si>
    <t>Tỷ lệ huy động nhà trẻ (0-2 tuổi)</t>
  </si>
  <si>
    <t>Tỷ lệ huy động nhà trẻ 3-5 tuổi học mẫu giáo</t>
  </si>
  <si>
    <t>Tỷ lệ huy động nhà trẻ 5 tuổi ra lớp</t>
  </si>
  <si>
    <t>Tỷ lệ huy động nhà trẻ 6 tuổi vào lớp 1</t>
  </si>
  <si>
    <t>Tỷ lệ đi học chung ở cấp Tiểu học</t>
  </si>
  <si>
    <t>Tỷ lệ HSHT chương trình GD tiểu học</t>
  </si>
  <si>
    <t>Tỷ lệ HSHT chương trình GD tiểu học vào lớp 6</t>
  </si>
  <si>
    <t>Tỷ lệ đi học chung ở cấp THCS</t>
  </si>
  <si>
    <t>Tỷ lệ học sinh tốt nghiệp THCS</t>
  </si>
  <si>
    <t>Tỷ lệ học sinh tốt nghiệp THPT (Gồm cả TTGDTX)</t>
  </si>
  <si>
    <t xml:space="preserve"> MỤC TIÊU, CHỈ TIÊU HOẠT ĐỘNG</t>
  </si>
  <si>
    <t xml:space="preserve"> Điện ảnh</t>
  </si>
  <si>
    <t>Buổi</t>
  </si>
  <si>
    <t>Tr.đó: + Số buổi chiếu vùng III</t>
  </si>
  <si>
    <t xml:space="preserve">          + Số buổi chiếu PV chính trị</t>
  </si>
  <si>
    <t>Số lượt l xem chiếu bóng</t>
  </si>
  <si>
    <t>Nghệ thuật biểu diễn</t>
  </si>
  <si>
    <t xml:space="preserve"> - ĐV nghệ thuật chuyên nghiệp</t>
  </si>
  <si>
    <t>Đơn vị</t>
  </si>
  <si>
    <t xml:space="preserve"> - C.trình, tiết mục dàn dựng mới</t>
  </si>
  <si>
    <t>C.trình</t>
  </si>
  <si>
    <t xml:space="preserve"> - Số buổi biểu diễn</t>
  </si>
  <si>
    <t xml:space="preserve"> Tr.đó: BD phục vụ vùng cao</t>
  </si>
  <si>
    <t xml:space="preserve"> Văn hoá thông tin cơ sở </t>
  </si>
  <si>
    <t>Tổng số đội thông tin lưu động</t>
  </si>
  <si>
    <t>Đội</t>
  </si>
  <si>
    <t>Số buổi hoạt động</t>
  </si>
  <si>
    <t xml:space="preserve">     Trong đó: + Đội TTLĐ tỉnh</t>
  </si>
  <si>
    <t xml:space="preserve">                    + Huyện</t>
  </si>
  <si>
    <t>Số bản, làng ĐKTCVH</t>
  </si>
  <si>
    <t>Bản, làng</t>
  </si>
  <si>
    <t>Số hộ đăng ký GĐVH mới</t>
  </si>
  <si>
    <t xml:space="preserve">  Trong đó: Số hộ được công nhận</t>
  </si>
  <si>
    <t>Số cơ quan, đơn vị, TH đăng ký TCVH</t>
  </si>
  <si>
    <t>CQ</t>
  </si>
  <si>
    <t xml:space="preserve">  Trong đó: Số CQ, ĐV, TH được công nhận</t>
  </si>
  <si>
    <t>Tỷ lệ hộ gia đình đạt GĐVH</t>
  </si>
  <si>
    <t>Tỷ lệ thôn, bản, KP đạt TCVH</t>
  </si>
  <si>
    <t>Tỷ lệ CQ, ĐV,Tr.học đạt TCVH</t>
  </si>
  <si>
    <t xml:space="preserve"> Thư viện</t>
  </si>
  <si>
    <t>Số sách mới (TV huyện)</t>
  </si>
  <si>
    <t xml:space="preserve">Tổng lượt người đọc trong năm </t>
  </si>
  <si>
    <t xml:space="preserve"> Số xã, TT có NVH, thư viện</t>
  </si>
  <si>
    <t>Xã, TT</t>
  </si>
  <si>
    <t xml:space="preserve"> Số di tích đã được xếp hàng</t>
  </si>
  <si>
    <t>Di tích</t>
  </si>
  <si>
    <t xml:space="preserve"> CƠ SỞ VẬT CHẤT CHO HOẠT ĐỘNG VHTT</t>
  </si>
  <si>
    <t xml:space="preserve"> Số đội chiếu bóng vùng cao</t>
  </si>
  <si>
    <t xml:space="preserve"> Số Nhà văn hoá trên địa bàn</t>
  </si>
  <si>
    <t>Nhà</t>
  </si>
  <si>
    <t xml:space="preserve">   Trong đó: - Huyện quản lý</t>
  </si>
  <si>
    <t xml:space="preserve">                   - Xã quản lý</t>
  </si>
  <si>
    <t xml:space="preserve">                   - Thôn bản quản lý</t>
  </si>
  <si>
    <t xml:space="preserve"> Số nhà Thư viện</t>
  </si>
  <si>
    <t>THỂ DỤC - THỂ THAO</t>
  </si>
  <si>
    <t xml:space="preserve">Số người tham gia tập luyện T. xuyên </t>
  </si>
  <si>
    <t xml:space="preserve">Người </t>
  </si>
  <si>
    <t>Tỷ lệ so với dân số</t>
  </si>
  <si>
    <t>Số GĐ được công nhận là thể thao</t>
  </si>
  <si>
    <t>Gia đình</t>
  </si>
  <si>
    <t>Số CLB thể dục thể thao cơ sở</t>
  </si>
  <si>
    <t>CLB</t>
  </si>
  <si>
    <t>Cơ sở thi đấu TDTT đạt tiêu chuẩn</t>
  </si>
  <si>
    <t>Sân vận động</t>
  </si>
  <si>
    <t>Sân</t>
  </si>
  <si>
    <t>Nhà luyện tập thể thao</t>
  </si>
  <si>
    <t>Bưu chính</t>
  </si>
  <si>
    <t>Mạng bưu cục</t>
  </si>
  <si>
    <t xml:space="preserve"> + Bưu cục cấp 1</t>
  </si>
  <si>
    <t>Bưu cục</t>
  </si>
  <si>
    <t xml:space="preserve"> + Bưu cục cấp 2</t>
  </si>
  <si>
    <t xml:space="preserve"> + Bưu cục cấp 3</t>
  </si>
  <si>
    <t>Điểm bưu điện văn hóa xã</t>
  </si>
  <si>
    <t>Điểm</t>
  </si>
  <si>
    <t>Viễn thông</t>
  </si>
  <si>
    <t>Tổng số trạm BTS</t>
  </si>
  <si>
    <t xml:space="preserve">Tổng số thuê bao điện thoại </t>
  </si>
  <si>
    <t>Thuê bao</t>
  </si>
  <si>
    <t>Số thuê bao điện thoại cố định/100 dân</t>
  </si>
  <si>
    <t>Số xã có mạng Internet</t>
  </si>
  <si>
    <r>
      <rPr>
        <i/>
        <sz val="14"/>
        <rFont val="Times New Roman"/>
        <family val="1"/>
      </rPr>
      <t xml:space="preserve">Trong đó: </t>
    </r>
    <r>
      <rPr>
        <sz val="14"/>
        <rFont val="Times New Roman"/>
        <family val="1"/>
      </rPr>
      <t>Riêng CN</t>
    </r>
  </si>
  <si>
    <t>Doanh thu ngành dịch vụ (giá HH)</t>
  </si>
  <si>
    <r>
      <t>Trong đó</t>
    </r>
    <r>
      <rPr>
        <i/>
        <sz val="14"/>
        <color indexed="8"/>
        <rFont val="Times New Roman"/>
        <family val="1"/>
      </rPr>
      <t>: Lao động nữ</t>
    </r>
  </si>
  <si>
    <r>
      <rPr>
        <b/>
        <sz val="14"/>
        <rFont val="Symbol"/>
        <family val="1"/>
        <charset val="2"/>
      </rPr>
      <t xml:space="preserve"> </t>
    </r>
    <r>
      <rPr>
        <b/>
        <sz val="14"/>
        <rFont val="Times New Roman"/>
        <family val="1"/>
      </rPr>
      <t>số buổi hoạt động NN tài trợ</t>
    </r>
  </si>
  <si>
    <r>
      <t xml:space="preserve"> Tr.đó:</t>
    </r>
    <r>
      <rPr>
        <sz val="14"/>
        <rFont val="Times New Roman"/>
        <family val="1"/>
      </rPr>
      <t>Số bản, làng đạt TCVH</t>
    </r>
  </si>
  <si>
    <r>
      <rPr>
        <sz val="14"/>
        <rFont val="Symbol"/>
        <family val="1"/>
        <charset val="2"/>
      </rPr>
      <t></t>
    </r>
    <r>
      <rPr>
        <sz val="14"/>
        <rFont val="Times New Roman"/>
        <family val="1"/>
      </rPr>
      <t xml:space="preserve"> sách có trong thư viện huyện</t>
    </r>
  </si>
  <si>
    <t>- Tổng SL LT (có hạt)</t>
  </si>
  <si>
    <t xml:space="preserve">- Tổng DT đất trồng </t>
  </si>
  <si>
    <t>Mức bán lẻ hàng hoá &amp; DV (giá HH)</t>
  </si>
  <si>
    <t>Khách sạn - nhà hàng - dịch vụ du lịch</t>
  </si>
  <si>
    <t>Tổng số người trong độ tuổi LĐ (15 tuổi trở lên)</t>
  </si>
  <si>
    <t xml:space="preserve"> Cai tại các đồn của Bộ chỉ huy BĐBP tỉnh</t>
  </si>
  <si>
    <t>Xã, phường đạt tiêu chuẩn xã, phường phù hợp với trẻ em (lũy kế)</t>
  </si>
  <si>
    <t>Thực hiện năm trước</t>
  </si>
  <si>
    <t>Ước TH cả năm</t>
  </si>
  <si>
    <t xml:space="preserve"> Năm báo cáo</t>
  </si>
  <si>
    <t>Ước TH năm báo cáo/TH  năm trước</t>
  </si>
  <si>
    <t>KH năm sau</t>
  </si>
  <si>
    <t>Ước TH năm báo cáo/KH năm báo cáo</t>
  </si>
  <si>
    <t>Trồng cây phân tán</t>
  </si>
  <si>
    <t>Tỷ lệ dân số nông thôn được sử dụng nước hợp vệ sinh</t>
  </si>
  <si>
    <t xml:space="preserve">                Ngô</t>
  </si>
  <si>
    <t>Số thuê bao internet</t>
  </si>
  <si>
    <t>INDEX</t>
  </si>
  <si>
    <t>Biểu 2 (NN)</t>
  </si>
  <si>
    <t>Biểu 2a (NN)</t>
  </si>
  <si>
    <t>Biểu 3 (CN)</t>
  </si>
  <si>
    <t>Biểu 4 (TM&amp;DV)</t>
  </si>
  <si>
    <t>Biểu 5 (VT)</t>
  </si>
  <si>
    <t>Biểu 6 (HTX)</t>
  </si>
  <si>
    <t>Biểu 7 (LĐ)</t>
  </si>
  <si>
    <t>Biểu 7a (LĐ)</t>
  </si>
  <si>
    <t>Biểu 8 (MT)</t>
  </si>
  <si>
    <t>Biểu 9 (DS&amp;TE)</t>
  </si>
  <si>
    <t>Biểu 9a (DS&amp;TE)</t>
  </si>
  <si>
    <t>Biểu 10 (Y tế)</t>
  </si>
  <si>
    <t>Biểu 10a (Y tế)</t>
  </si>
  <si>
    <t>Biểu 11 (GD&amp;ĐT)</t>
  </si>
  <si>
    <t>Biểu 11a (GD&amp;ĐT)</t>
  </si>
  <si>
    <t>Biểu 12 (VH)</t>
  </si>
  <si>
    <t>Biểu 12a (VH)</t>
  </si>
  <si>
    <t>Biểu 13 (TrTh)</t>
  </si>
  <si>
    <t>Quay ve</t>
  </si>
  <si>
    <t>Mucluc</t>
  </si>
  <si>
    <t>Cây lạc:</t>
  </si>
  <si>
    <t>Tổng số giờ phát thanh</t>
  </si>
  <si>
    <t>Giờ/năm</t>
  </si>
  <si>
    <t>Tổng số giờ phát sóng FM</t>
  </si>
  <si>
    <t>giờ/năm</t>
  </si>
  <si>
    <t>Đài truyền hình huyện</t>
  </si>
  <si>
    <t>Trạm truyền hình khu vực cụm, xã</t>
  </si>
  <si>
    <t>Lúa nương:</t>
  </si>
  <si>
    <t>Lúa đông xuân:</t>
  </si>
  <si>
    <t>Ngô cả năm:</t>
  </si>
  <si>
    <t>Ngô xuân hè:</t>
  </si>
  <si>
    <t>Ngô thu đông:</t>
  </si>
  <si>
    <t>Cây sắn:</t>
  </si>
  <si>
    <t>Khoai các loại:</t>
  </si>
  <si>
    <t xml:space="preserve"> - Diện tích</t>
  </si>
  <si>
    <t xml:space="preserve"> - Năng suất</t>
  </si>
  <si>
    <t xml:space="preserve"> - Sản lượng</t>
  </si>
  <si>
    <t>Cây ăn quả:</t>
  </si>
  <si>
    <t>Rau, đậu các loại:</t>
  </si>
  <si>
    <t>Phát triển vùng rau, màu, thực phẩm hàng hóa tập trung (Tổng diện tích canh tác)</t>
  </si>
  <si>
    <t>Cây công nghiệp hàng năm</t>
  </si>
  <si>
    <t>Cây đậu tương:</t>
  </si>
  <si>
    <t>Cây công nghiệp lâu năm</t>
  </si>
  <si>
    <t xml:space="preserve"> + Trong đó: Diện tích trồng mới</t>
  </si>
  <si>
    <t xml:space="preserve"> - Diện tích chè kinh doanh</t>
  </si>
  <si>
    <t xml:space="preserve"> - Sản lượng chè búp tươi</t>
  </si>
  <si>
    <t>Cây thảo quả:</t>
  </si>
  <si>
    <t xml:space="preserve"> - Đàn trâu</t>
  </si>
  <si>
    <t xml:space="preserve"> - Đàn bò</t>
  </si>
  <si>
    <t xml:space="preserve"> - Đàn lợn</t>
  </si>
  <si>
    <t>Tốc độ tăng trưởng đàn gia súc</t>
  </si>
  <si>
    <t xml:space="preserve">Tổng đàn gia cầm </t>
  </si>
  <si>
    <t>Nghìn Tấn</t>
  </si>
  <si>
    <t xml:space="preserve"> + Trong đó: Thịt lợn</t>
  </si>
  <si>
    <t xml:space="preserve"> - Sản lượng đánh  bắt và nuôi trồng</t>
  </si>
  <si>
    <t xml:space="preserve"> - Diện tích nuôi trồng</t>
  </si>
  <si>
    <t xml:space="preserve"> + Nuôi trồng thủy sản</t>
  </si>
  <si>
    <t xml:space="preserve"> + Đánh bắt thủy sản</t>
  </si>
  <si>
    <t xml:space="preserve"> + Rừng phòng hộ</t>
  </si>
  <si>
    <t xml:space="preserve"> + Rừng sản xuất</t>
  </si>
  <si>
    <t xml:space="preserve"> - Rừng tự nhiên:</t>
  </si>
  <si>
    <t xml:space="preserve"> - Rừng trồng:</t>
  </si>
  <si>
    <t xml:space="preserve"> - Tỷ lệ hộ dân tộc thiểu số được sử dụng nước sinh hoạt hợp vệ sinh</t>
  </si>
  <si>
    <t xml:space="preserve"> + Tỷ lệ xã đạt tiêu chuẩn NTM</t>
  </si>
  <si>
    <t xml:space="preserve"> + Số xã đạt từ 10-14 tiêu chí</t>
  </si>
  <si>
    <t>*</t>
  </si>
  <si>
    <t>Tổng sản lượng lương thực có hạt</t>
  </si>
  <si>
    <t>Lúa cả năm:</t>
  </si>
  <si>
    <t>Tạ/Ha</t>
  </si>
  <si>
    <t>Phân theo thành phần kinh tế</t>
  </si>
  <si>
    <t xml:space="preserve"> - Quốc doanh Trung ương</t>
  </si>
  <si>
    <t xml:space="preserve"> - Quốc doanh địa phương</t>
  </si>
  <si>
    <t xml:space="preserve"> - CN ngoài quốc doanh</t>
  </si>
  <si>
    <t xml:space="preserve"> - Sản xuất và phân phối điện, khí đốt, nước nóng, hơi nước và điều hòa không khí</t>
  </si>
  <si>
    <t xml:space="preserve"> - Cung cấp nước, quản lý và xử lý rác thải, nước thải</t>
  </si>
  <si>
    <t xml:space="preserve"> - Điện sản xuất và điện nhập khẩu</t>
  </si>
  <si>
    <t xml:space="preserve"> + Điện nhập khẩu</t>
  </si>
  <si>
    <t xml:space="preserve"> - Đá xây dựng</t>
  </si>
  <si>
    <t xml:space="preserve"> - Chè khô các loại</t>
  </si>
  <si>
    <t xml:space="preserve"> - Nước máy sản xuất</t>
  </si>
  <si>
    <t xml:space="preserve"> - Gạch các loại</t>
  </si>
  <si>
    <t>Tỷ lệ hộ nghèo</t>
  </si>
  <si>
    <t xml:space="preserve"> - Số xã có đường ô tô đến trung tâm xã mặt đường được cứng hóa</t>
  </si>
  <si>
    <t xml:space="preserve"> - Tỷ lệ so với dân số</t>
  </si>
  <si>
    <t>Lực lượng lao động từ 15 tuổi trở lên</t>
  </si>
  <si>
    <t>Lao động từ 15 tuổi trở lên đang làm việc trong nền kinh tế quốc dân</t>
  </si>
  <si>
    <t xml:space="preserve"> + Dịch vụ</t>
  </si>
  <si>
    <t xml:space="preserve"> + Nông lậm, ngư nghiệp và thủy sản</t>
  </si>
  <si>
    <t xml:space="preserve"> + Công nghiệp &amp; XD</t>
  </si>
  <si>
    <t xml:space="preserve"> - Cơ cấu lao động</t>
  </si>
  <si>
    <t>Tỷ lệ lao động được đào tạo so với tổng số lao động</t>
  </si>
  <si>
    <t xml:space="preserve"> + Cai tại trại tạm giam công an tỉnh</t>
  </si>
  <si>
    <t xml:space="preserve"> + Cai tại các đồn của Bộ chỉ huy BĐBP tỉnh</t>
  </si>
  <si>
    <t xml:space="preserve"> - Dân số trung bình</t>
  </si>
  <si>
    <t xml:space="preserve"> + Dân số thành thị</t>
  </si>
  <si>
    <t xml:space="preserve"> Trong đó:</t>
  </si>
  <si>
    <t xml:space="preserve"> + Dân số nông thôn</t>
  </si>
  <si>
    <t xml:space="preserve"> - Tỷ lệ tăng dân số</t>
  </si>
  <si>
    <t xml:space="preserve"> - Tỷ số giới tính khi sinh (số bé trai so với 100 bé gái)</t>
  </si>
  <si>
    <t xml:space="preserve"> - Dân số là người dân tộc thiểu số</t>
  </si>
  <si>
    <t xml:space="preserve"> - Tỷ lệ các cặp vợ chồng thực hiện các biện pháp tránh thai</t>
  </si>
  <si>
    <t xml:space="preserve"> - TL các bà mẹ sinh con thứ 3 trở lên so với  bà mẹ sinh con trong năm</t>
  </si>
  <si>
    <t xml:space="preserve"> - Số CB làm công tác DSGĐ &amp; TE</t>
  </si>
  <si>
    <t xml:space="preserve"> + Số CB chuyên trách huyện</t>
  </si>
  <si>
    <t xml:space="preserve"> + Cán bộ chuyên trách tại xã</t>
  </si>
  <si>
    <t xml:space="preserve"> + Công tác viên</t>
  </si>
  <si>
    <t>Số cơ sở y tế quốc lập</t>
  </si>
  <si>
    <t xml:space="preserve"> - Trung tâm y tế huyện</t>
  </si>
  <si>
    <t xml:space="preserve"> - Phòng khám đa khoa khu vực</t>
  </si>
  <si>
    <t xml:space="preserve"> - Trạm y tế xã, thị trấn</t>
  </si>
  <si>
    <t xml:space="preserve">  + Giường bệnh tại Bệnh viện/Trung tâm y tế huyện </t>
  </si>
  <si>
    <t xml:space="preserve">  + Giường phòng khám đa khoa khu vực</t>
  </si>
  <si>
    <t>Tổng số giường bệnh quốc lập toàn huyện</t>
  </si>
  <si>
    <t>Tỷ lệ Trạm y tế xã, phường, thị trấn có bác sỹ (bao gồm bác sỹ làm việc định kỳ)</t>
  </si>
  <si>
    <t>Tỷ lệ Trạm y tế xã, phường, thị trấn có bác sỹ (biên chế tại trạm)</t>
  </si>
  <si>
    <t>Tỷ lệ trạm y tế xã, phường, thị trấn có có nữ hộ sinh hoặc y sỹ sản nhi</t>
  </si>
  <si>
    <t>Tỷ suất tử vong trẻ em &lt;1 tuổi trên 1.000 trẻ đẻ sống</t>
  </si>
  <si>
    <t>Tỷ suất tử vong trẻ em &lt;5 tuổi trên 1.000 trẻ đẻ sống</t>
  </si>
  <si>
    <t>Tỷ lệ TE &lt; 1 tuổi được tiêm chủng đẩy đủ các loại Vacxin</t>
  </si>
  <si>
    <t>Tỷ lệ trẻ em dưới 5 tuổi bị suy dinh dưỡng (cân nặng theo dõi)</t>
  </si>
  <si>
    <t xml:space="preserve"> - Uốn ván</t>
  </si>
  <si>
    <t>TỔNG SỐ HỌC SINH</t>
  </si>
  <si>
    <t>TỔNG SỐ HỌC SINH LÀ DÂN TỘC THIỂU SỐ</t>
  </si>
  <si>
    <t>Giữ vững và nâng cao chất lượng phổ cập giáo dục mầm non cho trẻ 5 tuổi, phổ cập giáo dục tiểu học đúng độ tuổi, phổ cập giáo dục Trung học cơ sở</t>
  </si>
  <si>
    <t>Trong đó: Tỷ lệ giáo viên đạt chuẩn</t>
  </si>
  <si>
    <t xml:space="preserve"> - Cấp mầm non:</t>
  </si>
  <si>
    <t xml:space="preserve"> - Cấp tiểu học:</t>
  </si>
  <si>
    <t xml:space="preserve"> - Cấp THCS:</t>
  </si>
  <si>
    <t xml:space="preserve"> - Trung tâm giáo dục thường xuyên</t>
  </si>
  <si>
    <t>Trong đó: Trường phổ thông dân tộc nội trú huyện</t>
  </si>
  <si>
    <t xml:space="preserve"> + Cấp Tiểu học</t>
  </si>
  <si>
    <t>Trong đó: - Tỷ lệ kiên cố hóa, bán kiên cố</t>
  </si>
  <si>
    <t>Tỷ lệ học sinh hoàn thành chương trình giáo dục tiểu học</t>
  </si>
  <si>
    <t>Tỷ lệ học sinh hoàn thành chương trình giáo dục tiểu học vào lớp 6</t>
  </si>
  <si>
    <t>Tỷ lệ đi học chung ở cấp trung học cơ sở</t>
  </si>
  <si>
    <t>Tỷ lệ học sinh tốt nghiệp trung học cơ sở</t>
  </si>
  <si>
    <t>Tỷ lệ huy động học sinh tốt nghiệp Trung học cơ sở vào Trung học phổ thông</t>
  </si>
  <si>
    <t>Tỷ lệ đi học chung cấp Trung học phổ thông (gồm cả Trung tâm giáo dục thường xuyên)</t>
  </si>
  <si>
    <t xml:space="preserve"> - Tổng số buổi hoạt động NN tài trợ</t>
  </si>
  <si>
    <t xml:space="preserve"> - Số lượt xem chiếu bóng trong năm</t>
  </si>
  <si>
    <t xml:space="preserve"> + Số buổi chiếu vùng III</t>
  </si>
  <si>
    <t xml:space="preserve"> + Số buổi chiếu PV chính trị</t>
  </si>
  <si>
    <t xml:space="preserve"> - Tổng số đội thông tin lưu động</t>
  </si>
  <si>
    <t xml:space="preserve"> - Số buổi hoạt động</t>
  </si>
  <si>
    <t xml:space="preserve"> + Đội TTLĐ tỉnh</t>
  </si>
  <si>
    <t xml:space="preserve"> + Huyện</t>
  </si>
  <si>
    <t xml:space="preserve"> - Số bản, làng đăng ký tiêu chuẩn văn hóa trong năm</t>
  </si>
  <si>
    <t xml:space="preserve"> - Số hộ đăng ký GĐVH mới</t>
  </si>
  <si>
    <r>
      <t xml:space="preserve"> Trong đó:</t>
    </r>
    <r>
      <rPr>
        <sz val="14"/>
        <rFont val="Times New Roman"/>
        <family val="1"/>
      </rPr>
      <t>Số bản, làng được công nhận tiêu chuẩn văn hóa</t>
    </r>
  </si>
  <si>
    <t xml:space="preserve"> - Số cơ quan, đơn vị, TH đăng ký TCVH</t>
  </si>
  <si>
    <t xml:space="preserve">  Trong đó: Số cơ quan, đơn vị được công nhận trong năm</t>
  </si>
  <si>
    <t xml:space="preserve"> Trong đó: Số hộ được công nhận trong năm</t>
  </si>
  <si>
    <t xml:space="preserve"> + Thư viện tỉnh</t>
  </si>
  <si>
    <t xml:space="preserve"> + Thư viện huyện</t>
  </si>
  <si>
    <t xml:space="preserve"> - Tổng số sách có trong thư viện huyện</t>
  </si>
  <si>
    <t xml:space="preserve"> - Tổng số người đọc trong năm </t>
  </si>
  <si>
    <t xml:space="preserve"> - Số sách mới</t>
  </si>
  <si>
    <t>Bảo tồn, bảo tàng</t>
  </si>
  <si>
    <t xml:space="preserve"> - Số hiện vật có đến cuối năm</t>
  </si>
  <si>
    <t xml:space="preserve"> Trong đó: Sưu tầm mới</t>
  </si>
  <si>
    <t xml:space="preserve"> - Số di tích đã được xếp hạng</t>
  </si>
  <si>
    <t>Hiện vật</t>
  </si>
  <si>
    <t xml:space="preserve"> Số xã, phường, thị trấn có nhà văn hóa, thư viện</t>
  </si>
  <si>
    <t>Xã, phường, thị trấn</t>
  </si>
  <si>
    <t xml:space="preserve"> + Tỉnh quản lý</t>
  </si>
  <si>
    <t xml:space="preserve"> + Huyện quản lý</t>
  </si>
  <si>
    <t xml:space="preserve"> + Xã quản lý</t>
  </si>
  <si>
    <t xml:space="preserve"> + Thôn bản quản lý</t>
  </si>
  <si>
    <t>Báo chi in</t>
  </si>
  <si>
    <t xml:space="preserve"> - Số báo phát hành</t>
  </si>
  <si>
    <t xml:space="preserve"> - Số lượng phát hành</t>
  </si>
  <si>
    <t>Số</t>
  </si>
  <si>
    <t>1000 bản</t>
  </si>
  <si>
    <t xml:space="preserve">Số người tham gia tập luyện thường xuyên </t>
  </si>
  <si>
    <t>Số gia đình được công nhận là gia đình thể thao</t>
  </si>
  <si>
    <t>Số câu lạc bộ thể dục thể thao cơ sở</t>
  </si>
  <si>
    <t>Cơ sở thi đấu thể dục thể thao đúng tiêu chuẩn</t>
  </si>
  <si>
    <t xml:space="preserve"> - Sân vận động</t>
  </si>
  <si>
    <t xml:space="preserve"> - Nhà luyện tập thể thao</t>
  </si>
  <si>
    <t xml:space="preserve"> - Mạng bưu cục</t>
  </si>
  <si>
    <t xml:space="preserve"> - Điểm bưu điện văn hóa xã</t>
  </si>
  <si>
    <t xml:space="preserve"> - Tổng số trạm BTS</t>
  </si>
  <si>
    <t xml:space="preserve"> - Tổng số thuê bao điện thoại </t>
  </si>
  <si>
    <t xml:space="preserve"> - Số thuê bao điện thoại cố định/100 dân</t>
  </si>
  <si>
    <t xml:space="preserve"> - Số thuê bao internet</t>
  </si>
  <si>
    <t xml:space="preserve"> - Số xã có mạng Internet</t>
  </si>
  <si>
    <t xml:space="preserve"> - Đài tỉnh</t>
  </si>
  <si>
    <t xml:space="preserve"> - Đài huyện, thành phố</t>
  </si>
  <si>
    <t xml:space="preserve">Thời lượng phát sóng bằng tiếng dân tộc </t>
  </si>
  <si>
    <t xml:space="preserve"> - Đài huyện</t>
  </si>
  <si>
    <t xml:space="preserve"> - FM đài tỉnh</t>
  </si>
  <si>
    <t xml:space="preserve"> - FM huyện và cụm dân cư</t>
  </si>
  <si>
    <t>Tổng số giờ phát sóng truyền hình</t>
  </si>
  <si>
    <t xml:space="preserve"> - Đài truyền hình tỉnh</t>
  </si>
  <si>
    <t xml:space="preserve"> - Các trạm truyền hình huyện</t>
  </si>
  <si>
    <t xml:space="preserve"> - Số cơ sở</t>
  </si>
  <si>
    <t>Cở sở</t>
  </si>
  <si>
    <t xml:space="preserve"> - Thể tích nuôi</t>
  </si>
  <si>
    <r>
      <t>m</t>
    </r>
    <r>
      <rPr>
        <sz val="14"/>
        <rFont val="Calibri"/>
        <family val="2"/>
      </rPr>
      <t>³</t>
    </r>
  </si>
  <si>
    <t>Số người tham gia bảo hiểm bắt buộc</t>
  </si>
  <si>
    <t>Số người tham giao bảo hiểm thất nghiệp</t>
  </si>
  <si>
    <t xml:space="preserve"> + Đào tạo nghề trung cấp</t>
  </si>
  <si>
    <t xml:space="preserve"> + Đào tạo nghề sơ cấp và dạy nghề thường xuyên (dưới 3 tháng)</t>
  </si>
  <si>
    <t xml:space="preserve"> + Cai tại TT CB giáo dục - Lao động - XH huyện</t>
  </si>
  <si>
    <t xml:space="preserve"> - Tỷ lệ phường đạt tiêu chuẩn xã, phường phù hợp với trẻ em</t>
  </si>
  <si>
    <t xml:space="preserve"> Vận tải hàng hóa</t>
  </si>
  <si>
    <t xml:space="preserve"> Khối lượng hàng hoá vận chuyển</t>
  </si>
  <si>
    <t xml:space="preserve"> Khối lượng hàng hoá luân chuyển</t>
  </si>
  <si>
    <t xml:space="preserve"> Khối lượng HK vận chuyển</t>
  </si>
  <si>
    <t xml:space="preserve"> Khối lượng HK luân chuyển</t>
  </si>
  <si>
    <t xml:space="preserve"> - Tỷ lệ tăng dân số tự nhiên</t>
  </si>
  <si>
    <t xml:space="preserve"> - Tỷ lệ giảm sinh</t>
  </si>
  <si>
    <t>1000 Lượt</t>
  </si>
  <si>
    <t xml:space="preserve"> + Trong đó: Trồng mới</t>
  </si>
  <si>
    <t xml:space="preserve"> - Tỷ lệ che phủ rừng</t>
  </si>
  <si>
    <t xml:space="preserve"> - Số xã đạt chuẩn nông thôn mới</t>
  </si>
  <si>
    <t xml:space="preserve"> - Tỷ lệ xã đạt chuẩn nông thôn mới</t>
  </si>
  <si>
    <t xml:space="preserve"> - Khách quốc tế</t>
  </si>
  <si>
    <t xml:space="preserve"> - Khách nội địa</t>
  </si>
  <si>
    <t>Doanh thu Khách sạn - nhà hàng - dịch vụ du lịch</t>
  </si>
  <si>
    <t>1/100.000</t>
  </si>
  <si>
    <t>Số giờ phát thanh truyền hình địa phương</t>
  </si>
  <si>
    <t xml:space="preserve"> + Mước tiêu dùng khách quốc tế/năm</t>
  </si>
  <si>
    <t xml:space="preserve"> + Mước tiêu dùng khách nội địa/năm</t>
  </si>
  <si>
    <t xml:space="preserve"> + Ngày lưu trú khách nội địa</t>
  </si>
  <si>
    <t xml:space="preserve"> + Ngày lưu trú khách quốc tế</t>
  </si>
  <si>
    <t>Tổng đàn gia súc</t>
  </si>
  <si>
    <t>Kế
hoạch
huyện
giao</t>
  </si>
  <si>
    <t>NÔNG - LÂM - NGƯ NGHIỆP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</si>
  <si>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</si>
  <si>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</si>
  <si>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</si>
  <si>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</si>
  <si>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</si>
  <si>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</si>
  <si>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</si>
  <si>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</si>
  <si>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</si>
  <si>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</si>
  <si>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</si>
  <si>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PHÁT THANH - TRUYỀN HÌNH</t>
  </si>
  <si>
    <t>Lũy kế từ đầu năm đến tháng báo cáo</t>
  </si>
  <si>
    <t>Ước TH tháng báo cáo/KH năm báo cáo</t>
  </si>
  <si>
    <t>Lũy kế</t>
  </si>
  <si>
    <t>Tỷ đồng</t>
  </si>
  <si>
    <t>Cơ cấu GRDP theo ngành kinh tế</t>
  </si>
  <si>
    <t>Triệu đồng/ng/năm</t>
  </si>
  <si>
    <t xml:space="preserve"> - Diện tích cây chè</t>
  </si>
  <si>
    <t xml:space="preserve"> - Diện tích rừng trồng mới</t>
  </si>
  <si>
    <t xml:space="preserve"> - Tốc độ tăng trưởng đàn gia súc</t>
  </si>
  <si>
    <t>Bình quân tiêu chí trên xã</t>
  </si>
  <si>
    <t xml:space="preserve"> + Số xã công nhận mới trong năm</t>
  </si>
  <si>
    <t>Hạ tầng giao thông, cấp điện, cấp nước</t>
  </si>
  <si>
    <t xml:space="preserve"> - Tỷ lệ xã có đường ô tô đến trung tâm xã, mặt đường được cứng hóa</t>
  </si>
  <si>
    <t xml:space="preserve"> - Tỷ lệ thôn, bản có đường xe máy hoặc ô tô đi lại thuận tiện</t>
  </si>
  <si>
    <t xml:space="preserve"> - Tỷ lệ hộ gia đình được sử dụng các nguồn điện</t>
  </si>
  <si>
    <t xml:space="preserve"> - Tỷ lệ hộ được sử dụng điện lưới quốc gia</t>
  </si>
  <si>
    <t xml:space="preserve"> - Tỷ lệ dân số đô thị được sử dụng nước sạch</t>
  </si>
  <si>
    <t xml:space="preserve"> - Giữ vững và nâng cao chất lượng phổ cập giáo dục Mầm non cho trẻ 5 tuổi, phổ cập giáo dục Tiểu học mức độ 2, phổ cập giáo dục Trung học cơ sở và xóa mù chữ mức độ 1</t>
  </si>
  <si>
    <t>xã, thị trấn</t>
  </si>
  <si>
    <t xml:space="preserve"> - Số trường đạt chuẩn quốc gia</t>
  </si>
  <si>
    <t xml:space="preserve"> + Trong đó: Công nhận mới trong năm</t>
  </si>
  <si>
    <t xml:space="preserve"> - Tỷ lệ trường đạt chuẩn quốc gia:</t>
  </si>
  <si>
    <t xml:space="preserve"> - Tỷ lệ trường đạt chuẩn quốc gia các cấp học</t>
  </si>
  <si>
    <t xml:space="preserve"> + Cấp Mầm non</t>
  </si>
  <si>
    <t xml:space="preserve"> + Cấp Trung học cơ sở</t>
  </si>
  <si>
    <t xml:space="preserve"> + Cấp Trung học phổ thông</t>
  </si>
  <si>
    <t xml:space="preserve"> - Số xã đạt tiêu chí quốc gia về y tế xã</t>
  </si>
  <si>
    <t xml:space="preserve"> - Tỷ lệ xã đạt tiêu chí quốc gia về y tế xã</t>
  </si>
  <si>
    <t xml:space="preserve"> - Số Bác sỹ/vạn dân</t>
  </si>
  <si>
    <t xml:space="preserve"> - Giảm tỷ lệ trẻ em suy dinh dưỡng</t>
  </si>
  <si>
    <t xml:space="preserve"> - Tỷ lệ trẻ em dưới 1 tuổi được tiêm chủng đầy đủ các loại Vacxin</t>
  </si>
  <si>
    <t>Giảm nghèo</t>
  </si>
  <si>
    <t xml:space="preserve"> - Mức giảm tỷ lệ hộ nghèo</t>
  </si>
  <si>
    <t xml:space="preserve"> - Số lao động được đào tạo nghề trong năm</t>
  </si>
  <si>
    <t xml:space="preserve"> - Tỷ lệ lao động qua đào tạo</t>
  </si>
  <si>
    <t xml:space="preserve"> - Số lao động được giải quyết việc làm</t>
  </si>
  <si>
    <t>Văn hóa</t>
  </si>
  <si>
    <t>MỘT SỐ CÂY TRỒNG KHÁC</t>
  </si>
  <si>
    <t>1.000 viên</t>
  </si>
  <si>
    <t>Tỷ lệ trẻ em có hoàn cảnh đặc biệt khó khăn được chăm sóc</t>
  </si>
  <si>
    <t>CƠ SỞ Y TẾ, GIƯỜNG BỆNH</t>
  </si>
  <si>
    <t xml:space="preserve"> - Cấp Trung học phổ thông</t>
  </si>
  <si>
    <t>Cơ sở vật chất cho hệ thống Phát thanh - truyền hình</t>
  </si>
  <si>
    <t>1.4</t>
  </si>
  <si>
    <t>Tổng diện tích lúa hàng hóa tập trung</t>
  </si>
  <si>
    <t>- Số lồng</t>
  </si>
  <si>
    <t>lồng</t>
  </si>
  <si>
    <t>Thực hiện tháng báo cáo</t>
  </si>
  <si>
    <t xml:space="preserve"> - Dịch vụ lưu trú, ăn uống</t>
  </si>
  <si>
    <t>Số lao động đi làm việc ở nước ngoài theo hợp đông</t>
  </si>
  <si>
    <t xml:space="preserve"> + Cai tại cộng đồng (tự nguyện)</t>
  </si>
  <si>
    <t xml:space="preserve"> Giáo dục nghề nghiệp - giáo dục thường xuyên</t>
  </si>
  <si>
    <t>Phổ cập GDTH mức độ 2</t>
  </si>
  <si>
    <t>Phổ cập GDTH mức độ 3</t>
  </si>
  <si>
    <t>Phổ cập GDTHSC mức độ 1</t>
  </si>
  <si>
    <t>Phổ cập GDTHSC mức độ 2</t>
  </si>
  <si>
    <t>Phổ cập GDTHSC mức độ 3</t>
  </si>
  <si>
    <t xml:space="preserve"> - Đài THVN</t>
  </si>
  <si>
    <t>+ Trong đó: trồng mới</t>
  </si>
  <si>
    <t xml:space="preserve"> - Bán lẻ hàng hoá</t>
  </si>
  <si>
    <t xml:space="preserve">Tỷ lệ trẻ em dưới 5 tuổi suy dinh dưỡng (thể thấp còi) </t>
  </si>
  <si>
    <t>Tỷ suất chết của người mẹ trong thời gian thai sản trên 100.000 trẻ đẻ sống</t>
  </si>
  <si>
    <t>1/1000,000</t>
  </si>
  <si>
    <t>Trồng mới</t>
  </si>
  <si>
    <t>Tỷ lệ được sử dụng điện lưới quốc gia</t>
  </si>
  <si>
    <t>Trong đó: Tỷ lệ hộ nông thôn được sử dụng điện lưới quốc gia</t>
  </si>
  <si>
    <t xml:space="preserve"> - Dịch vụ thông tin liên lạc</t>
  </si>
  <si>
    <t xml:space="preserve"> - Số hộ được sử dụng nước hợp vệ sinh</t>
  </si>
  <si>
    <t>hộ</t>
  </si>
  <si>
    <t>Số người tham gia bảo hiểm tự nguyện</t>
  </si>
  <si>
    <t>Số người tham gia bảo hiểm y tế</t>
  </si>
  <si>
    <t>Tỷ lệ thất nghiệp khu vực thành thị</t>
  </si>
  <si>
    <t>Trong đó: Tỷ lệ nữ thất nghiệp khu vực thành thị</t>
  </si>
  <si>
    <t>Tỷ lệ thiếu việc làm khu vực nông thôn</t>
  </si>
  <si>
    <t>Trong đó: Tỷ lệ nữ thiếu việc làm khu vực nông thôn</t>
  </si>
  <si>
    <t>Tỷ lệ dân số tham gia bảo hiểm y tế</t>
  </si>
  <si>
    <t>Tỷ lệ dân số được quản lý bằng hồ sơ sức khoẻ điện tử</t>
  </si>
  <si>
    <t>Tỷ lệ hài lòng của người dân với dịch vụ y tế</t>
  </si>
  <si>
    <t>Tỷ lệ bản, khu phố có nhà văn hoá</t>
  </si>
  <si>
    <t>Số trạm truyền thanh huyện</t>
  </si>
  <si>
    <t>Số đài, trạm phát lại truyền hình</t>
  </si>
  <si>
    <t>Lúa mùa</t>
  </si>
  <si>
    <t xml:space="preserve"> - Diện tích cho thu hoạch</t>
  </si>
  <si>
    <t>- Sản lượng</t>
  </si>
  <si>
    <t>- Số lồng làm mới</t>
  </si>
  <si>
    <t>Nghệ thuật quần chúng</t>
  </si>
  <si>
    <t xml:space="preserve"> - Tổng số buổi Hướng dẫn xây dựng Đội văn nghệ cơ sở</t>
  </si>
  <si>
    <t>Trong đó: - Cấp tỉnh</t>
  </si>
  <si>
    <t xml:space="preserve">                 - Cấp huyện</t>
  </si>
  <si>
    <t>- Số giờ phát thanh các đài tự sản xuất</t>
  </si>
  <si>
    <t>+ Số trạm FM</t>
  </si>
  <si>
    <t>+ Số trạm ứng dụng CNTT-VT</t>
  </si>
  <si>
    <t>CÁC CHỈ TIÊU PHÁT TRIỂN KINH TẾ - XÃ HỘI NĂM 2024</t>
  </si>
  <si>
    <t>Năm 2024</t>
  </si>
  <si>
    <t xml:space="preserve"> Tổng DT rừng hiện có (tính cả cao su)</t>
  </si>
  <si>
    <t xml:space="preserve">- Diện tích rừng RPH dự kiến trồng mới </t>
  </si>
  <si>
    <t xml:space="preserve"> + Trồng rừng thay thế các hồ thủy điện</t>
  </si>
  <si>
    <t>- Diện tích rừng DN dự kiến trồng mới</t>
  </si>
  <si>
    <t>Trong đó: + Quế (RPH dự kiến trồng)</t>
  </si>
  <si>
    <t xml:space="preserve">                + DT Quế DN dự kiến trồng</t>
  </si>
  <si>
    <t xml:space="preserve">                + Cây gỗ lớn (RPH dự kiến trồng)</t>
  </si>
  <si>
    <t xml:space="preserve">                + Cây gỗ lớn DN dự kiến trồng</t>
  </si>
  <si>
    <t>Tổng diện tích cây mắc ca</t>
  </si>
  <si>
    <t>Trồng mới (Doanh nghiệp thực hiện)</t>
  </si>
  <si>
    <t xml:space="preserve"> - Diện tích cây Mắc ca (đã thực hiện)</t>
  </si>
  <si>
    <t xml:space="preserve"> - Trong đó:  DT trồng xen chè</t>
  </si>
  <si>
    <t xml:space="preserve">                DT trồng tập trung</t>
  </si>
  <si>
    <t>Tổng Diện tích cây Quế</t>
  </si>
  <si>
    <t>Diện tích Sơn tra</t>
  </si>
  <si>
    <t xml:space="preserve">Khoanh nuôi rừng tái sinh </t>
  </si>
  <si>
    <t>Chăm sóc rừng trồng (năm thứ 2)</t>
  </si>
  <si>
    <t>+ Quế</t>
  </si>
  <si>
    <t>+ Gỗ lớn</t>
  </si>
  <si>
    <t>Chăm sóc rừng trồng (năm thứ 3)</t>
  </si>
  <si>
    <t>Chăm sóc rừng trồng (năm thứ 4)</t>
  </si>
  <si>
    <t>Tổng số hợp tác xã</t>
  </si>
  <si>
    <t xml:space="preserve">   Trong đó: </t>
  </si>
  <si>
    <t xml:space="preserve"> - Số HTX Thành lập mới</t>
  </si>
  <si>
    <t xml:space="preserve">  - Số HTX giải thể</t>
  </si>
  <si>
    <t>Tổng số thành viên hợp tác xã</t>
  </si>
  <si>
    <t>Tổng số lao động trong HTX</t>
  </si>
  <si>
    <t>Trong đó: số lao động là thành viên HTX</t>
  </si>
  <si>
    <t>Tổng doanh thu của hợp tác xã</t>
  </si>
  <si>
    <t>Trong đó: doanh thu của HTX từ thành viên</t>
  </si>
  <si>
    <t xml:space="preserve"> Thu nhập bình quân người lao động HTX</t>
  </si>
  <si>
    <t xml:space="preserve"> - Tổng số xã, phường, thị trấn toàn huyện</t>
  </si>
  <si>
    <t xml:space="preserve"> - Tổng số xã toàn huyện</t>
  </si>
  <si>
    <t xml:space="preserve">  + Số xã đặc biệt khó khăn (theo tiêu chuẩn của Chương trình 135)</t>
  </si>
  <si>
    <t xml:space="preserve"> + Tỷ lệ xã có đường ô tô đến trung tâm xã mặt đường được cứng hóa</t>
  </si>
  <si>
    <t xml:space="preserve"> - Tỷ lệ bản có đường xe máy đi lại thuận lợi</t>
  </si>
  <si>
    <t xml:space="preserve"> - Số xã, phường có nhà văn hóa, thư viện</t>
  </si>
  <si>
    <t xml:space="preserve"> - Số xã có bưu điện văn hoá xã</t>
  </si>
  <si>
    <t xml:space="preserve"> Tỷ lệ xã có bưu điện văn hoá xã</t>
  </si>
  <si>
    <t xml:space="preserve"> - Số xã có điện lưới quốc gia</t>
  </si>
  <si>
    <t>- Số hộ được sử dụng điện lưới quốc gia</t>
  </si>
  <si>
    <t xml:space="preserve"> + Tỷ lệ số hộ được sử dụng điện lưới quốc gia</t>
  </si>
  <si>
    <t>+ Số xã có trạm y tế</t>
  </si>
  <si>
    <t>+ Tỷ lệ xã có trạm y tế</t>
  </si>
  <si>
    <t xml:space="preserve"> - Tỷ lệ hộ được sử dụng nước hợp vệ sinh</t>
  </si>
  <si>
    <t>Cơ sở</t>
  </si>
  <si>
    <t xml:space="preserve"> - Trường mầm non</t>
  </si>
  <si>
    <t xml:space="preserve"> - Trường phổ thông tiểu học</t>
  </si>
  <si>
    <t xml:space="preserve"> - Trường phổ thông cơ sở (cấp 1; 2)</t>
  </si>
  <si>
    <t xml:space="preserve"> - Trường trung học cơ sở (cấp 2)</t>
  </si>
  <si>
    <t xml:space="preserve"> - Trường trung học phổ thông (cấp 3 + các trường Phổ thông dân tộc nội trú huyện ) </t>
  </si>
  <si>
    <t xml:space="preserve"> - Trung tâm GDNN-GDTX</t>
  </si>
  <si>
    <t>- Cấp mầm non</t>
  </si>
  <si>
    <t xml:space="preserve"> Trường</t>
  </si>
  <si>
    <t>- Cấp Tiểu học</t>
  </si>
  <si>
    <t>- Cấp Trung học cơ sở</t>
  </si>
  <si>
    <t>- Cấp Trung học phổ thông</t>
  </si>
  <si>
    <t xml:space="preserve"> Tỷ lệ trường đạt chuẩn quốc gia</t>
  </si>
  <si>
    <t xml:space="preserve"> - Cấp mầm non</t>
  </si>
  <si>
    <t xml:space="preserve"> - Cấp Trung học cơ sở </t>
  </si>
  <si>
    <t>Phong trào "Toàn dân đoàn kết xây dựng đời sống văn hoá"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</si>
</sst>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2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* #,##0.00_);_(* \(#,##0.00\);_(* &quot;-&quot;??_);_(@_)"/>
    <numFmt numFmtId="170" formatCode="_(* #,##0_);_(* \(#,##0\);_(* &quot;-&quot;??_);_(@_)"/>
    <numFmt numFmtId="171" formatCode="_(* #,##0.0_);_(* \(#,##0.0\);_(* &quot;-&quot;??_);_(@_)"/>
    <numFmt numFmtId="172" formatCode="_(* #,##0_);_(* \(#,##0\);_(* &quot;-&quot;?_);_(@_)"/>
    <numFmt numFmtId="173" formatCode="0_);\(0\)"/>
    <numFmt numFmtId="174" formatCode="0.000"/>
    <numFmt numFmtId="175" formatCode="0.00000"/>
    <numFmt numFmtId="176" formatCode="0.0"/>
    <numFmt numFmtId="177" formatCode="#,##0;[Red]#,##0"/>
    <numFmt numFmtId="178" formatCode="#,##0.0"/>
    <numFmt numFmtId="179" formatCode="_-&quot;$&quot;* #,##0_-;\-&quot;$&quot;* #,##0_-;_-&quot;$&quot;* &quot;-&quot;_-;_-@_-"/>
    <numFmt numFmtId="180" formatCode="###\ ###\ ###\ ###\ ##0"/>
    <numFmt numFmtId="181" formatCode="##.##%"/>
    <numFmt numFmtId="182" formatCode="&quot;\&quot;#,##0.00;[Red]&quot;\&quot;&quot;\&quot;&quot;\&quot;&quot;\&quot;&quot;\&quot;&quot;\&quot;\-#,##0.00"/>
    <numFmt numFmtId="183" formatCode="&quot;\&quot;#,##0;[Red]&quot;\&quot;&quot;\&quot;\-#,##0"/>
    <numFmt numFmtId="184" formatCode="#,##0.00000"/>
    <numFmt numFmtId="185" formatCode="_-* #,##0_$_-;\-* #,##0_$_-;_-* &quot;-&quot;_$_-;_-@_-"/>
    <numFmt numFmtId="186" formatCode="#.##00"/>
    <numFmt numFmtId="187" formatCode="_-* #,##0_-;\-* #,##0_-;_-* &quot;-&quot;_-;_-@_-"/>
    <numFmt numFmtId="188" formatCode="_-* ###,0&quot;.&quot;00_-;\-* ###,0&quot;.&quot;00_-;_-* &quot;-&quot;??_-;_-@_-"/>
    <numFmt numFmtId="189" formatCode="_(* #,##0_);_(* \(#,##0\);_(* \-??_);_(@_)"/>
    <numFmt numFmtId="190" formatCode="_-* #,##0\ _F_-;\-* #,##0\ _F_-;_-* &quot;-&quot;\ _F_-;_-@_-"/>
    <numFmt numFmtId="191" formatCode="_-* #,##0\ _F_-;\-* #,##0\ _F_-;_-* &quot;- &quot;_F_-;_-@_-"/>
    <numFmt numFmtId="192" formatCode="_-* #,##0\ &quot;$&quot;_-;\-* #,##0\ &quot;$&quot;_-;_-* &quot;-&quot;\ &quot;$&quot;_-;_-@_-"/>
    <numFmt numFmtId="193" formatCode="_-* #,##0.00_-;\-* #,##0.00_-;_-* &quot;-&quot;??_-;_-@_-"/>
    <numFmt numFmtId="194" formatCode="_-* #,##0.00\ _€_-;\-* #,##0.00\ _€_-;_-* &quot;-&quot;??\ _€_-;_-@_-"/>
    <numFmt numFmtId="195" formatCode="_-* #,##0.00\ _F_-;\-* #,##0.00\ _F_-;_-* &quot;-&quot;??\ _F_-;_-@_-"/>
    <numFmt numFmtId="196" formatCode="_(&quot;$&quot;\ * #,##0_);_(&quot;$&quot;\ * \(#,##0\);_(&quot;$&quot;\ * &quot;-&quot;_);_(@_)"/>
    <numFmt numFmtId="197" formatCode="_-* #,##0\ &quot;F&quot;_-;\-* #,##0\ &quot;F&quot;_-;_-* &quot;-&quot;\ &quot;F&quot;_-;_-@_-"/>
    <numFmt numFmtId="198" formatCode="_-* #,##0\ _€_-;\-* #,##0\ _€_-;_-* &quot;-&quot;\ _€_-;_-@_-"/>
    <numFmt numFmtId="199" formatCode="_-* #,##0\ _$_-;\-* #,##0\ _$_-;_-* &quot;-&quot;\ _$_-;_-@_-"/>
    <numFmt numFmtId="200" formatCode="_ &quot;\&quot;* #,##0_ ;_ &quot;\&quot;* \-#,##0_ ;_ &quot;\&quot;* &quot;-&quot;_ ;_ @_ "/>
    <numFmt numFmtId="201" formatCode="_ \\* #,##0_ ;_ \\* \-#,##0_ ;_ \\* \-_ ;_ @_ "/>
    <numFmt numFmtId="202" formatCode="&quot;\&quot;#,##0.00;[Red]&quot;\&quot;\-#,##0.00"/>
    <numFmt numFmtId="203" formatCode="&quot;\&quot;#,##0;[Red]&quot;\&quot;\-#,##0"/>
    <numFmt numFmtId="204" formatCode="_-* #,##0&quot;$&quot;_-;\-* #,##0&quot;$&quot;_-;_-* &quot;-&quot;&quot;$&quot;_-;_-@_-"/>
    <numFmt numFmtId="205" formatCode="_-* #,##0.00&quot;$&quot;_-;\-* #,##0.00&quot;$&quot;_-;_-* &quot;-&quot;??&quot;$&quot;_-;_-@_-"/>
    <numFmt numFmtId="206" formatCode="0%;\(0%\)"/>
    <numFmt numFmtId="207" formatCode="0.0%"/>
    <numFmt numFmtId="208" formatCode="#,#00;[Red]\-#,#00;_@&quot;-&quot;"/>
    <numFmt numFmtId="209" formatCode="&quot;SFr.&quot;\ #,##0.00;[Red]&quot;SFr.&quot;\ \-#,##0.00"/>
    <numFmt numFmtId="210" formatCode="&quot;SFr.&quot;\ #,##0.00;&quot;SFr.&quot;\ \-#,##0.00"/>
    <numFmt numFmtId="211" formatCode="_ &quot;SFr.&quot;\ * #,##0_ ;_ &quot;SFr.&quot;\ * \-#,##0_ ;_ &quot;SFr.&quot;\ * &quot;-&quot;_ ;_ @_ "/>
    <numFmt numFmtId="212" formatCode="_ * #,##0_ ;_ * \-#,##0_ ;_ * &quot;-&quot;_ ;_ @_ "/>
    <numFmt numFmtId="213" formatCode="_ * #,##0.00_ ;_ * \-#,##0.00_ ;_ * &quot;-&quot;??_ ;_ @_ "/>
    <numFmt numFmtId="214" formatCode="_-* #,##0.00_$_-;\-* #,##0.00_$_-;_-* &quot;-&quot;??_$_-;_-@_-"/>
    <numFmt numFmtId="215" formatCode=";;"/>
    <numFmt numFmtId="216" formatCode="#,##0.0_);\(#,##0.0\)"/>
    <numFmt numFmtId="217" formatCode="&quot;$&quot;#,##0.00"/>
    <numFmt numFmtId="218" formatCode="_ * #,##0.00_)&quot;£&quot;_ ;_ * \(#,##0.00\)&quot;£&quot;_ ;_ * &quot;-&quot;??_)&quot;£&quot;_ ;_ @_ "/>
    <numFmt numFmtId="219" formatCode="_-&quot;$&quot;* #,##0.00_-;\-&quot;$&quot;* #,##0.00_-;_-&quot;$&quot;* &quot;-&quot;??_-;_-@_-"/>
    <numFmt numFmtId="220" formatCode="0.0%;\(0.0%\)"/>
    <numFmt numFmtId="221" formatCode="##,###.##"/>
    <numFmt numFmtId="222" formatCode="_-* #,##0.00\ &quot;F&quot;_-;\-* #,##0.00\ &quot;F&quot;_-;_-* &quot;-&quot;??\ &quot;F&quot;_-;_-@_-"/>
    <numFmt numFmtId="223" formatCode="#0.##"/>
    <numFmt numFmtId="224" formatCode="0.000_)"/>
    <numFmt numFmtId="225" formatCode="_-* #,##0.00\ _V_N_D_-;\-* #,##0.00\ _V_N_D_-;_-* &quot;-&quot;??\ _V_N_D_-;_-@_-"/>
    <numFmt numFmtId="226" formatCode="#,##0\ &quot;þ&quot;;[Red]\-#,##0\ &quot;þ&quot;"/>
    <numFmt numFmtId="227" formatCode="#,##0.00;[Red]#,##0.00"/>
    <numFmt numFmtId="228" formatCode="_(* #,##0.00_);_(* \(#,##0.00\);_(* &quot;-&quot;&quot;?&quot;&quot;?&quot;_);_(@_)"/>
    <numFmt numFmtId="229" formatCode="#,##0;\(#,##0\)"/>
    <numFmt numFmtId="230" formatCode="_ &quot;R&quot;\ * #,##0_ ;_ &quot;R&quot;\ * \-#,##0_ ;_ &quot;R&quot;\ * &quot;-&quot;_ ;_ @_ "/>
    <numFmt numFmtId="231" formatCode="##,##0%"/>
    <numFmt numFmtId="232" formatCode="#,###%"/>
    <numFmt numFmtId="233" formatCode="##.##"/>
    <numFmt numFmtId="234" formatCode="###,###"/>
    <numFmt numFmtId="235" formatCode="###.###"/>
    <numFmt numFmtId="236" formatCode="##,###.####"/>
    <numFmt numFmtId="237" formatCode="\$#,##0\ ;\(\$#,##0\)"/>
    <numFmt numFmtId="238" formatCode="0.0000%"/>
    <numFmt numFmtId="239" formatCode="\t0.00%"/>
    <numFmt numFmtId="240" formatCode="##,##0.##"/>
    <numFmt numFmtId="241" formatCode="\U\S\$#,##0.00;\(\U\S\$#,##0.00\)"/>
    <numFmt numFmtId="242" formatCode="_(\§\g\ #,##0_);_(\§\g\ \(#,##0\);_(\§\g\ &quot;-&quot;??_);_(@_)"/>
    <numFmt numFmtId="243" formatCode="_(\§\g\ #,##0_);_(\§\g\ \(#,##0\);_(\§\g\ &quot;-&quot;_);_(@_)"/>
    <numFmt numFmtId="244" formatCode="\t#\ ??/??"/>
    <numFmt numFmtId="245" formatCode="\§\g#,##0_);\(\§\g#,##0\)"/>
    <numFmt numFmtId="246" formatCode="_-* #,##0\ _?_-;\-* #,##0\ _?_-;_-* &quot;-&quot;\ _?_-;_-@_-"/>
    <numFmt numFmtId="247" formatCode="_-* #,##0.00\ _?_-;\-* #,##0.00\ _?_-;_-* &quot;-&quot;??\ _?_-;_-@_-"/>
    <numFmt numFmtId="248" formatCode="_-&quot;VND&quot;* #,##0_-;\-&quot;VND&quot;* #,##0_-;_-&quot;VND&quot;* &quot;-&quot;_-;_-@_-"/>
    <numFmt numFmtId="249" formatCode="_-&quot;VND&quot;* #,##0_-;&quot;-VND&quot;* #,##0_-;_-&quot;VND&quot;* \-_-;_-@_-"/>
    <numFmt numFmtId="250" formatCode="_-* #,##0_-;\-* #,##0_-;_-* \-_-;_-@_-"/>
    <numFmt numFmtId="251" formatCode="_-* #,##0\ _₫_-;\-* #,##0\ _₫_-;_-* &quot;- &quot;_₫_-;_-@_-"/>
    <numFmt numFmtId="252" formatCode="_(&quot;Rp&quot;* #,##0.00_);_(&quot;Rp&quot;* \(#,##0.00\);_(&quot;Rp&quot;* &quot;-&quot;??_);_(@_)"/>
    <numFmt numFmtId="253" formatCode="_(&quot;Rp&quot;* #,##0.00_);_(&quot;Rp&quot;* \(#,##0.00\);_(&quot;Rp&quot;* \-??_);_(@_)"/>
    <numFmt numFmtId="254" formatCode="#,##0.00\ &quot;FB&quot;;[Red]\-#,##0.00\ &quot;FB&quot;"/>
    <numFmt numFmtId="255" formatCode="#,##0.00&quot; FB&quot;;[Red]\-#,##0.00&quot; FB&quot;"/>
    <numFmt numFmtId="256" formatCode="_(* #,##0_);_(* \(#,##0\);_(* \-_);_(@_)"/>
    <numFmt numFmtId="257" formatCode="_-* #,##0\ _k_r_-;\-* #,##0\ _k_r_-;_-* &quot;-&quot;\ _k_r_-;_-@_-"/>
    <numFmt numFmtId="258" formatCode="#,##0\ &quot;$&quot;;\-#,##0\ &quot;$&quot;"/>
    <numFmt numFmtId="259" formatCode="#,##0\ &quot;Rp&quot;;\-#,##0\ &quot;Rp&quot;"/>
    <numFmt numFmtId="260" formatCode="#,##0&quot; $&quot;;\-#,##0&quot; $&quot;"/>
    <numFmt numFmtId="261" formatCode="#,##0\ &quot;kr&quot;;\-#,##0\ &quot;kr&quot;"/>
    <numFmt numFmtId="262" formatCode="_-* #,##0.00_-;\-* #,##0.00_-;_-* \-??_-;_-@_-"/>
    <numFmt numFmtId="263" formatCode="_-* #,##0.00\ _₫_-;\-* #,##0.00\ _₫_-;_-* \-??\ _₫_-;_-@_-"/>
    <numFmt numFmtId="264" formatCode="&quot;$&quot;#,##0;\-&quot;$&quot;#,##0"/>
    <numFmt numFmtId="265" formatCode="&quot;Rp&quot;#,##0;\-&quot;Rp&quot;#,##0"/>
    <numFmt numFmtId="266" formatCode="\$#,##0;&quot;-$&quot;#,##0"/>
    <numFmt numFmtId="267" formatCode="&quot;kr&quot;#,##0;\-&quot;kr&quot;#,##0"/>
    <numFmt numFmtId="268" formatCode="_-* #,##0\ _F_B_-;\-* #,##0\ _F_B_-;_-* &quot;-&quot;\ _F_B_-;_-@_-"/>
    <numFmt numFmtId="269" formatCode="_-* #,##0\ _F_B_-;\-* #,##0\ _F_B_-;_-* &quot;- &quot;_F_B_-;_-@_-"/>
    <numFmt numFmtId="270" formatCode="_(* #,##0.00_);_(* \(#,##0.00\);_(* \-??_);_(@_)"/>
    <numFmt numFmtId="271" formatCode="_-* #,##0.00\ _k_r_-;\-* #,##0.00\ _k_r_-;_-* &quot;-&quot;??\ _k_r_-;_-@_-"/>
    <numFmt numFmtId="272" formatCode="#,##0_);\-#,##0_)"/>
    <numFmt numFmtId="273" formatCode="&quot;Dong&quot;#,##0.00_);[Red]\(&quot;Dong&quot;#,##0.00\)"/>
    <numFmt numFmtId="274" formatCode="0."/>
    <numFmt numFmtId="275" formatCode="&quot;Fr.&quot;\ #,##0.00;&quot;Fr.&quot;\ \-#,##0.00"/>
    <numFmt numFmtId="276" formatCode="#,##0\ &quot;$&quot;_);\(#,##0\ &quot;$&quot;\)"/>
    <numFmt numFmtId="277" formatCode="_-&quot;IR£&quot;* #,##0.00_-;\-&quot;IR£&quot;* #,##0.00_-;_-&quot;IR£&quot;* &quot;-&quot;??_-;_-@_-"/>
    <numFmt numFmtId="278" formatCode="&quot;£&quot;#,##0;[Red]\-&quot;£&quot;#,##0"/>
    <numFmt numFmtId="279" formatCode="0&quot;.&quot;0000"/>
    <numFmt numFmtId="280" formatCode="#,###"/>
    <numFmt numFmtId="281" formatCode="&quot;\&quot;#,##0;[Red]\-&quot;\&quot;#,##0"/>
    <numFmt numFmtId="282" formatCode="&quot;\&quot;#,##0.00;\-&quot;\&quot;#,##0.00"/>
    <numFmt numFmtId="283" formatCode="_ * #,##0_)_£_ ;_ * \(#,##0\)_£_ ;_ * &quot;-&quot;_)_£_ ;_ @_ "/>
    <numFmt numFmtId="284" formatCode="&quot;VND&quot;#,##0_);[Red]\(&quot;VND&quot;#,##0\)"/>
    <numFmt numFmtId="285" formatCode="_(* #,##0.0000_);_(* \(#,##0.0000\);_(* &quot;-&quot;_);_(@_)"/>
    <numFmt numFmtId="286" formatCode="#,##0.00_);\-#,##0.00_)"/>
    <numFmt numFmtId="287" formatCode="#,##0.000_);\(#,##0.000\)"/>
    <numFmt numFmtId="288" formatCode="d"/>
    <numFmt numFmtId="289" formatCode="#"/>
    <numFmt numFmtId="290" formatCode="&quot;¡Ì&quot;#,##0;[Red]\-&quot;¡Ì&quot;#,##0"/>
    <numFmt numFmtId="291" formatCode="#,##0.00\ &quot;F&quot;;[Red]\-#,##0.00\ &quot;F&quot;"/>
    <numFmt numFmtId="292" formatCode="&quot;$&quot;#,##0;[Red]\-&quot;$&quot;#,##0"/>
    <numFmt numFmtId="293" formatCode="&quot;Rp&quot;#,##0;[Red]\-&quot;Rp&quot;#,##0"/>
    <numFmt numFmtId="294" formatCode="\$#,##0;[Red]&quot;-$&quot;#,##0"/>
    <numFmt numFmtId="295" formatCode="&quot;kr&quot;#,##0;[Red]\-&quot;kr&quot;#,##0"/>
    <numFmt numFmtId="296" formatCode="_-&quot;£&quot;* #,##0_-;\-&quot;£&quot;* #,##0_-;_-&quot;£&quot;* &quot;-&quot;_-;_-@_-"/>
    <numFmt numFmtId="297" formatCode="_-\£* #,##0_-;&quot;-£&quot;* #,##0_-;_-\£* \-_-;_-@_-"/>
    <numFmt numFmtId="298" formatCode="0.00000000000E+00;\?"/>
    <numFmt numFmtId="299" formatCode="#,##0.00\ \ "/>
    <numFmt numFmtId="300" formatCode="#,##0.00&quot;  &quot;"/>
    <numFmt numFmtId="301" formatCode="_-&quot;£&quot;* #,##0.00_-;\-&quot;£&quot;* #,##0.00_-;_-&quot;£&quot;* &quot;-&quot;??_-;_-@_-"/>
    <numFmt numFmtId="302" formatCode="_-* #,##0.0\ _F_-;\-* #,##0.0\ _F_-;_-* &quot;-&quot;??\ _F_-;_-@_-"/>
    <numFmt numFmtId="303" formatCode="_-\£* #,##0.00_-;&quot;-£&quot;* #,##0.00_-;_-\£* \-??_-;_-@_-"/>
    <numFmt numFmtId="304" formatCode="&quot;.&quot;#,##0.00_);[Red]\(&quot;.&quot;#,##0.00\)"/>
    <numFmt numFmtId="305" formatCode="#,##0.00&quot; F&quot;;[Red]\-#,##0.00&quot; F&quot;"/>
    <numFmt numFmtId="306" formatCode="_-* ###,0&quot;.&quot;00\ _F_B_-;\-* ###,0&quot;.&quot;00\ _F_B_-;_-* &quot;-&quot;??\ _F_B_-;_-@_-"/>
    <numFmt numFmtId="307" formatCode="_-* #,##0.0\ _F_-;\-* #,##0.0\ _F_-;_-* \-??\ _F_-;_-@_-"/>
    <numFmt numFmtId="308" formatCode="#,##0.00\ \ \ \ "/>
    <numFmt numFmtId="309" formatCode="_(* #.##0.00_);_(* \(#.##0.00\);_(* &quot;-&quot;??_);_(@_)"/>
    <numFmt numFmtId="310" formatCode="&quot;\&quot;#,##0;&quot;\&quot;\-#,##0"/>
    <numFmt numFmtId="311" formatCode="\\#,##0;&quot;\-&quot;#,##0"/>
    <numFmt numFmtId="312" formatCode="_-* ###,0\.00\ _F_B_-;\-* ###,0\.00\ _F_B_-;_-* \-??\ _F_B_-;_-@_-"/>
    <numFmt numFmtId="313" formatCode="_ * #.##._ ;_ * \-#.##._ ;_ * &quot;-&quot;??_ ;_ @_ⴆ"/>
    <numFmt numFmtId="314" formatCode="#,##0\ &quot;F&quot;;[Red]\-#,##0\ &quot;F&quot;"/>
    <numFmt numFmtId="315" formatCode="_-* #,##0\ _F_-;\-* #,##0\ _F_-;_-* &quot;-&quot;??\ _F_-;_-@_-"/>
    <numFmt numFmtId="316" formatCode="0000"/>
    <numFmt numFmtId="317" formatCode="00"/>
    <numFmt numFmtId="318" formatCode="000"/>
    <numFmt numFmtId="319" formatCode="#,##0.00\ &quot;F&quot;;\-#,##0.00\ &quot;F&quot;"/>
    <numFmt numFmtId="320" formatCode="_(* #,##0.00_);_(* \(#,##0.00\);_(* &quot;-&quot;?_);_(@_)"/>
    <numFmt numFmtId="321" formatCode="_(* #,##0.000_);_(* \(#,##0.000\);_(* &quot;-&quot;??_);_(@_)"/>
    <numFmt numFmtId="322" formatCode="_(* #,##0.0_);_(* \(#,##0.0\);_(* &quot;-&quot;?_);_(@_)"/>
    <numFmt numFmtId="323" formatCode="_(* #.##0.0_);_(* \(#.##0.0\);_(* &quot;-&quot;??_);_(@_)"/>
  </numFmts>
  <fonts count="296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.VnTime"/>
      <family val="2"/>
    </font>
    <font>
      <b/>
      <sz val="14"/>
      <color indexed="12"/>
      <name val="Times New Roman"/>
      <family val="1"/>
    </font>
    <font>
      <sz val="14"/>
      <color indexed="12"/>
      <name val="Times New Roman"/>
      <family val="1"/>
    </font>
    <font>
      <b/>
      <sz val="14"/>
      <color indexed="16"/>
      <name val="Times New Roman"/>
      <family val="1"/>
    </font>
    <font>
      <sz val="14"/>
      <color indexed="16"/>
      <name val="Times New Roman"/>
      <family val="1"/>
    </font>
    <font>
      <b/>
      <sz val="14"/>
      <color indexed="59"/>
      <name val="Times New Roman"/>
      <family val="1"/>
    </font>
    <font>
      <sz val="14"/>
      <color indexed="59"/>
      <name val="Times New Roman"/>
      <family val="1"/>
    </font>
    <font>
      <b/>
      <i/>
      <sz val="14"/>
      <name val="Times New Roman"/>
      <family val="1"/>
    </font>
    <font>
      <b/>
      <sz val="14"/>
      <color indexed="17"/>
      <name val="Times New Roman"/>
      <family val="1"/>
    </font>
    <font>
      <sz val="14"/>
      <color indexed="17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4"/>
      <name val="Arial"/>
      <family val="2"/>
    </font>
    <font>
      <i/>
      <sz val="14"/>
      <color rgb="FFFF0000"/>
      <name val="Times New Roman"/>
      <family val="1"/>
    </font>
    <font>
      <i/>
      <sz val="14"/>
      <color indexed="8"/>
      <name val="Times New Roman"/>
      <family val="1"/>
    </font>
    <font>
      <b/>
      <sz val="14"/>
      <name val="Symbol"/>
      <family val="1"/>
      <charset val="2"/>
    </font>
    <font>
      <sz val="14"/>
      <name val="Symbol"/>
      <family val="1"/>
      <charset val="2"/>
    </font>
    <font>
      <i/>
      <sz val="14"/>
      <color theme="1"/>
      <name val="Times New Roman"/>
      <family val="1"/>
    </font>
    <font>
      <b/>
      <i/>
      <sz val="14"/>
      <color indexed="17"/>
      <name val="Times New Roman"/>
      <family val="1"/>
    </font>
    <font>
      <i/>
      <sz val="14"/>
      <color indexed="17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indexed="10"/>
      <name val="Times New Roman"/>
      <family val="1"/>
    </font>
    <font>
      <b/>
      <sz val="14"/>
      <color rgb="FFFF0000"/>
      <name val="Times New Roman"/>
      <family val="1"/>
    </font>
    <font>
      <sz val="13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0"/>
      <name val=".VnArial"/>
      <family val="2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"/>
      <family val="1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3"/>
      <name val=".VnTime"/>
      <family val="2"/>
    </font>
    <font>
      <sz val="12"/>
      <name val="???"/>
      <family val="2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  <family val="2"/>
    </font>
    <font>
      <sz val="14"/>
      <name val="VnTime"/>
    </font>
    <font>
      <sz val="13"/>
      <name val="Tms Rmn"/>
      <family val="1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1"/>
      <color indexed="9"/>
      <name val="Arial"/>
      <family val="2"/>
      <charset val="163"/>
    </font>
    <font>
      <sz val="14"/>
      <name val=".VnTime"/>
      <family val="2"/>
    </font>
    <font>
      <sz val="11"/>
      <name val="VNtimes new roman"/>
      <family val="2"/>
    </font>
    <font>
      <sz val="11"/>
      <color indexed="8"/>
      <name val=".VnTime"/>
      <family val="2"/>
    </font>
    <font>
      <sz val="11"/>
      <color indexed="9"/>
      <name val=".VnTime"/>
      <family val="2"/>
    </font>
    <font>
      <sz val="8"/>
      <name val="Arial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ÙÅÁÃ¼"/>
      <family val="2"/>
      <charset val="129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1"/>
      <color indexed="20"/>
      <name val="Arial"/>
      <family val="2"/>
      <charset val="163"/>
    </font>
    <font>
      <b/>
      <i/>
      <sz val="14"/>
      <name val="VNTime"/>
      <family val="2"/>
    </font>
    <font>
      <sz val="12"/>
      <name val="Tms Rmn"/>
      <family val="1"/>
    </font>
    <font>
      <sz val="12"/>
      <name val="Tms Rmn"/>
    </font>
    <font>
      <sz val="11"/>
      <name val="µ¸¿ò"/>
      <charset val="129"/>
    </font>
    <font>
      <sz val="12"/>
      <name val="System"/>
      <family val="2"/>
    </font>
    <font>
      <sz val="12"/>
      <name val="¹ÙÅÁÃ¼"/>
      <family val="1"/>
      <charset val="129"/>
    </font>
    <font>
      <sz val="10"/>
      <name val="Helv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Arial"/>
      <family val="2"/>
      <charset val="163"/>
    </font>
    <font>
      <b/>
      <sz val="10"/>
      <name val="Helv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b/>
      <sz val="11"/>
      <color indexed="9"/>
      <name val="Arial"/>
      <family val="2"/>
      <charset val="163"/>
    </font>
    <font>
      <sz val="10"/>
      <name val="VNI-Aptima"/>
    </font>
    <font>
      <b/>
      <sz val="13"/>
      <name val="Tms Rmn"/>
      <family val="1"/>
    </font>
    <font>
      <b/>
      <sz val="10"/>
      <name val="Arial"/>
      <family val="2"/>
    </font>
    <font>
      <sz val="11"/>
      <name val="Tms Rmn"/>
      <family val="1"/>
    </font>
    <font>
      <sz val="11"/>
      <name val="Tms Rmn"/>
    </font>
    <font>
      <sz val="11"/>
      <name val="VNI-Times"/>
    </font>
    <font>
      <sz val="10"/>
      <color indexed="8"/>
      <name val="Times New Roman"/>
      <family val="2"/>
    </font>
    <font>
      <sz val="12"/>
      <color indexed="8"/>
      <name val="Times New Roman"/>
      <family val="2"/>
    </font>
    <font>
      <sz val="11"/>
      <name val="U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</font>
    <font>
      <sz val="11"/>
      <name val="VNcentury Gothic"/>
      <family val="2"/>
    </font>
    <font>
      <b/>
      <sz val="15"/>
      <name val="VNcentury Gothic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b/>
      <sz val="12"/>
      <name val="VNTimeH"/>
      <family val="2"/>
    </font>
    <font>
      <sz val="10"/>
      <name val="Arial CE"/>
      <family val="2"/>
      <charset val="238"/>
    </font>
    <font>
      <sz val="10"/>
      <name val="Arial CE"/>
      <charset val="238"/>
    </font>
    <font>
      <b/>
      <sz val="11"/>
      <color indexed="8"/>
      <name val=".VnTime"/>
      <family val="2"/>
    </font>
    <font>
      <sz val="10"/>
      <color indexed="16"/>
      <name val="MS Serif"/>
      <family val="1"/>
    </font>
    <font>
      <sz val="10"/>
      <name val="VNI-Helve-Condense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i/>
      <sz val="11"/>
      <color indexed="23"/>
      <name val="Arial"/>
      <family val="2"/>
      <charset val="163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11"/>
      <color indexed="17"/>
      <name val="Arial"/>
      <family val="2"/>
      <charset val="163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  <family val="1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Helv"/>
    </font>
    <font>
      <b/>
      <sz val="12"/>
      <name val="Arial"/>
      <family val="2"/>
    </font>
    <font>
      <b/>
      <sz val="12"/>
      <name val="Tahoma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1"/>
      <color indexed="56"/>
      <name val="Arial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2"/>
      <color indexed="62"/>
      <name val="Times New Roman"/>
      <family val="1"/>
    </font>
    <font>
      <sz val="11"/>
      <color indexed="62"/>
      <name val="Arial"/>
      <family val="2"/>
      <charset val="163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sz val="11"/>
      <color indexed="52"/>
      <name val="Arial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  <family val="2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Helv"/>
    </font>
    <font>
      <sz val="12"/>
      <name val="바탕체"/>
      <family val="1"/>
      <charset val="129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1"/>
      <color indexed="63"/>
      <name val="Arial"/>
      <family val="2"/>
      <charset val="163"/>
    </font>
    <font>
      <sz val="14"/>
      <name val=".VnArial Narrow"/>
      <family val="2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b/>
      <sz val="18"/>
      <color indexed="62"/>
      <name val="Cambria"/>
      <family val="2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0"/>
      <name val="VNbook-Antiqua"/>
      <family val="2"/>
    </font>
    <font>
      <sz val="11"/>
      <color indexed="32"/>
      <name val="VNI-Times"/>
      <family val="2"/>
    </font>
    <font>
      <b/>
      <sz val="10"/>
      <name val="Tahoma"/>
      <family val="2"/>
    </font>
    <font>
      <b/>
      <sz val="8"/>
      <color indexed="8"/>
      <name val="Helv"/>
      <family val="2"/>
    </font>
    <font>
      <b/>
      <sz val="8"/>
      <color indexed="8"/>
      <name val="Helv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b/>
      <u val="double"/>
      <sz val="12"/>
      <color indexed="12"/>
      <name val=".VnBahamasB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b/>
      <sz val="18"/>
      <color indexed="56"/>
      <name val="Times New Roman"/>
      <family val="2"/>
      <charset val="163"/>
    </font>
    <font>
      <sz val="8"/>
      <name val="VNI-Helve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1"/>
      <color indexed="10"/>
      <name val="Arial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9"/>
      <name val="Arial"/>
      <family val="2"/>
    </font>
    <font>
      <u/>
      <sz val="9"/>
      <color indexed="36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sz val="12"/>
      <name val=".VnArial Narrow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sz val="10"/>
      <name val="Arial"/>
      <family val="2"/>
    </font>
    <font>
      <b/>
      <i/>
      <sz val="14"/>
      <color rgb="FFFF0000"/>
      <name val="Times New Roman"/>
      <family val="1"/>
    </font>
    <font>
      <sz val="14"/>
      <color theme="1"/>
      <name val="Times New Roman"/>
      <family val="2"/>
    </font>
    <font>
      <sz val="14"/>
      <color indexed="8"/>
      <name val="Times New Roman"/>
      <family val="2"/>
    </font>
    <font>
      <sz val="14"/>
      <name val="Calibri"/>
      <family val="2"/>
    </font>
    <font>
      <i/>
      <sz val="14"/>
      <color indexed="59"/>
      <name val="Times New Roman"/>
      <family val="1"/>
    </font>
    <font>
      <i/>
      <sz val="14"/>
      <color indexed="12"/>
      <name val="Times New Roman"/>
      <family val="1"/>
    </font>
    <font>
      <b/>
      <i/>
      <sz val="14"/>
      <color indexed="12"/>
      <name val="Times New Roman"/>
      <family val="1"/>
    </font>
    <font>
      <sz val="11"/>
      <name val="UVnTime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163"/>
    </font>
    <font>
      <sz val="14"/>
      <name val="Times New Roman"/>
      <family val="1"/>
      <charset val="163"/>
    </font>
    <font>
      <sz val="12"/>
      <name val=".VnTime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00B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693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8" fillId="0" borderId="0"/>
    <xf numFmtId="3" fontId="1" fillId="0" borderId="0"/>
    <xf numFmtId="0" fontId="1" fillId="0" borderId="0"/>
    <xf numFmtId="0" fontId="34" fillId="0" borderId="0" applyNumberFormat="0" applyFill="0" applyBorder="0" applyAlignment="0" applyProtection="0"/>
    <xf numFmtId="168" fontId="3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4" fillId="0" borderId="0"/>
    <xf numFmtId="180" fontId="43" fillId="0" borderId="0" applyFont="0" applyFill="0" applyBorder="0" applyAlignment="0" applyProtection="0">
      <protection locked="0"/>
    </xf>
    <xf numFmtId="3" fontId="45" fillId="0" borderId="3"/>
    <xf numFmtId="181" fontId="46" fillId="0" borderId="11">
      <alignment horizontal="center"/>
      <protection hidden="1"/>
    </xf>
    <xf numFmtId="170" fontId="47" fillId="0" borderId="22" applyFont="0" applyBorder="0"/>
    <xf numFmtId="170" fontId="47" fillId="0" borderId="22" applyFont="0" applyBorder="0"/>
    <xf numFmtId="0" fontId="48" fillId="0" borderId="0"/>
    <xf numFmtId="0" fontId="48" fillId="0" borderId="0"/>
    <xf numFmtId="182" fontId="1" fillId="0" borderId="0" applyFont="0" applyFill="0" applyBorder="0" applyAlignment="0" applyProtection="0"/>
    <xf numFmtId="0" fontId="49" fillId="0" borderId="0" applyFont="0" applyFill="0" applyBorder="0" applyAlignment="0" applyProtection="0"/>
    <xf numFmtId="183" fontId="1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2" fillId="0" borderId="23"/>
    <xf numFmtId="185" fontId="53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54" fillId="0" borderId="0" applyFont="0" applyFill="0" applyBorder="0" applyAlignment="0" applyProtection="0"/>
    <xf numFmtId="188" fontId="54" fillId="0" borderId="0" applyFont="0" applyFill="0" applyBorder="0" applyAlignment="0" applyProtection="0"/>
    <xf numFmtId="165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7" fillId="0" borderId="0"/>
    <xf numFmtId="0" fontId="5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9" fontId="8" fillId="0" borderId="0" applyFill="0" applyBorder="0" applyAlignment="0" applyProtection="0"/>
    <xf numFmtId="0" fontId="1" fillId="0" borderId="0" applyNumberFormat="0" applyFill="0" applyBorder="0" applyAlignment="0" applyProtection="0"/>
    <xf numFmtId="0" fontId="40" fillId="0" borderId="0" applyNumberFormat="0" applyFill="0" applyBorder="0" applyProtection="0">
      <alignment horizontal="center" vertical="center"/>
    </xf>
    <xf numFmtId="187" fontId="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59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90" fontId="8" fillId="0" borderId="0" applyFont="0" applyFill="0" applyBorder="0" applyAlignment="0" applyProtection="0"/>
    <xf numFmtId="191" fontId="8" fillId="0" borderId="0" applyFill="0" applyBorder="0" applyAlignment="0" applyProtection="0"/>
    <xf numFmtId="191" fontId="8" fillId="0" borderId="0" applyFill="0" applyBorder="0" applyAlignment="0" applyProtection="0"/>
    <xf numFmtId="191" fontId="8" fillId="0" borderId="0" applyFill="0" applyBorder="0" applyAlignment="0" applyProtection="0"/>
    <xf numFmtId="191" fontId="8" fillId="0" borderId="0" applyFill="0" applyBorder="0" applyAlignment="0" applyProtection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0" fontId="61" fillId="0" borderId="0"/>
    <xf numFmtId="0" fontId="61" fillId="0" borderId="0"/>
    <xf numFmtId="0" fontId="48" fillId="0" borderId="0" applyNumberForma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92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0" fillId="0" borderId="0"/>
    <xf numFmtId="0" fontId="48" fillId="0" borderId="0" applyNumberFormat="0" applyFill="0" applyBorder="0" applyAlignment="0" applyProtection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0" fillId="0" borderId="0"/>
    <xf numFmtId="0" fontId="61" fillId="0" borderId="0"/>
    <xf numFmtId="0" fontId="60" fillId="0" borderId="0"/>
    <xf numFmtId="0" fontId="48" fillId="0" borderId="0" applyNumberForma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59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48" fillId="0" borderId="0" applyNumberForma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1" fillId="0" borderId="0"/>
    <xf numFmtId="167" fontId="59" fillId="0" borderId="0" applyFont="0" applyFill="0" applyBorder="0" applyAlignment="0" applyProtection="0"/>
    <xf numFmtId="179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6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87" fontId="43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6" fontId="59" fillId="0" borderId="0" applyFont="0" applyFill="0" applyBorder="0" applyAlignment="0" applyProtection="0"/>
    <xf numFmtId="197" fontId="43" fillId="0" borderId="0" applyFont="0" applyFill="0" applyBorder="0" applyAlignment="0" applyProtection="0"/>
    <xf numFmtId="197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43" fillId="0" borderId="0" applyFont="0" applyFill="0" applyBorder="0" applyAlignment="0" applyProtection="0"/>
    <xf numFmtId="169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8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96" fontId="59" fillId="0" borderId="0" applyFont="0" applyFill="0" applyBorder="0" applyAlignment="0" applyProtection="0"/>
    <xf numFmtId="197" fontId="43" fillId="0" borderId="0" applyFont="0" applyFill="0" applyBorder="0" applyAlignment="0" applyProtection="0"/>
    <xf numFmtId="197" fontId="59" fillId="0" borderId="0" applyFont="0" applyFill="0" applyBorder="0" applyAlignment="0" applyProtection="0"/>
    <xf numFmtId="187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168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8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87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6" fontId="59" fillId="0" borderId="0" applyFont="0" applyFill="0" applyBorder="0" applyAlignment="0" applyProtection="0"/>
    <xf numFmtId="197" fontId="43" fillId="0" borderId="0" applyFont="0" applyFill="0" applyBorder="0" applyAlignment="0" applyProtection="0"/>
    <xf numFmtId="197" fontId="5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0" fontId="60" fillId="0" borderId="0"/>
    <xf numFmtId="0" fontId="6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87" fontId="43" fillId="0" borderId="0" applyFont="0" applyFill="0" applyBorder="0" applyAlignment="0" applyProtection="0"/>
    <xf numFmtId="168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8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79" fontId="43" fillId="0" borderId="0" applyFont="0" applyFill="0" applyBorder="0" applyAlignment="0" applyProtection="0"/>
    <xf numFmtId="193" fontId="43" fillId="0" borderId="0" applyFont="0" applyFill="0" applyBorder="0" applyAlignment="0" applyProtection="0"/>
    <xf numFmtId="0" fontId="61" fillId="0" borderId="0"/>
    <xf numFmtId="0" fontId="60" fillId="0" borderId="0"/>
    <xf numFmtId="0" fontId="61" fillId="0" borderId="0"/>
    <xf numFmtId="0" fontId="61" fillId="0" borderId="0"/>
    <xf numFmtId="167" fontId="59" fillId="0" borderId="0" applyFont="0" applyFill="0" applyBorder="0" applyAlignment="0" applyProtection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59" fillId="0" borderId="0" applyFon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1" fillId="0" borderId="0"/>
    <xf numFmtId="200" fontId="64" fillId="0" borderId="0" applyFont="0" applyFill="0" applyBorder="0" applyAlignment="0" applyProtection="0"/>
    <xf numFmtId="200" fontId="65" fillId="0" borderId="0" applyFont="0" applyFill="0" applyBorder="0" applyAlignment="0" applyProtection="0"/>
    <xf numFmtId="200" fontId="64" fillId="0" borderId="0" applyFont="0" applyFill="0" applyBorder="0" applyAlignment="0" applyProtection="0"/>
    <xf numFmtId="201" fontId="8" fillId="0" borderId="0" applyFill="0" applyBorder="0" applyAlignment="0" applyProtection="0"/>
    <xf numFmtId="202" fontId="66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1" fillId="0" borderId="0" applyNumberFormat="0" applyFill="0" applyBorder="0" applyAlignment="0" applyProtection="0"/>
    <xf numFmtId="204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0" fontId="8" fillId="0" borderId="0"/>
    <xf numFmtId="1" fontId="69" fillId="0" borderId="3" applyBorder="0" applyAlignment="0">
      <alignment horizontal="center"/>
    </xf>
    <xf numFmtId="1" fontId="70" fillId="0" borderId="3" applyBorder="0" applyAlignment="0">
      <alignment horizontal="center"/>
    </xf>
    <xf numFmtId="206" fontId="71" fillId="0" borderId="0" applyFont="0" applyFill="0" applyBorder="0" applyAlignment="0" applyProtection="0"/>
    <xf numFmtId="3" fontId="45" fillId="0" borderId="3"/>
    <xf numFmtId="207" fontId="71" fillId="0" borderId="0" applyFont="0" applyFill="0" applyBorder="0" applyAlignment="0" applyProtection="0"/>
    <xf numFmtId="0" fontId="43" fillId="0" borderId="0" applyFont="0" applyFill="0" applyBorder="0" applyAlignment="0"/>
    <xf numFmtId="3" fontId="45" fillId="0" borderId="3"/>
    <xf numFmtId="10" fontId="71" fillId="0" borderId="0" applyFont="0" applyFill="0" applyBorder="0" applyAlignment="0" applyProtection="0"/>
    <xf numFmtId="1" fontId="69" fillId="0" borderId="3" applyBorder="0" applyAlignment="0">
      <alignment horizontal="center"/>
    </xf>
    <xf numFmtId="1" fontId="69" fillId="0" borderId="3" applyBorder="0" applyAlignment="0">
      <alignment horizontal="center"/>
    </xf>
    <xf numFmtId="1" fontId="70" fillId="0" borderId="3" applyBorder="0" applyAlignment="0">
      <alignment horizontal="center"/>
    </xf>
    <xf numFmtId="1" fontId="69" fillId="0" borderId="3" applyBorder="0" applyAlignment="0">
      <alignment horizontal="center"/>
    </xf>
    <xf numFmtId="1" fontId="70" fillId="0" borderId="3" applyBorder="0" applyAlignment="0">
      <alignment horizontal="center"/>
    </xf>
    <xf numFmtId="1" fontId="69" fillId="0" borderId="3" applyBorder="0" applyAlignment="0">
      <alignment horizontal="center"/>
    </xf>
    <xf numFmtId="208" fontId="43" fillId="0" borderId="0" applyFont="0" applyFill="0" applyBorder="0" applyAlignment="0" applyProtection="0"/>
    <xf numFmtId="0" fontId="72" fillId="7" borderId="0"/>
    <xf numFmtId="200" fontId="64" fillId="0" borderId="0" applyFont="0" applyFill="0" applyBorder="0" applyAlignment="0" applyProtection="0"/>
    <xf numFmtId="0" fontId="72" fillId="7" borderId="0"/>
    <xf numFmtId="200" fontId="65" fillId="0" borderId="0" applyFont="0" applyFill="0" applyBorder="0" applyAlignment="0" applyProtection="0"/>
    <xf numFmtId="201" fontId="8" fillId="0" borderId="0" applyFill="0" applyBorder="0" applyAlignment="0" applyProtection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200" fontId="64" fillId="0" borderId="0" applyFont="0" applyFill="0" applyBorder="0" applyAlignment="0" applyProtection="0"/>
    <xf numFmtId="0" fontId="72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200" fontId="65" fillId="0" borderId="0" applyFont="0" applyFill="0" applyBorder="0" applyAlignment="0" applyProtection="0"/>
    <xf numFmtId="0" fontId="72" fillId="7" borderId="0"/>
    <xf numFmtId="200" fontId="64" fillId="0" borderId="0" applyFont="0" applyFill="0" applyBorder="0" applyAlignment="0" applyProtection="0"/>
    <xf numFmtId="200" fontId="65" fillId="0" borderId="0" applyFont="0" applyFill="0" applyBorder="0" applyAlignment="0" applyProtection="0"/>
    <xf numFmtId="0" fontId="73" fillId="7" borderId="0"/>
    <xf numFmtId="0" fontId="73" fillId="7" borderId="0"/>
    <xf numFmtId="0" fontId="73" fillId="7" borderId="0"/>
    <xf numFmtId="0" fontId="72" fillId="7" borderId="0"/>
    <xf numFmtId="200" fontId="65" fillId="0" borderId="0" applyFont="0" applyFill="0" applyBorder="0" applyAlignment="0" applyProtection="0"/>
    <xf numFmtId="0" fontId="73" fillId="7" borderId="0"/>
    <xf numFmtId="0" fontId="73" fillId="7" borderId="0"/>
    <xf numFmtId="0" fontId="73" fillId="7" borderId="0"/>
    <xf numFmtId="200" fontId="65" fillId="0" borderId="0" applyFont="0" applyFill="0" applyBorder="0" applyAlignment="0" applyProtection="0"/>
    <xf numFmtId="0" fontId="72" fillId="7" borderId="0"/>
    <xf numFmtId="0" fontId="72" fillId="7" borderId="0"/>
    <xf numFmtId="200" fontId="65" fillId="0" borderId="0" applyFont="0" applyFill="0" applyBorder="0" applyAlignment="0" applyProtection="0"/>
    <xf numFmtId="0" fontId="74" fillId="0" borderId="0" applyFont="0" applyFill="0" applyBorder="0" applyAlignment="0">
      <alignment horizontal="left"/>
    </xf>
    <xf numFmtId="0" fontId="73" fillId="7" borderId="0"/>
    <xf numFmtId="0" fontId="73" fillId="7" borderId="0"/>
    <xf numFmtId="0" fontId="73" fillId="7" borderId="0"/>
    <xf numFmtId="200" fontId="65" fillId="0" borderId="0" applyFont="0" applyFill="0" applyBorder="0" applyAlignment="0" applyProtection="0"/>
    <xf numFmtId="0" fontId="72" fillId="8" borderId="0"/>
    <xf numFmtId="0" fontId="72" fillId="8" borderId="0"/>
    <xf numFmtId="200" fontId="65" fillId="0" borderId="0" applyFont="0" applyFill="0" applyBorder="0" applyAlignment="0" applyProtection="0"/>
    <xf numFmtId="200" fontId="65" fillId="0" borderId="0" applyFont="0" applyFill="0" applyBorder="0" applyAlignment="0" applyProtection="0"/>
    <xf numFmtId="200" fontId="65" fillId="0" borderId="0" applyFont="0" applyFill="0" applyBorder="0" applyAlignment="0" applyProtection="0"/>
    <xf numFmtId="200" fontId="65" fillId="0" borderId="0" applyFont="0" applyFill="0" applyBorder="0" applyAlignment="0" applyProtection="0"/>
    <xf numFmtId="200" fontId="65" fillId="0" borderId="0" applyFont="0" applyFill="0" applyBorder="0" applyAlignment="0" applyProtection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0" fontId="72" fillId="7" borderId="0"/>
    <xf numFmtId="0" fontId="75" fillId="0" borderId="3" applyNumberFormat="0" applyFont="0" applyBorder="0">
      <alignment horizontal="left" indent="2"/>
    </xf>
    <xf numFmtId="0" fontId="74" fillId="0" borderId="0" applyFont="0" applyFill="0" applyBorder="0" applyAlignment="0">
      <alignment horizontal="left"/>
    </xf>
    <xf numFmtId="0" fontId="76" fillId="0" borderId="0"/>
    <xf numFmtId="0" fontId="77" fillId="6" borderId="24" applyFont="0" applyFill="0" applyAlignment="0">
      <alignment vertical="center" wrapText="1"/>
    </xf>
    <xf numFmtId="9" fontId="78" fillId="0" borderId="0" applyBorder="0" applyAlignment="0" applyProtection="0"/>
    <xf numFmtId="0" fontId="79" fillId="7" borderId="0"/>
    <xf numFmtId="0" fontId="79" fillId="7" borderId="0"/>
    <xf numFmtId="0" fontId="79" fillId="7" borderId="0"/>
    <xf numFmtId="0" fontId="79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9" fillId="7" borderId="0"/>
    <xf numFmtId="0" fontId="79" fillId="8" borderId="0"/>
    <xf numFmtId="0" fontId="73" fillId="7" borderId="0"/>
    <xf numFmtId="0" fontId="73" fillId="7" borderId="0"/>
    <xf numFmtId="0" fontId="73" fillId="7" borderId="0"/>
    <xf numFmtId="0" fontId="79" fillId="7" borderId="0"/>
    <xf numFmtId="0" fontId="73" fillId="7" borderId="0"/>
    <xf numFmtId="0" fontId="73" fillId="7" borderId="0"/>
    <xf numFmtId="0" fontId="73" fillId="7" borderId="0"/>
    <xf numFmtId="0" fontId="79" fillId="8" borderId="0"/>
    <xf numFmtId="0" fontId="73" fillId="7" borderId="0"/>
    <xf numFmtId="0" fontId="73" fillId="7" borderId="0"/>
    <xf numFmtId="0" fontId="73" fillId="7" borderId="0"/>
    <xf numFmtId="0" fontId="79" fillId="8" borderId="0"/>
    <xf numFmtId="0" fontId="79" fillId="7" borderId="0"/>
    <xf numFmtId="0" fontId="79" fillId="7" borderId="0"/>
    <xf numFmtId="0" fontId="79" fillId="7" borderId="0"/>
    <xf numFmtId="0" fontId="75" fillId="0" borderId="3" applyNumberFormat="0" applyFont="0" applyBorder="0" applyAlignment="0">
      <alignment horizontal="center"/>
    </xf>
    <xf numFmtId="0" fontId="8" fillId="0" borderId="0"/>
    <xf numFmtId="0" fontId="8" fillId="0" borderId="0"/>
    <xf numFmtId="0" fontId="8" fillId="0" borderId="0"/>
    <xf numFmtId="0" fontId="80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81" fillId="9" borderId="0" applyNumberFormat="0" applyBorder="0" applyAlignment="0" applyProtection="0"/>
    <xf numFmtId="0" fontId="80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81" fillId="10" borderId="0" applyNumberFormat="0" applyBorder="0" applyAlignment="0" applyProtection="0"/>
    <xf numFmtId="0" fontId="80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81" fillId="11" borderId="0" applyNumberFormat="0" applyBorder="0" applyAlignment="0" applyProtection="0"/>
    <xf numFmtId="0" fontId="8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81" fillId="12" borderId="0" applyNumberFormat="0" applyBorder="0" applyAlignment="0" applyProtection="0"/>
    <xf numFmtId="0" fontId="80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81" fillId="13" borderId="0" applyNumberFormat="0" applyBorder="0" applyAlignment="0" applyProtection="0"/>
    <xf numFmtId="0" fontId="80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8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82" fillId="7" borderId="0"/>
    <xf numFmtId="0" fontId="82" fillId="7" borderId="0"/>
    <xf numFmtId="0" fontId="82" fillId="7" borderId="0"/>
    <xf numFmtId="0" fontId="82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73" fillId="7" borderId="0"/>
    <xf numFmtId="0" fontId="82" fillId="7" borderId="0"/>
    <xf numFmtId="0" fontId="82" fillId="8" borderId="0"/>
    <xf numFmtId="0" fontId="73" fillId="7" borderId="0"/>
    <xf numFmtId="0" fontId="73" fillId="7" borderId="0"/>
    <xf numFmtId="0" fontId="73" fillId="7" borderId="0"/>
    <xf numFmtId="0" fontId="82" fillId="7" borderId="0"/>
    <xf numFmtId="0" fontId="73" fillId="7" borderId="0"/>
    <xf numFmtId="0" fontId="73" fillId="7" borderId="0"/>
    <xf numFmtId="0" fontId="73" fillId="7" borderId="0"/>
    <xf numFmtId="0" fontId="82" fillId="8" borderId="0"/>
    <xf numFmtId="0" fontId="73" fillId="7" borderId="0"/>
    <xf numFmtId="0" fontId="73" fillId="7" borderId="0"/>
    <xf numFmtId="0" fontId="73" fillId="7" borderId="0"/>
    <xf numFmtId="0" fontId="82" fillId="8" borderId="0"/>
    <xf numFmtId="0" fontId="82" fillId="7" borderId="0"/>
    <xf numFmtId="0" fontId="82" fillId="7" borderId="0"/>
    <xf numFmtId="0" fontId="37" fillId="0" borderId="0"/>
    <xf numFmtId="0" fontId="83" fillId="0" borderId="0">
      <alignment wrapText="1"/>
    </xf>
    <xf numFmtId="0" fontId="8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73" fillId="0" borderId="0">
      <alignment wrapText="1"/>
    </xf>
    <xf numFmtId="0" fontId="83" fillId="0" borderId="0">
      <alignment wrapText="1"/>
    </xf>
    <xf numFmtId="0" fontId="80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80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81" fillId="16" borderId="0" applyNumberFormat="0" applyBorder="0" applyAlignment="0" applyProtection="0"/>
    <xf numFmtId="0" fontId="80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81" fillId="17" borderId="0" applyNumberFormat="0" applyBorder="0" applyAlignment="0" applyProtection="0"/>
    <xf numFmtId="0" fontId="8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81" fillId="12" borderId="0" applyNumberFormat="0" applyBorder="0" applyAlignment="0" applyProtection="0"/>
    <xf numFmtId="0" fontId="80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81" fillId="15" borderId="0" applyNumberFormat="0" applyBorder="0" applyAlignment="0" applyProtection="0"/>
    <xf numFmtId="0" fontId="80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81" fillId="18" borderId="0" applyNumberFormat="0" applyBorder="0" applyAlignment="0" applyProtection="0"/>
    <xf numFmtId="170" fontId="84" fillId="0" borderId="12" applyNumberFormat="0" applyFont="0" applyBorder="0" applyAlignment="0">
      <alignment horizontal="center"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5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/>
    <xf numFmtId="0" fontId="86" fillId="19" borderId="0" applyNumberFormat="0" applyBorder="0" applyAlignment="0" applyProtection="0"/>
    <xf numFmtId="0" fontId="87" fillId="19" borderId="0" applyNumberFormat="0" applyBorder="0" applyAlignment="0" applyProtection="0"/>
    <xf numFmtId="0" fontId="85" fillId="16" borderId="0" applyNumberFormat="0" applyBorder="0" applyAlignment="0" applyProtection="0">
      <alignment vertical="center"/>
    </xf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7" fillId="16" borderId="0" applyNumberFormat="0" applyBorder="0" applyAlignment="0" applyProtection="0"/>
    <xf numFmtId="0" fontId="85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7" fillId="17" borderId="0" applyNumberFormat="0" applyBorder="0" applyAlignment="0" applyProtection="0"/>
    <xf numFmtId="0" fontId="85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7" fillId="20" borderId="0" applyNumberFormat="0" applyBorder="0" applyAlignment="0" applyProtection="0"/>
    <xf numFmtId="0" fontId="85" fillId="21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7" fillId="21" borderId="0" applyNumberFormat="0" applyBorder="0" applyAlignment="0" applyProtection="0"/>
    <xf numFmtId="0" fontId="85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7" fillId="22" borderId="0" applyNumberFormat="0" applyBorder="0" applyAlignment="0" applyProtection="0"/>
    <xf numFmtId="0" fontId="88" fillId="0" borderId="0"/>
    <xf numFmtId="0" fontId="88" fillId="0" borderId="0"/>
    <xf numFmtId="0" fontId="88" fillId="0" borderId="0"/>
    <xf numFmtId="0" fontId="89" fillId="0" borderId="0"/>
    <xf numFmtId="0" fontId="90" fillId="23" borderId="0" applyNumberFormat="0" applyBorder="0" applyAlignment="0" applyProtection="0"/>
    <xf numFmtId="0" fontId="90" fillId="23" borderId="0" applyNumberFormat="0" applyBorder="0" applyAlignment="0" applyProtection="0"/>
    <xf numFmtId="0" fontId="91" fillId="24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5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5" fillId="25" borderId="0" applyNumberFormat="0" applyBorder="0" applyAlignment="0" applyProtection="0">
      <alignment vertical="center"/>
    </xf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7" fillId="25" borderId="0" applyNumberFormat="0" applyBorder="0" applyAlignment="0" applyProtection="0"/>
    <xf numFmtId="0" fontId="87" fillId="25" borderId="0" applyNumberFormat="0" applyBorder="0" applyAlignment="0" applyProtection="0"/>
    <xf numFmtId="0" fontId="86" fillId="25" borderId="0" applyNumberFormat="0" applyBorder="0" applyAlignment="0" applyProtection="0"/>
    <xf numFmtId="0" fontId="87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90" fillId="26" borderId="0" applyNumberFormat="0" applyBorder="0" applyAlignment="0" applyProtection="0"/>
    <xf numFmtId="0" fontId="90" fillId="27" borderId="0" applyNumberFormat="0" applyBorder="0" applyAlignment="0" applyProtection="0"/>
    <xf numFmtId="0" fontId="91" fillId="28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5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5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6" fillId="29" borderId="0" applyNumberFormat="0" applyBorder="0" applyAlignment="0" applyProtection="0"/>
    <xf numFmtId="0" fontId="87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90" fillId="26" borderId="0" applyNumberFormat="0" applyBorder="0" applyAlignment="0" applyProtection="0"/>
    <xf numFmtId="0" fontId="90" fillId="30" borderId="0" applyNumberFormat="0" applyBorder="0" applyAlignment="0" applyProtection="0"/>
    <xf numFmtId="0" fontId="91" fillId="27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5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5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7" fillId="31" borderId="0" applyNumberFormat="0" applyBorder="0" applyAlignment="0" applyProtection="0"/>
    <xf numFmtId="0" fontId="87" fillId="31" borderId="0" applyNumberFormat="0" applyBorder="0" applyAlignment="0" applyProtection="0"/>
    <xf numFmtId="0" fontId="86" fillId="31" borderId="0" applyNumberFormat="0" applyBorder="0" applyAlignment="0" applyProtection="0"/>
    <xf numFmtId="0" fontId="87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86" fillId="31" borderId="0" applyNumberFormat="0" applyBorder="0" applyAlignment="0" applyProtection="0"/>
    <xf numFmtId="0" fontId="90" fillId="23" borderId="0" applyNumberFormat="0" applyBorder="0" applyAlignment="0" applyProtection="0"/>
    <xf numFmtId="0" fontId="90" fillId="27" borderId="0" applyNumberFormat="0" applyBorder="0" applyAlignment="0" applyProtection="0"/>
    <xf numFmtId="0" fontId="91" fillId="27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5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5" fillId="20" borderId="0" applyNumberFormat="0" applyBorder="0" applyAlignment="0" applyProtection="0">
      <alignment vertical="center"/>
    </xf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7" fillId="20" borderId="0" applyNumberFormat="0" applyBorder="0" applyAlignment="0" applyProtection="0"/>
    <xf numFmtId="0" fontId="87" fillId="20" borderId="0" applyNumberFormat="0" applyBorder="0" applyAlignment="0" applyProtection="0"/>
    <xf numFmtId="0" fontId="86" fillId="20" borderId="0" applyNumberFormat="0" applyBorder="0" applyAlignment="0" applyProtection="0"/>
    <xf numFmtId="0" fontId="87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86" fillId="20" borderId="0" applyNumberFormat="0" applyBorder="0" applyAlignment="0" applyProtection="0"/>
    <xf numFmtId="0" fontId="90" fillId="32" borderId="0" applyNumberFormat="0" applyBorder="0" applyAlignment="0" applyProtection="0"/>
    <xf numFmtId="0" fontId="90" fillId="23" borderId="0" applyNumberFormat="0" applyBorder="0" applyAlignment="0" applyProtection="0"/>
    <xf numFmtId="0" fontId="91" fillId="24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21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21" borderId="0" applyNumberFormat="0" applyBorder="0" applyAlignment="0" applyProtection="0">
      <alignment vertical="center"/>
    </xf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7" fillId="21" borderId="0" applyNumberFormat="0" applyBorder="0" applyAlignment="0" applyProtection="0"/>
    <xf numFmtId="0" fontId="87" fillId="21" borderId="0" applyNumberFormat="0" applyBorder="0" applyAlignment="0" applyProtection="0"/>
    <xf numFmtId="0" fontId="86" fillId="21" borderId="0" applyNumberFormat="0" applyBorder="0" applyAlignment="0" applyProtection="0"/>
    <xf numFmtId="0" fontId="87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90" fillId="26" borderId="0" applyNumberFormat="0" applyBorder="0" applyAlignment="0" applyProtection="0"/>
    <xf numFmtId="0" fontId="90" fillId="33" borderId="0" applyNumberFormat="0" applyBorder="0" applyAlignment="0" applyProtection="0"/>
    <xf numFmtId="0" fontId="91" fillId="33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7" fillId="34" borderId="0" applyNumberFormat="0" applyBorder="0" applyAlignment="0" applyProtection="0"/>
    <xf numFmtId="0" fontId="87" fillId="34" borderId="0" applyNumberFormat="0" applyBorder="0" applyAlignment="0" applyProtection="0"/>
    <xf numFmtId="0" fontId="86" fillId="34" borderId="0" applyNumberFormat="0" applyBorder="0" applyAlignment="0" applyProtection="0"/>
    <xf numFmtId="0" fontId="87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92" fillId="0" borderId="0" applyNumberFormat="0" applyAlignment="0"/>
    <xf numFmtId="209" fontId="1" fillId="0" borderId="0" applyFont="0" applyFill="0" applyBorder="0" applyAlignment="0" applyProtection="0"/>
    <xf numFmtId="0" fontId="93" fillId="0" borderId="0" applyFont="0" applyFill="0" applyBorder="0" applyAlignment="0" applyProtection="0"/>
    <xf numFmtId="210" fontId="43" fillId="0" borderId="0" applyFont="0" applyFill="0" applyBorder="0" applyAlignment="0" applyProtection="0"/>
    <xf numFmtId="211" fontId="1" fillId="0" borderId="0" applyFont="0" applyFill="0" applyBorder="0" applyAlignment="0" applyProtection="0"/>
    <xf numFmtId="0" fontId="93" fillId="0" borderId="0" applyFont="0" applyFill="0" applyBorder="0" applyAlignment="0" applyProtection="0"/>
    <xf numFmtId="211" fontId="1" fillId="0" borderId="0" applyFont="0" applyFill="0" applyBorder="0" applyAlignment="0" applyProtection="0"/>
    <xf numFmtId="0" fontId="41" fillId="0" borderId="0">
      <alignment horizontal="center" wrapText="1"/>
      <protection locked="0"/>
    </xf>
    <xf numFmtId="0" fontId="94" fillId="0" borderId="0" applyNumberFormat="0" applyBorder="0" applyAlignment="0">
      <alignment horizontal="center"/>
    </xf>
    <xf numFmtId="212" fontId="95" fillId="0" borderId="0" applyFont="0" applyFill="0" applyBorder="0" applyAlignment="0" applyProtection="0"/>
    <xf numFmtId="0" fontId="93" fillId="0" borderId="0" applyFont="0" applyFill="0" applyBorder="0" applyAlignment="0" applyProtection="0"/>
    <xf numFmtId="212" fontId="96" fillId="0" borderId="0" applyFont="0" applyFill="0" applyBorder="0" applyAlignment="0" applyProtection="0"/>
    <xf numFmtId="213" fontId="95" fillId="0" borderId="0" applyFont="0" applyFill="0" applyBorder="0" applyAlignment="0" applyProtection="0"/>
    <xf numFmtId="0" fontId="93" fillId="0" borderId="0" applyFont="0" applyFill="0" applyBorder="0" applyAlignment="0" applyProtection="0"/>
    <xf numFmtId="213" fontId="96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97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/>
    <xf numFmtId="0" fontId="98" fillId="10" borderId="0" applyNumberFormat="0" applyBorder="0" applyAlignment="0" applyProtection="0"/>
    <xf numFmtId="0" fontId="99" fillId="10" borderId="0" applyNumberFormat="0" applyBorder="0" applyAlignment="0" applyProtection="0"/>
    <xf numFmtId="0" fontId="100" fillId="0" borderId="0"/>
    <xf numFmtId="0" fontId="1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93" fillId="0" borderId="0"/>
    <xf numFmtId="0" fontId="63" fillId="0" borderId="0"/>
    <xf numFmtId="0" fontId="63" fillId="0" borderId="0"/>
    <xf numFmtId="0" fontId="38" fillId="0" borderId="0"/>
    <xf numFmtId="0" fontId="93" fillId="0" borderId="0"/>
    <xf numFmtId="0" fontId="103" fillId="0" borderId="0"/>
    <xf numFmtId="0" fontId="104" fillId="0" borderId="0"/>
    <xf numFmtId="0" fontId="105" fillId="0" borderId="0"/>
    <xf numFmtId="185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5" fontId="60" fillId="0" borderId="0" applyFill="0" applyBorder="0" applyAlignment="0"/>
    <xf numFmtId="0" fontId="1" fillId="0" borderId="0" applyFill="0" applyBorder="0" applyAlignment="0"/>
    <xf numFmtId="216" fontId="106" fillId="0" borderId="0" applyFill="0" applyBorder="0" applyAlignment="0"/>
    <xf numFmtId="207" fontId="1" fillId="0" borderId="0" applyFill="0" applyBorder="0" applyAlignment="0"/>
    <xf numFmtId="217" fontId="1" fillId="0" borderId="0" applyFill="0" applyBorder="0" applyAlignment="0"/>
    <xf numFmtId="218" fontId="1" fillId="0" borderId="0" applyFill="0" applyBorder="0" applyAlignment="0"/>
    <xf numFmtId="218" fontId="1" fillId="0" borderId="0" applyFill="0" applyBorder="0" applyAlignment="0"/>
    <xf numFmtId="218" fontId="1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0" fontId="107" fillId="35" borderId="25" applyNumberFormat="0" applyAlignment="0" applyProtection="0">
      <alignment vertical="center"/>
    </xf>
    <xf numFmtId="0" fontId="108" fillId="35" borderId="25" applyNumberFormat="0" applyAlignment="0" applyProtection="0"/>
    <xf numFmtId="0" fontId="108" fillId="35" borderId="25" applyNumberFormat="0" applyAlignment="0" applyProtection="0"/>
    <xf numFmtId="0" fontId="109" fillId="35" borderId="25" applyNumberFormat="0" applyAlignment="0" applyProtection="0"/>
    <xf numFmtId="0" fontId="110" fillId="0" borderId="0"/>
    <xf numFmtId="0" fontId="111" fillId="0" borderId="0"/>
    <xf numFmtId="221" fontId="112" fillId="0" borderId="23" applyBorder="0"/>
    <xf numFmtId="221" fontId="113" fillId="0" borderId="15">
      <protection locked="0"/>
    </xf>
    <xf numFmtId="222" fontId="59" fillId="0" borderId="0" applyFont="0" applyFill="0" applyBorder="0" applyAlignment="0" applyProtection="0"/>
    <xf numFmtId="3" fontId="114" fillId="36" borderId="3"/>
    <xf numFmtId="223" fontId="115" fillId="0" borderId="15"/>
    <xf numFmtId="0" fontId="116" fillId="37" borderId="26" applyNumberFormat="0" applyAlignment="0" applyProtection="0">
      <alignment vertical="center"/>
    </xf>
    <xf numFmtId="0" fontId="117" fillId="37" borderId="26" applyNumberFormat="0" applyAlignment="0" applyProtection="0"/>
    <xf numFmtId="0" fontId="117" fillId="37" borderId="26" applyNumberFormat="0" applyAlignment="0" applyProtection="0"/>
    <xf numFmtId="0" fontId="118" fillId="37" borderId="26" applyNumberFormat="0" applyAlignment="0" applyProtection="0"/>
    <xf numFmtId="170" fontId="50" fillId="0" borderId="0" applyFont="0" applyFill="0" applyBorder="0" applyAlignment="0" applyProtection="0"/>
    <xf numFmtId="1" fontId="119" fillId="0" borderId="4" applyBorder="0"/>
    <xf numFmtId="0" fontId="120" fillId="0" borderId="12" applyNumberFormat="0" applyFill="0" applyProtection="0">
      <alignment horizontal="center"/>
    </xf>
    <xf numFmtId="0" fontId="121" fillId="0" borderId="0" applyNumberFormat="0" applyFill="0" applyBorder="0" applyAlignment="0" applyProtection="0"/>
    <xf numFmtId="224" fontId="122" fillId="0" borderId="0"/>
    <xf numFmtId="224" fontId="123" fillId="0" borderId="0"/>
    <xf numFmtId="224" fontId="122" fillId="0" borderId="0"/>
    <xf numFmtId="224" fontId="123" fillId="0" borderId="0"/>
    <xf numFmtId="224" fontId="122" fillId="0" borderId="0"/>
    <xf numFmtId="224" fontId="123" fillId="0" borderId="0"/>
    <xf numFmtId="224" fontId="122" fillId="0" borderId="0"/>
    <xf numFmtId="224" fontId="123" fillId="0" borderId="0"/>
    <xf numFmtId="224" fontId="122" fillId="0" borderId="0"/>
    <xf numFmtId="224" fontId="123" fillId="0" borderId="0"/>
    <xf numFmtId="224" fontId="122" fillId="0" borderId="0"/>
    <xf numFmtId="224" fontId="123" fillId="0" borderId="0"/>
    <xf numFmtId="224" fontId="122" fillId="0" borderId="0"/>
    <xf numFmtId="224" fontId="123" fillId="0" borderId="0"/>
    <xf numFmtId="224" fontId="122" fillId="0" borderId="0"/>
    <xf numFmtId="224" fontId="123" fillId="0" borderId="0"/>
    <xf numFmtId="0" fontId="124" fillId="0" borderId="3"/>
    <xf numFmtId="168" fontId="3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7" fillId="0" borderId="0" applyFont="0" applyFill="0" applyBorder="0" applyAlignment="0" applyProtection="0"/>
    <xf numFmtId="219" fontId="10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25" fillId="0" borderId="0" applyFont="0" applyFill="0" applyBorder="0" applyAlignment="0" applyProtection="0"/>
    <xf numFmtId="169" fontId="125" fillId="0" borderId="0" applyFont="0" applyFill="0" applyBorder="0" applyAlignment="0" applyProtection="0"/>
    <xf numFmtId="169" fontId="12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26" fillId="0" borderId="0" applyFont="0" applyFill="0" applyBorder="0" applyAlignment="0" applyProtection="0"/>
    <xf numFmtId="169" fontId="12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27" fillId="0" borderId="0" applyFont="0" applyFill="0" applyBorder="0" applyAlignment="0" applyProtection="0"/>
    <xf numFmtId="169" fontId="39" fillId="0" borderId="0" applyFont="0" applyFill="0" applyBorder="0" applyAlignment="0" applyProtection="0"/>
    <xf numFmtId="225" fontId="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" fillId="0" borderId="0" applyFont="0" applyFill="0" applyBorder="0" applyAlignment="0" applyProtection="0"/>
    <xf numFmtId="226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6" fontId="8" fillId="0" borderId="0" applyFont="0" applyFill="0" applyBorder="0" applyAlignment="0" applyProtection="0"/>
    <xf numFmtId="227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226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" fillId="0" borderId="0" applyFont="0" applyFill="0" applyBorder="0" applyAlignment="0" applyProtection="0"/>
    <xf numFmtId="228" fontId="1" fillId="0" borderId="0" applyFont="0" applyFill="0" applyBorder="0" applyAlignment="0" applyProtection="0"/>
    <xf numFmtId="169" fontId="12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29" fillId="0" borderId="0" applyFont="0" applyFill="0" applyBorder="0" applyAlignment="0" applyProtection="0"/>
    <xf numFmtId="179" fontId="1" fillId="0" borderId="0"/>
    <xf numFmtId="229" fontId="38" fillId="0" borderId="0"/>
    <xf numFmtId="37" fontId="71" fillId="0" borderId="0" applyFont="0" applyFill="0" applyBorder="0" applyAlignment="0" applyProtection="0"/>
    <xf numFmtId="216" fontId="71" fillId="0" borderId="0" applyFont="0" applyFill="0" applyBorder="0" applyAlignment="0" applyProtection="0"/>
    <xf numFmtId="39" fontId="7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8" fillId="0" borderId="21">
      <alignment vertical="center" wrapText="1"/>
    </xf>
    <xf numFmtId="0" fontId="130" fillId="0" borderId="0">
      <alignment horizontal="center"/>
    </xf>
    <xf numFmtId="0" fontId="131" fillId="0" borderId="0" applyNumberFormat="0" applyAlignment="0">
      <alignment horizontal="left"/>
    </xf>
    <xf numFmtId="0" fontId="132" fillId="0" borderId="0" applyNumberFormat="0" applyAlignment="0"/>
    <xf numFmtId="230" fontId="63" fillId="0" borderId="0" applyFont="0" applyFill="0" applyBorder="0" applyAlignment="0" applyProtection="0"/>
    <xf numFmtId="231" fontId="133" fillId="0" borderId="0">
      <protection locked="0"/>
    </xf>
    <xf numFmtId="231" fontId="134" fillId="0" borderId="0">
      <protection locked="0"/>
    </xf>
    <xf numFmtId="232" fontId="133" fillId="0" borderId="0">
      <protection locked="0"/>
    </xf>
    <xf numFmtId="232" fontId="134" fillId="0" borderId="0">
      <protection locked="0"/>
    </xf>
    <xf numFmtId="233" fontId="135" fillId="0" borderId="27">
      <protection locked="0"/>
    </xf>
    <xf numFmtId="233" fontId="136" fillId="0" borderId="27">
      <protection locked="0"/>
    </xf>
    <xf numFmtId="234" fontId="133" fillId="0" borderId="0">
      <protection locked="0"/>
    </xf>
    <xf numFmtId="234" fontId="134" fillId="0" borderId="0">
      <protection locked="0"/>
    </xf>
    <xf numFmtId="235" fontId="133" fillId="0" borderId="0">
      <protection locked="0"/>
    </xf>
    <xf numFmtId="235" fontId="134" fillId="0" borderId="0">
      <protection locked="0"/>
    </xf>
    <xf numFmtId="234" fontId="133" fillId="0" borderId="0" applyNumberFormat="0">
      <protection locked="0"/>
    </xf>
    <xf numFmtId="234" fontId="134" fillId="0" borderId="0" applyNumberFormat="0">
      <protection locked="0"/>
    </xf>
    <xf numFmtId="234" fontId="133" fillId="0" borderId="0">
      <protection locked="0"/>
    </xf>
    <xf numFmtId="234" fontId="134" fillId="0" borderId="0">
      <protection locked="0"/>
    </xf>
    <xf numFmtId="221" fontId="137" fillId="0" borderId="11"/>
    <xf numFmtId="236" fontId="137" fillId="0" borderId="11"/>
    <xf numFmtId="216" fontId="106" fillId="0" borderId="0" applyFont="0" applyFill="0" applyBorder="0" applyAlignment="0" applyProtection="0"/>
    <xf numFmtId="164" fontId="71" fillId="0" borderId="0" applyFont="0" applyFill="0" applyBorder="0" applyAlignment="0" applyProtection="0"/>
    <xf numFmtId="166" fontId="71" fillId="0" borderId="0" applyFont="0" applyFill="0" applyBorder="0" applyAlignment="0" applyProtection="0"/>
    <xf numFmtId="237" fontId="1" fillId="0" borderId="0" applyFont="0" applyFill="0" applyBorder="0" applyAlignment="0" applyProtection="0"/>
    <xf numFmtId="238" fontId="1" fillId="0" borderId="0"/>
    <xf numFmtId="239" fontId="1" fillId="0" borderId="0"/>
    <xf numFmtId="221" fontId="46" fillId="0" borderId="11">
      <alignment horizontal="center"/>
      <protection hidden="1"/>
    </xf>
    <xf numFmtId="240" fontId="138" fillId="0" borderId="11">
      <alignment horizontal="center"/>
      <protection hidden="1"/>
    </xf>
    <xf numFmtId="240" fontId="138" fillId="0" borderId="11">
      <alignment horizontal="center"/>
      <protection hidden="1"/>
    </xf>
    <xf numFmtId="174" fontId="8" fillId="0" borderId="28"/>
    <xf numFmtId="174" fontId="8" fillId="0" borderId="28"/>
    <xf numFmtId="174" fontId="8" fillId="0" borderId="28"/>
    <xf numFmtId="0" fontId="121" fillId="7" borderId="0" applyNumberFormat="0" applyFont="0" applyFill="0" applyBorder="0" applyProtection="0">
      <alignment horizontal="left"/>
    </xf>
    <xf numFmtId="0" fontId="121" fillId="7" borderId="0" applyNumberFormat="0" applyFont="0" applyFill="0" applyBorder="0" applyProtection="0">
      <alignment horizontal="left"/>
    </xf>
    <xf numFmtId="0" fontId="1" fillId="0" borderId="0" applyFont="0" applyFill="0" applyBorder="0" applyAlignment="0" applyProtection="0"/>
    <xf numFmtId="14" fontId="62" fillId="0" borderId="0" applyFill="0" applyBorder="0" applyAlignment="0"/>
    <xf numFmtId="14" fontId="62" fillId="0" borderId="0" applyFill="0" applyBorder="0" applyAlignment="0"/>
    <xf numFmtId="14" fontId="62" fillId="0" borderId="0" applyFill="0" applyBorder="0" applyAlignment="0"/>
    <xf numFmtId="0" fontId="1" fillId="0" borderId="0" applyFont="0" applyFill="0" applyBorder="0" applyAlignment="0" applyProtection="0"/>
    <xf numFmtId="3" fontId="139" fillId="0" borderId="17">
      <alignment horizontal="left" vertical="top" wrapText="1"/>
    </xf>
    <xf numFmtId="16" fontId="1" fillId="0" borderId="0"/>
    <xf numFmtId="16" fontId="1" fillId="0" borderId="0"/>
    <xf numFmtId="16" fontId="1" fillId="0" borderId="0"/>
    <xf numFmtId="16" fontId="1" fillId="0" borderId="0"/>
    <xf numFmtId="16" fontId="1" fillId="0" borderId="0"/>
    <xf numFmtId="16" fontId="1" fillId="0" borderId="0"/>
    <xf numFmtId="14" fontId="43" fillId="0" borderId="0" applyFont="0" applyFill="0" applyBorder="0" applyAlignment="0" applyProtection="0"/>
    <xf numFmtId="241" fontId="1" fillId="0" borderId="29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2" fontId="8" fillId="0" borderId="0"/>
    <xf numFmtId="242" fontId="8" fillId="0" borderId="0"/>
    <xf numFmtId="243" fontId="48" fillId="0" borderId="3"/>
    <xf numFmtId="177" fontId="1" fillId="0" borderId="0"/>
    <xf numFmtId="244" fontId="1" fillId="0" borderId="0"/>
    <xf numFmtId="245" fontId="48" fillId="0" borderId="0"/>
    <xf numFmtId="246" fontId="140" fillId="0" borderId="0" applyFont="0" applyFill="0" applyBorder="0" applyAlignment="0" applyProtection="0"/>
    <xf numFmtId="247" fontId="140" fillId="0" borderId="0" applyFont="0" applyFill="0" applyBorder="0" applyAlignment="0" applyProtection="0"/>
    <xf numFmtId="41" fontId="140" fillId="0" borderId="0" applyFont="0" applyFill="0" applyBorder="0" applyAlignment="0" applyProtection="0"/>
    <xf numFmtId="41" fontId="140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6" fontId="140" fillId="0" borderId="0" applyFont="0" applyFill="0" applyBorder="0" applyAlignment="0" applyProtection="0"/>
    <xf numFmtId="168" fontId="141" fillId="0" borderId="0" applyFont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187" fontId="141" fillId="0" borderId="0" applyFont="0" applyFill="0" applyBorder="0" applyAlignment="0" applyProtection="0"/>
    <xf numFmtId="168" fontId="140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0" fontId="8" fillId="0" borderId="0" applyFill="0" applyBorder="0" applyAlignment="0" applyProtection="0"/>
    <xf numFmtId="248" fontId="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51" fontId="8" fillId="0" borderId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41" fontId="141" fillId="0" borderId="0" applyFont="0" applyFill="0" applyBorder="0" applyAlignment="0" applyProtection="0"/>
    <xf numFmtId="251" fontId="8" fillId="0" borderId="0" applyFill="0" applyBorder="0" applyAlignment="0" applyProtection="0"/>
    <xf numFmtId="187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168" fontId="141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0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257" fontId="141" fillId="0" borderId="0" applyFont="0" applyFill="0" applyBorder="0" applyAlignment="0" applyProtection="0"/>
    <xf numFmtId="25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7" fontId="141" fillId="0" borderId="0" applyFont="0" applyFill="0" applyBorder="0" applyAlignment="0" applyProtection="0"/>
    <xf numFmtId="257" fontId="141" fillId="0" borderId="0" applyFont="0" applyFill="0" applyBorder="0" applyAlignment="0" applyProtection="0"/>
    <xf numFmtId="257" fontId="141" fillId="0" borderId="0" applyFont="0" applyFill="0" applyBorder="0" applyAlignment="0" applyProtection="0"/>
    <xf numFmtId="25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0" fillId="0" borderId="0" applyFont="0" applyFill="0" applyBorder="0" applyAlignment="0" applyProtection="0"/>
    <xf numFmtId="41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248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187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168" fontId="141" fillId="0" borderId="0" applyFont="0" applyFill="0" applyBorder="0" applyAlignment="0" applyProtection="0"/>
    <xf numFmtId="41" fontId="140" fillId="0" borderId="0" applyFont="0" applyFill="0" applyBorder="0" applyAlignment="0" applyProtection="0"/>
    <xf numFmtId="41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47" fontId="140" fillId="0" borderId="0" applyFont="0" applyFill="0" applyBorder="0" applyAlignment="0" applyProtection="0"/>
    <xf numFmtId="169" fontId="141" fillId="0" borderId="0" applyFont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193" fontId="141" fillId="0" borderId="0" applyFont="0" applyFill="0" applyBorder="0" applyAlignment="0" applyProtection="0"/>
    <xf numFmtId="169" fontId="140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59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261" fontId="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65" fontId="8" fillId="0" borderId="0" applyFont="0" applyFill="0" applyBorder="0" applyAlignment="0" applyProtection="0"/>
    <xf numFmtId="265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2" fontId="8" fillId="0" borderId="0" applyFill="0" applyBorder="0" applyAlignment="0" applyProtection="0"/>
    <xf numFmtId="258" fontId="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63" fontId="8" fillId="0" borderId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43" fontId="141" fillId="0" borderId="0" applyFont="0" applyFill="0" applyBorder="0" applyAlignment="0" applyProtection="0"/>
    <xf numFmtId="263" fontId="8" fillId="0" borderId="0" applyFill="0" applyBorder="0" applyAlignment="0" applyProtection="0"/>
    <xf numFmtId="19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169" fontId="141" fillId="0" borderId="0" applyFont="0" applyFill="0" applyBorder="0" applyAlignment="0" applyProtection="0"/>
    <xf numFmtId="169" fontId="140" fillId="0" borderId="0" applyFont="0" applyFill="0" applyBorder="0" applyAlignment="0" applyProtection="0"/>
    <xf numFmtId="169" fontId="140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9" fontId="140" fillId="0" borderId="0" applyFont="0" applyFill="0" applyBorder="0" applyAlignment="0" applyProtection="0"/>
    <xf numFmtId="169" fontId="140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0" fillId="0" borderId="0" applyFont="0" applyFill="0" applyBorder="0" applyAlignment="0" applyProtection="0"/>
    <xf numFmtId="169" fontId="140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271" fontId="141" fillId="0" borderId="0" applyFont="0" applyFill="0" applyBorder="0" applyAlignment="0" applyProtection="0"/>
    <xf numFmtId="271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1" fontId="141" fillId="0" borderId="0" applyFont="0" applyFill="0" applyBorder="0" applyAlignment="0" applyProtection="0"/>
    <xf numFmtId="271" fontId="141" fillId="0" borderId="0" applyFont="0" applyFill="0" applyBorder="0" applyAlignment="0" applyProtection="0"/>
    <xf numFmtId="271" fontId="141" fillId="0" borderId="0" applyFont="0" applyFill="0" applyBorder="0" applyAlignment="0" applyProtection="0"/>
    <xf numFmtId="271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0" fillId="0" borderId="0" applyFont="0" applyFill="0" applyBorder="0" applyAlignment="0" applyProtection="0"/>
    <xf numFmtId="169" fontId="140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258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193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169" fontId="141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3" fontId="8" fillId="0" borderId="0" applyFont="0" applyBorder="0" applyAlignment="0"/>
    <xf numFmtId="3" fontId="8" fillId="0" borderId="0" applyFont="0" applyBorder="0" applyAlignment="0"/>
    <xf numFmtId="0" fontId="101" fillId="0" borderId="0" applyNumberFormat="0" applyFill="0" applyBorder="0" applyAlignment="0" applyProtection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0" fontId="59" fillId="0" borderId="15">
      <alignment horizontal="left"/>
    </xf>
    <xf numFmtId="0" fontId="142" fillId="38" borderId="0" applyNumberFormat="0" applyBorder="0" applyAlignment="0" applyProtection="0"/>
    <xf numFmtId="0" fontId="142" fillId="39" borderId="0" applyNumberFormat="0" applyBorder="0" applyAlignment="0" applyProtection="0"/>
    <xf numFmtId="0" fontId="142" fillId="4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6" fontId="106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0" fontId="143" fillId="0" borderId="0" applyNumberFormat="0" applyAlignment="0">
      <alignment horizontal="left"/>
    </xf>
    <xf numFmtId="0" fontId="144" fillId="0" borderId="0"/>
    <xf numFmtId="0" fontId="39" fillId="0" borderId="0"/>
    <xf numFmtId="0" fontId="145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Border="0" applyAlignment="0"/>
    <xf numFmtId="3" fontId="8" fillId="0" borderId="0" applyFont="0" applyBorder="0" applyAlignment="0"/>
    <xf numFmtId="3" fontId="8" fillId="0" borderId="0" applyFont="0" applyBorder="0" applyAlignment="0"/>
    <xf numFmtId="0" fontId="114" fillId="36" borderId="3">
      <alignment horizontal="centerContinuous" vertical="center"/>
    </xf>
    <xf numFmtId="3" fontId="114" fillId="36" borderId="3">
      <alignment horizontal="center" vertical="center" wrapText="1"/>
    </xf>
    <xf numFmtId="0" fontId="148" fillId="0" borderId="0" applyProtection="0"/>
    <xf numFmtId="0" fontId="149" fillId="0" borderId="0" applyProtection="0"/>
    <xf numFmtId="0" fontId="150" fillId="0" borderId="0" applyProtection="0"/>
    <xf numFmtId="0" fontId="151" fillId="0" borderId="0" applyNumberFormat="0" applyFont="0" applyFill="0" applyBorder="0" applyAlignment="0" applyProtection="0"/>
    <xf numFmtId="0" fontId="152" fillId="0" borderId="0" applyProtection="0"/>
    <xf numFmtId="0" fontId="153" fillId="0" borderId="0" applyProtection="0"/>
    <xf numFmtId="2" fontId="1" fillId="0" borderId="0" applyFont="0" applyFill="0" applyBorder="0" applyAlignment="0" applyProtection="0"/>
    <xf numFmtId="0" fontId="154" fillId="0" borderId="0">
      <alignment vertical="top" wrapText="1"/>
    </xf>
    <xf numFmtId="0" fontId="155" fillId="11" borderId="0" applyNumberFormat="0" applyBorder="0" applyAlignment="0" applyProtection="0">
      <alignment vertical="center"/>
    </xf>
    <xf numFmtId="0" fontId="156" fillId="11" borderId="0" applyNumberFormat="0" applyBorder="0" applyAlignment="0" applyProtection="0"/>
    <xf numFmtId="0" fontId="156" fillId="11" borderId="0" applyNumberFormat="0" applyBorder="0" applyAlignment="0" applyProtection="0"/>
    <xf numFmtId="0" fontId="157" fillId="11" borderId="0" applyNumberFormat="0" applyBorder="0" applyAlignment="0" applyProtection="0"/>
    <xf numFmtId="38" fontId="92" fillId="7" borderId="0" applyNumberFormat="0" applyBorder="0" applyAlignment="0" applyProtection="0"/>
    <xf numFmtId="38" fontId="92" fillId="3" borderId="0" applyNumberFormat="0" applyBorder="0" applyAlignment="0" applyProtection="0"/>
    <xf numFmtId="38" fontId="92" fillId="3" borderId="0" applyNumberFormat="0" applyBorder="0" applyAlignment="0" applyProtection="0"/>
    <xf numFmtId="38" fontId="92" fillId="3" borderId="0" applyNumberFormat="0" applyBorder="0" applyAlignment="0" applyProtection="0"/>
    <xf numFmtId="272" fontId="42" fillId="7" borderId="0" applyBorder="0" applyProtection="0"/>
    <xf numFmtId="0" fontId="158" fillId="0" borderId="21" applyNumberFormat="0" applyFill="0" applyBorder="0" applyAlignment="0" applyProtection="0">
      <alignment horizontal="center" vertic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0" fontId="158" fillId="0" borderId="21" applyNumberFormat="0" applyFill="0" applyBorder="0" applyAlignment="0" applyProtection="0">
      <alignment horizontal="center" vertic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273" fontId="48" fillId="41" borderId="21" applyBorder="0">
      <alignment horizontal="center"/>
    </xf>
    <xf numFmtId="0" fontId="159" fillId="0" borderId="0" applyNumberFormat="0" applyFont="0" applyBorder="0" applyAlignment="0">
      <alignment horizontal="left" vertical="center"/>
    </xf>
    <xf numFmtId="0" fontId="160" fillId="42" borderId="0"/>
    <xf numFmtId="0" fontId="161" fillId="42" borderId="0"/>
    <xf numFmtId="0" fontId="162" fillId="0" borderId="0">
      <alignment horizontal="left"/>
    </xf>
    <xf numFmtId="0" fontId="163" fillId="0" borderId="0">
      <alignment horizontal="left"/>
    </xf>
    <xf numFmtId="0" fontId="164" fillId="0" borderId="30" applyNumberFormat="0" applyAlignment="0" applyProtection="0">
      <alignment horizontal="left" vertical="center"/>
    </xf>
    <xf numFmtId="0" fontId="164" fillId="0" borderId="13">
      <alignment horizontal="left" vertical="center"/>
    </xf>
    <xf numFmtId="274" fontId="165" fillId="43" borderId="0">
      <alignment horizontal="left" vertical="top"/>
    </xf>
    <xf numFmtId="0" fontId="166" fillId="0" borderId="0" applyNumberFormat="0" applyFill="0" applyBorder="0" applyAlignment="0" applyProtection="0"/>
    <xf numFmtId="0" fontId="167" fillId="0" borderId="31" applyNumberFormat="0" applyFill="0" applyAlignment="0" applyProtection="0">
      <alignment vertical="center"/>
    </xf>
    <xf numFmtId="0" fontId="168" fillId="0" borderId="31" applyNumberFormat="0" applyFill="0" applyAlignment="0" applyProtection="0"/>
    <xf numFmtId="0" fontId="164" fillId="0" borderId="0" applyNumberFormat="0" applyFill="0" applyBorder="0" applyAlignment="0" applyProtection="0"/>
    <xf numFmtId="0" fontId="169" fillId="0" borderId="32" applyNumberFormat="0" applyFill="0" applyAlignment="0" applyProtection="0">
      <alignment vertical="center"/>
    </xf>
    <xf numFmtId="0" fontId="170" fillId="0" borderId="32" applyNumberFormat="0" applyFill="0" applyAlignment="0" applyProtection="0"/>
    <xf numFmtId="0" fontId="171" fillId="0" borderId="33" applyNumberFormat="0" applyFill="0" applyAlignment="0" applyProtection="0">
      <alignment vertical="center"/>
    </xf>
    <xf numFmtId="0" fontId="172" fillId="0" borderId="33" applyNumberFormat="0" applyFill="0" applyAlignment="0" applyProtection="0"/>
    <xf numFmtId="0" fontId="172" fillId="0" borderId="33" applyNumberFormat="0" applyFill="0" applyAlignment="0" applyProtection="0"/>
    <xf numFmtId="0" fontId="173" fillId="0" borderId="33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166" fillId="0" borderId="0" applyProtection="0"/>
    <xf numFmtId="275" fontId="88" fillId="0" borderId="0">
      <protection locked="0"/>
    </xf>
    <xf numFmtId="275" fontId="88" fillId="0" borderId="0">
      <protection locked="0"/>
    </xf>
    <xf numFmtId="0" fontId="164" fillId="0" borderId="0" applyProtection="0"/>
    <xf numFmtId="275" fontId="88" fillId="0" borderId="0">
      <protection locked="0"/>
    </xf>
    <xf numFmtId="275" fontId="88" fillId="0" borderId="0">
      <protection locked="0"/>
    </xf>
    <xf numFmtId="0" fontId="174" fillId="0" borderId="34">
      <alignment horizontal="center"/>
    </xf>
    <xf numFmtId="0" fontId="174" fillId="0" borderId="0">
      <alignment horizontal="center"/>
    </xf>
    <xf numFmtId="164" fontId="175" fillId="44" borderId="3" applyNumberFormat="0" applyAlignment="0">
      <alignment horizontal="left" vertical="top"/>
    </xf>
    <xf numFmtId="49" fontId="176" fillId="0" borderId="3">
      <alignment vertical="center"/>
    </xf>
    <xf numFmtId="0" fontId="38" fillId="0" borderId="0"/>
    <xf numFmtId="187" fontId="8" fillId="0" borderId="0" applyFont="0" applyFill="0" applyBorder="0" applyAlignment="0" applyProtection="0"/>
    <xf numFmtId="38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38" fontId="8" fillId="0" borderId="0" applyFill="0" applyBorder="0" applyAlignment="0" applyProtection="0"/>
    <xf numFmtId="168" fontId="59" fillId="0" borderId="0" applyFont="0" applyFill="0" applyBorder="0" applyAlignment="0" applyProtection="0"/>
    <xf numFmtId="276" fontId="177" fillId="0" borderId="0" applyFont="0" applyFill="0" applyBorder="0" applyAlignment="0" applyProtection="0"/>
    <xf numFmtId="0" fontId="178" fillId="43" borderId="0">
      <alignment horizontal="left" wrapText="1" indent="2"/>
    </xf>
    <xf numFmtId="10" fontId="92" fillId="43" borderId="3" applyNumberFormat="0" applyBorder="0" applyAlignment="0" applyProtection="0"/>
    <xf numFmtId="10" fontId="92" fillId="3" borderId="3" applyNumberFormat="0" applyBorder="0" applyAlignment="0" applyProtection="0"/>
    <xf numFmtId="10" fontId="92" fillId="3" borderId="3" applyNumberFormat="0" applyBorder="0" applyAlignment="0" applyProtection="0"/>
    <xf numFmtId="10" fontId="92" fillId="3" borderId="3" applyNumberFormat="0" applyBorder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0" fillId="14" borderId="25" applyNumberFormat="0" applyAlignment="0" applyProtection="0">
      <alignment vertical="center"/>
    </xf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0" fillId="14" borderId="25" applyNumberFormat="0" applyAlignment="0" applyProtection="0">
      <alignment vertical="center"/>
    </xf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0" fillId="14" borderId="25" applyNumberFormat="0" applyAlignment="0" applyProtection="0">
      <alignment vertical="center"/>
    </xf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81" fillId="14" borderId="25" applyNumberFormat="0" applyAlignment="0" applyProtection="0"/>
    <xf numFmtId="0" fontId="179" fillId="14" borderId="25" applyNumberFormat="0" applyAlignment="0" applyProtection="0"/>
    <xf numFmtId="0" fontId="181" fillId="14" borderId="25" applyNumberFormat="0" applyAlignment="0" applyProtection="0"/>
    <xf numFmtId="0" fontId="181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79" fillId="14" borderId="25" applyNumberFormat="0" applyAlignment="0" applyProtection="0"/>
    <xf numFmtId="0" fontId="1" fillId="45" borderId="0"/>
    <xf numFmtId="2" fontId="182" fillId="0" borderId="19" applyBorder="0"/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3" fontId="114" fillId="0" borderId="16" applyFont="0" applyAlignment="0">
      <alignment horizontal="center" vertical="center" wrapText="1"/>
    </xf>
    <xf numFmtId="3" fontId="114" fillId="0" borderId="17"/>
    <xf numFmtId="187" fontId="8" fillId="0" borderId="0" applyFont="0" applyFill="0" applyBorder="0" applyAlignment="0" applyProtection="0"/>
    <xf numFmtId="0" fontId="8" fillId="0" borderId="0"/>
    <xf numFmtId="0" fontId="8" fillId="0" borderId="0"/>
    <xf numFmtId="0" fontId="41" fillId="0" borderId="35">
      <alignment horizontal="centerContinuous"/>
    </xf>
    <xf numFmtId="0" fontId="41" fillId="0" borderId="35">
      <alignment horizontal="centerContinuous"/>
    </xf>
    <xf numFmtId="0" fontId="41" fillId="0" borderId="35">
      <alignment horizontal="centerContinuous"/>
    </xf>
    <xf numFmtId="0" fontId="60" fillId="0" borderId="0"/>
    <xf numFmtId="0" fontId="60" fillId="0" borderId="0"/>
    <xf numFmtId="0" fontId="60" fillId="0" borderId="0"/>
    <xf numFmtId="0" fontId="31" fillId="0" borderId="0"/>
    <xf numFmtId="0" fontId="60" fillId="0" borderId="0"/>
    <xf numFmtId="0" fontId="38" fillId="0" borderId="0" applyNumberFormat="0" applyFont="0" applyFill="0" applyBorder="0" applyProtection="0">
      <alignment horizontal="left" vertical="center"/>
    </xf>
    <xf numFmtId="0" fontId="60" fillId="0" borderId="0"/>
    <xf numFmtId="0" fontId="6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6" fontId="106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0" fontId="186" fillId="0" borderId="36" applyNumberFormat="0" applyFill="0" applyAlignment="0" applyProtection="0">
      <alignment vertical="center"/>
    </xf>
    <xf numFmtId="0" fontId="187" fillId="0" borderId="36" applyNumberFormat="0" applyFill="0" applyAlignment="0" applyProtection="0"/>
    <xf numFmtId="0" fontId="187" fillId="0" borderId="36" applyNumberFormat="0" applyFill="0" applyAlignment="0" applyProtection="0"/>
    <xf numFmtId="0" fontId="188" fillId="0" borderId="36" applyNumberFormat="0" applyFill="0" applyAlignment="0" applyProtection="0"/>
    <xf numFmtId="0" fontId="1" fillId="46" borderId="0"/>
    <xf numFmtId="3" fontId="189" fillId="0" borderId="17" applyNumberFormat="0" applyAlignment="0">
      <alignment horizontal="center" vertical="center"/>
    </xf>
    <xf numFmtId="3" fontId="75" fillId="0" borderId="17" applyNumberFormat="0" applyAlignment="0">
      <alignment horizontal="center" vertical="center"/>
    </xf>
    <xf numFmtId="3" fontId="175" fillId="0" borderId="17" applyNumberFormat="0" applyAlignment="0">
      <alignment horizontal="center" vertical="center"/>
    </xf>
    <xf numFmtId="221" fontId="92" fillId="0" borderId="23" applyFont="0"/>
    <xf numFmtId="221" fontId="92" fillId="0" borderId="23" applyFont="0"/>
    <xf numFmtId="3" fontId="1" fillId="0" borderId="37"/>
    <xf numFmtId="3" fontId="1" fillId="0" borderId="37"/>
    <xf numFmtId="3" fontId="1" fillId="0" borderId="37"/>
    <xf numFmtId="174" fontId="190" fillId="0" borderId="38" applyNumberFormat="0" applyFont="0" applyFill="0" applyBorder="0">
      <alignment horizontal="center"/>
    </xf>
    <xf numFmtId="277" fontId="1" fillId="0" borderId="0" applyFont="0" applyFill="0" applyBorder="0" applyAlignment="0" applyProtection="0"/>
    <xf numFmtId="27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91" fillId="0" borderId="15"/>
    <xf numFmtId="0" fontId="191" fillId="0" borderId="15"/>
    <xf numFmtId="0" fontId="191" fillId="0" borderId="15"/>
    <xf numFmtId="0" fontId="192" fillId="0" borderId="34"/>
    <xf numFmtId="0" fontId="193" fillId="0" borderId="34"/>
    <xf numFmtId="279" fontId="88" fillId="0" borderId="38"/>
    <xf numFmtId="280" fontId="194" fillId="0" borderId="38"/>
    <xf numFmtId="17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81" fontId="1" fillId="0" borderId="0" applyFont="0" applyFill="0" applyBorder="0" applyAlignment="0" applyProtection="0"/>
    <xf numFmtId="282" fontId="1" fillId="0" borderId="0" applyFont="0" applyFill="0" applyBorder="0" applyAlignment="0" applyProtection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195" fillId="0" borderId="0" applyNumberFormat="0" applyFon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195" fillId="0" borderId="0" applyNumberFormat="0" applyFon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195" fillId="0" borderId="0" applyNumberFormat="0" applyFon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8" fillId="0" borderId="0" applyNumberFormat="0" applyFill="0" applyAlignment="0"/>
    <xf numFmtId="0" fontId="137" fillId="0" borderId="0">
      <alignment horizontal="justify" vertical="top"/>
    </xf>
    <xf numFmtId="0" fontId="196" fillId="47" borderId="0" applyNumberFormat="0" applyBorder="0" applyAlignment="0" applyProtection="0">
      <alignment vertical="center"/>
    </xf>
    <xf numFmtId="0" fontId="197" fillId="47" borderId="0" applyNumberFormat="0" applyBorder="0" applyAlignment="0" applyProtection="0"/>
    <xf numFmtId="0" fontId="197" fillId="47" borderId="0" applyNumberFormat="0" applyBorder="0" applyAlignment="0" applyProtection="0"/>
    <xf numFmtId="0" fontId="198" fillId="47" borderId="0" applyNumberFormat="0" applyBorder="0" applyAlignment="0" applyProtection="0"/>
    <xf numFmtId="0" fontId="63" fillId="0" borderId="3"/>
    <xf numFmtId="0" fontId="63" fillId="0" borderId="3"/>
    <xf numFmtId="0" fontId="38" fillId="0" borderId="0"/>
    <xf numFmtId="0" fontId="38" fillId="0" borderId="0"/>
    <xf numFmtId="0" fontId="63" fillId="0" borderId="3"/>
    <xf numFmtId="0" fontId="48" fillId="0" borderId="15" applyNumberFormat="0" applyAlignment="0">
      <alignment horizontal="center"/>
    </xf>
    <xf numFmtId="37" fontId="199" fillId="0" borderId="0"/>
    <xf numFmtId="0" fontId="200" fillId="0" borderId="3" applyNumberFormat="0" applyFont="0" applyFill="0" applyBorder="0" applyAlignment="0">
      <alignment horizontal="center"/>
    </xf>
    <xf numFmtId="283" fontId="63" fillId="0" borderId="0"/>
    <xf numFmtId="284" fontId="201" fillId="0" borderId="0"/>
    <xf numFmtId="285" fontId="8" fillId="0" borderId="0"/>
    <xf numFmtId="0" fontId="202" fillId="0" borderId="0"/>
    <xf numFmtId="283" fontId="63" fillId="0" borderId="0"/>
    <xf numFmtId="0" fontId="203" fillId="0" borderId="0"/>
    <xf numFmtId="0" fontId="8" fillId="0" borderId="0"/>
    <xf numFmtId="0" fontId="37" fillId="0" borderId="0"/>
    <xf numFmtId="0" fontId="37" fillId="0" borderId="0"/>
    <xf numFmtId="0" fontId="39" fillId="0" borderId="0"/>
    <xf numFmtId="0" fontId="8" fillId="0" borderId="0"/>
    <xf numFmtId="0" fontId="37" fillId="0" borderId="0"/>
    <xf numFmtId="0" fontId="39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7" fillId="0" borderId="0"/>
    <xf numFmtId="0" fontId="37" fillId="0" borderId="0"/>
    <xf numFmtId="0" fontId="126" fillId="0" borderId="0"/>
    <xf numFmtId="0" fontId="39" fillId="0" borderId="0"/>
    <xf numFmtId="0" fontId="1" fillId="0" borderId="0"/>
    <xf numFmtId="0" fontId="39" fillId="0" borderId="0"/>
    <xf numFmtId="0" fontId="125" fillId="0" borderId="0"/>
    <xf numFmtId="0" fontId="39" fillId="0" borderId="0"/>
    <xf numFmtId="0" fontId="5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6" fillId="0" borderId="0"/>
    <xf numFmtId="0" fontId="1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125" fillId="0" borderId="0"/>
    <xf numFmtId="0" fontId="125" fillId="0" borderId="0"/>
    <xf numFmtId="0" fontId="1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9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51" fillId="0" borderId="0"/>
    <xf numFmtId="0" fontId="39" fillId="0" borderId="0"/>
    <xf numFmtId="0" fontId="39" fillId="0" borderId="0"/>
    <xf numFmtId="0" fontId="8" fillId="0" borderId="0"/>
    <xf numFmtId="0" fontId="129" fillId="0" borderId="0"/>
    <xf numFmtId="180" fontId="43" fillId="0" borderId="0">
      <protection locked="0"/>
    </xf>
    <xf numFmtId="0" fontId="8" fillId="0" borderId="0"/>
    <xf numFmtId="0" fontId="8" fillId="0" borderId="0"/>
    <xf numFmtId="0" fontId="70" fillId="0" borderId="0" applyFont="0"/>
    <xf numFmtId="0" fontId="140" fillId="0" borderId="0"/>
    <xf numFmtId="0" fontId="1" fillId="48" borderId="39" applyNumberFormat="0" applyFont="0" applyAlignment="0" applyProtection="0">
      <alignment vertical="center"/>
    </xf>
    <xf numFmtId="0" fontId="37" fillId="48" borderId="39" applyNumberFormat="0" applyFont="0" applyAlignment="0" applyProtection="0"/>
    <xf numFmtId="0" fontId="1" fillId="48" borderId="39" applyNumberFormat="0" applyFont="0" applyAlignment="0" applyProtection="0"/>
    <xf numFmtId="0" fontId="8" fillId="48" borderId="39" applyNumberFormat="0" applyFont="0" applyAlignment="0" applyProtection="0"/>
    <xf numFmtId="286" fontId="204" fillId="0" borderId="0" applyFont="0" applyFill="0" applyBorder="0" applyProtection="0">
      <alignment vertical="top" wrapText="1"/>
    </xf>
    <xf numFmtId="0" fontId="48" fillId="0" borderId="0"/>
    <xf numFmtId="3" fontId="205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38" fillId="0" borderId="0"/>
    <xf numFmtId="0" fontId="207" fillId="35" borderId="40" applyNumberFormat="0" applyAlignment="0" applyProtection="0">
      <alignment vertical="center"/>
    </xf>
    <xf numFmtId="0" fontId="208" fillId="35" borderId="40" applyNumberFormat="0" applyAlignment="0" applyProtection="0"/>
    <xf numFmtId="0" fontId="208" fillId="35" borderId="40" applyNumberFormat="0" applyAlignment="0" applyProtection="0"/>
    <xf numFmtId="0" fontId="209" fillId="35" borderId="40" applyNumberFormat="0" applyAlignment="0" applyProtection="0"/>
    <xf numFmtId="170" fontId="210" fillId="0" borderId="15" applyFont="0" applyBorder="0" applyAlignment="0"/>
    <xf numFmtId="0" fontId="80" fillId="3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4" fontId="41" fillId="0" borderId="0">
      <alignment horizontal="center" wrapText="1"/>
      <protection locked="0"/>
    </xf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87" fontId="1" fillId="0" borderId="0" applyFont="0" applyFill="0" applyBorder="0" applyAlignment="0" applyProtection="0"/>
    <xf numFmtId="287" fontId="1" fillId="0" borderId="0" applyFont="0" applyFill="0" applyBorder="0" applyAlignment="0" applyProtection="0"/>
    <xf numFmtId="287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41" applyNumberFormat="0" applyBorder="0"/>
    <xf numFmtId="9" fontId="60" fillId="0" borderId="41" applyNumberFormat="0" applyBorder="0"/>
    <xf numFmtId="9" fontId="60" fillId="0" borderId="41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6" fontId="106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164" fontId="211" fillId="0" borderId="0"/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0" fontId="212" fillId="0" borderId="34">
      <alignment horizontal="center"/>
    </xf>
    <xf numFmtId="0" fontId="212" fillId="0" borderId="34">
      <alignment horizontal="center"/>
    </xf>
    <xf numFmtId="0" fontId="212" fillId="0" borderId="34">
      <alignment horizontal="center"/>
    </xf>
    <xf numFmtId="0" fontId="213" fillId="49" borderId="0" applyNumberFormat="0" applyFont="0" applyBorder="0" applyAlignment="0">
      <alignment horizontal="center"/>
    </xf>
    <xf numFmtId="14" fontId="214" fillId="0" borderId="0" applyNumberFormat="0" applyFill="0" applyBorder="0" applyAlignment="0" applyProtection="0">
      <alignment horizontal="left"/>
    </xf>
    <xf numFmtId="14" fontId="215" fillId="0" borderId="0" applyNumberFormat="0" applyFill="0" applyBorder="0" applyAlignment="0" applyProtection="0">
      <alignment horizontal="left"/>
    </xf>
    <xf numFmtId="288" fontId="1" fillId="0" borderId="0" applyNumberFormat="0" applyFill="0" applyBorder="0" applyAlignment="0" applyProtection="0">
      <alignment horizontal="left"/>
    </xf>
    <xf numFmtId="0" fontId="184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121" fillId="0" borderId="0" applyNumberFormat="0" applyFill="0" applyBorder="0" applyAlignment="0" applyProtection="0"/>
    <xf numFmtId="168" fontId="5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" fontId="216" fillId="50" borderId="42" applyNumberFormat="0" applyProtection="0">
      <alignment vertical="center"/>
    </xf>
    <xf numFmtId="4" fontId="217" fillId="50" borderId="42" applyNumberFormat="0" applyProtection="0">
      <alignment vertical="center"/>
    </xf>
    <xf numFmtId="4" fontId="218" fillId="50" borderId="42" applyNumberFormat="0" applyProtection="0">
      <alignment horizontal="left" vertical="center"/>
    </xf>
    <xf numFmtId="4" fontId="218" fillId="50" borderId="42" applyNumberFormat="0" applyProtection="0">
      <alignment horizontal="left" vertical="center" indent="1"/>
    </xf>
    <xf numFmtId="4" fontId="218" fillId="51" borderId="0" applyNumberFormat="0" applyProtection="0">
      <alignment horizontal="left" vertical="center"/>
    </xf>
    <xf numFmtId="4" fontId="218" fillId="51" borderId="0" applyNumberFormat="0" applyProtection="0">
      <alignment horizontal="left" vertical="center" indent="1"/>
    </xf>
    <xf numFmtId="4" fontId="218" fillId="52" borderId="42" applyNumberFormat="0" applyProtection="0">
      <alignment horizontal="right" vertical="center"/>
    </xf>
    <xf numFmtId="4" fontId="218" fillId="53" borderId="42" applyNumberFormat="0" applyProtection="0">
      <alignment horizontal="right" vertical="center"/>
    </xf>
    <xf numFmtId="4" fontId="218" fillId="54" borderId="42" applyNumberFormat="0" applyProtection="0">
      <alignment horizontal="right" vertical="center"/>
    </xf>
    <xf numFmtId="4" fontId="218" fillId="36" borderId="42" applyNumberFormat="0" applyProtection="0">
      <alignment horizontal="right" vertical="center"/>
    </xf>
    <xf numFmtId="4" fontId="218" fillId="55" borderId="42" applyNumberFormat="0" applyProtection="0">
      <alignment horizontal="right" vertical="center"/>
    </xf>
    <xf numFmtId="4" fontId="218" fillId="7" borderId="42" applyNumberFormat="0" applyProtection="0">
      <alignment horizontal="right" vertical="center"/>
    </xf>
    <xf numFmtId="4" fontId="218" fillId="56" borderId="42" applyNumberFormat="0" applyProtection="0">
      <alignment horizontal="right" vertical="center"/>
    </xf>
    <xf numFmtId="4" fontId="218" fillId="5" borderId="42" applyNumberFormat="0" applyProtection="0">
      <alignment horizontal="right" vertical="center"/>
    </xf>
    <xf numFmtId="4" fontId="218" fillId="57" borderId="42" applyNumberFormat="0" applyProtection="0">
      <alignment horizontal="right" vertical="center"/>
    </xf>
    <xf numFmtId="4" fontId="218" fillId="58" borderId="42" applyNumberFormat="0" applyProtection="0">
      <alignment horizontal="right" vertical="center"/>
    </xf>
    <xf numFmtId="4" fontId="216" fillId="59" borderId="43" applyNumberFormat="0" applyProtection="0">
      <alignment horizontal="left" vertical="center"/>
    </xf>
    <xf numFmtId="4" fontId="216" fillId="59" borderId="43" applyNumberFormat="0" applyProtection="0">
      <alignment horizontal="left" vertical="center" indent="1"/>
    </xf>
    <xf numFmtId="4" fontId="216" fillId="60" borderId="0" applyNumberFormat="0" applyProtection="0">
      <alignment horizontal="left" vertical="center"/>
    </xf>
    <xf numFmtId="4" fontId="216" fillId="60" borderId="0" applyNumberFormat="0" applyProtection="0">
      <alignment horizontal="left" vertical="center" indent="1"/>
    </xf>
    <xf numFmtId="4" fontId="216" fillId="51" borderId="0" applyNumberFormat="0" applyProtection="0">
      <alignment horizontal="left" vertical="center"/>
    </xf>
    <xf numFmtId="4" fontId="216" fillId="51" borderId="0" applyNumberFormat="0" applyProtection="0">
      <alignment horizontal="left" vertical="center" indent="1"/>
    </xf>
    <xf numFmtId="4" fontId="218" fillId="60" borderId="42" applyNumberFormat="0" applyProtection="0">
      <alignment horizontal="right" vertical="center"/>
    </xf>
    <xf numFmtId="4" fontId="62" fillId="60" borderId="0" applyNumberFormat="0" applyProtection="0">
      <alignment horizontal="left" vertical="center"/>
    </xf>
    <xf numFmtId="4" fontId="62" fillId="60" borderId="0" applyNumberFormat="0" applyProtection="0">
      <alignment horizontal="left" vertical="center" indent="1"/>
    </xf>
    <xf numFmtId="4" fontId="62" fillId="51" borderId="0" applyNumberFormat="0" applyProtection="0">
      <alignment horizontal="left" vertical="center"/>
    </xf>
    <xf numFmtId="4" fontId="62" fillId="51" borderId="0" applyNumberFormat="0" applyProtection="0">
      <alignment horizontal="left" vertical="center" indent="1"/>
    </xf>
    <xf numFmtId="4" fontId="218" fillId="41" borderId="42" applyNumberFormat="0" applyProtection="0">
      <alignment vertical="center"/>
    </xf>
    <xf numFmtId="4" fontId="219" fillId="41" borderId="42" applyNumberFormat="0" applyProtection="0">
      <alignment vertical="center"/>
    </xf>
    <xf numFmtId="4" fontId="216" fillId="60" borderId="44" applyNumberFormat="0" applyProtection="0">
      <alignment horizontal="left" vertical="center"/>
    </xf>
    <xf numFmtId="4" fontId="216" fillId="60" borderId="44" applyNumberFormat="0" applyProtection="0">
      <alignment horizontal="left" vertical="center" indent="1"/>
    </xf>
    <xf numFmtId="4" fontId="218" fillId="41" borderId="42" applyNumberFormat="0" applyProtection="0">
      <alignment horizontal="right" vertical="center"/>
    </xf>
    <xf numFmtId="4" fontId="219" fillId="41" borderId="42" applyNumberFormat="0" applyProtection="0">
      <alignment horizontal="right" vertical="center"/>
    </xf>
    <xf numFmtId="4" fontId="216" fillId="60" borderId="42" applyNumberFormat="0" applyProtection="0">
      <alignment horizontal="left" vertical="center"/>
    </xf>
    <xf numFmtId="4" fontId="216" fillId="60" borderId="42" applyNumberFormat="0" applyProtection="0">
      <alignment horizontal="left" vertical="center" indent="1"/>
    </xf>
    <xf numFmtId="4" fontId="220" fillId="44" borderId="44" applyNumberFormat="0" applyProtection="0">
      <alignment horizontal="left" vertical="center"/>
    </xf>
    <xf numFmtId="4" fontId="220" fillId="44" borderId="44" applyNumberFormat="0" applyProtection="0">
      <alignment horizontal="left" vertical="center" indent="1"/>
    </xf>
    <xf numFmtId="4" fontId="221" fillId="41" borderId="42" applyNumberFormat="0" applyProtection="0">
      <alignment horizontal="right" vertical="center"/>
    </xf>
    <xf numFmtId="289" fontId="222" fillId="0" borderId="0" applyFont="0" applyFill="0" applyBorder="0" applyAlignment="0" applyProtection="0"/>
    <xf numFmtId="0" fontId="213" fillId="1" borderId="13" applyNumberFormat="0" applyFont="0" applyAlignment="0">
      <alignment horizontal="center"/>
    </xf>
    <xf numFmtId="0" fontId="223" fillId="0" borderId="0" applyNumberFormat="0" applyFill="0" applyBorder="0" applyAlignment="0" applyProtection="0"/>
    <xf numFmtId="0" fontId="224" fillId="0" borderId="0" applyNumberFormat="0" applyFill="0" applyBorder="0" applyAlignment="0" applyProtection="0">
      <alignment vertical="top"/>
      <protection locked="0"/>
    </xf>
    <xf numFmtId="3" fontId="43" fillId="0" borderId="0"/>
    <xf numFmtId="0" fontId="225" fillId="0" borderId="0" applyNumberFormat="0" applyFill="0" applyBorder="0" applyAlignment="0" applyProtection="0"/>
    <xf numFmtId="0" fontId="226" fillId="0" borderId="0" applyNumberFormat="0" applyFill="0" applyBorder="0" applyAlignment="0">
      <alignment horizontal="center"/>
    </xf>
    <xf numFmtId="0" fontId="1" fillId="0" borderId="0"/>
    <xf numFmtId="170" fontId="227" fillId="0" borderId="0" applyNumberFormat="0" applyBorder="0" applyAlignment="0">
      <alignment horizontal="centerContinuous"/>
    </xf>
    <xf numFmtId="0" fontId="61" fillId="0" borderId="0"/>
    <xf numFmtId="0" fontId="60" fillId="0" borderId="0"/>
    <xf numFmtId="0" fontId="61" fillId="0" borderId="0"/>
    <xf numFmtId="168" fontId="59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99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96" fontId="59" fillId="0" borderId="0" applyFont="0" applyFill="0" applyBorder="0" applyAlignment="0" applyProtection="0"/>
    <xf numFmtId="197" fontId="43" fillId="0" borderId="0" applyFont="0" applyFill="0" applyBorder="0" applyAlignment="0" applyProtection="0"/>
    <xf numFmtId="197" fontId="59" fillId="0" borderId="0" applyFont="0" applyFill="0" applyBorder="0" applyAlignment="0" applyProtection="0"/>
    <xf numFmtId="0" fontId="48" fillId="0" borderId="0"/>
    <xf numFmtId="0" fontId="48" fillId="0" borderId="0"/>
    <xf numFmtId="290" fontId="63" fillId="0" borderId="0" applyFont="0" applyFill="0" applyBorder="0" applyAlignment="0" applyProtection="0"/>
    <xf numFmtId="290" fontId="63" fillId="0" borderId="0" applyFont="0" applyFill="0" applyBorder="0" applyAlignment="0" applyProtection="0"/>
    <xf numFmtId="167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87" fontId="8" fillId="0" borderId="0" applyFont="0" applyFill="0" applyBorder="0" applyAlignment="0" applyProtection="0"/>
    <xf numFmtId="41" fontId="59" fillId="0" borderId="0" applyFont="0" applyFill="0" applyBorder="0" applyAlignment="0" applyProtection="0"/>
    <xf numFmtId="196" fontId="59" fillId="0" borderId="0" applyFont="0" applyFill="0" applyBorder="0" applyAlignment="0" applyProtection="0"/>
    <xf numFmtId="197" fontId="43" fillId="0" borderId="0" applyFont="0" applyFill="0" applyBorder="0" applyAlignment="0" applyProtection="0"/>
    <xf numFmtId="197" fontId="59" fillId="0" borderId="0" applyFont="0" applyFill="0" applyBorder="0" applyAlignment="0" applyProtection="0"/>
    <xf numFmtId="0" fontId="48" fillId="0" borderId="0"/>
    <xf numFmtId="0" fontId="48" fillId="0" borderId="0"/>
    <xf numFmtId="290" fontId="63" fillId="0" borderId="0" applyFont="0" applyFill="0" applyBorder="0" applyAlignment="0" applyProtection="0"/>
    <xf numFmtId="290" fontId="63" fillId="0" borderId="0" applyFont="0" applyFill="0" applyBorder="0" applyAlignment="0" applyProtection="0"/>
    <xf numFmtId="190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4" fontId="228" fillId="0" borderId="0"/>
    <xf numFmtId="14" fontId="229" fillId="0" borderId="0"/>
    <xf numFmtId="0" fontId="230" fillId="0" borderId="0"/>
    <xf numFmtId="0" fontId="192" fillId="0" borderId="0"/>
    <xf numFmtId="0" fontId="193" fillId="0" borderId="0"/>
    <xf numFmtId="0" fontId="231" fillId="43" borderId="0">
      <alignment wrapText="1"/>
    </xf>
    <xf numFmtId="40" fontId="232" fillId="0" borderId="0" applyBorder="0">
      <alignment horizontal="right"/>
    </xf>
    <xf numFmtId="40" fontId="233" fillId="0" borderId="0" applyBorder="0">
      <alignment horizontal="right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2" fontId="8" fillId="0" borderId="19">
      <alignment horizontal="right" vertical="center"/>
    </xf>
    <xf numFmtId="293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6" fontId="234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8" fontId="50" fillId="0" borderId="19">
      <alignment horizontal="right" vertical="center"/>
    </xf>
    <xf numFmtId="299" fontId="235" fillId="0" borderId="19">
      <alignment horizontal="right" vertical="center"/>
    </xf>
    <xf numFmtId="299" fontId="59" fillId="0" borderId="19">
      <alignment horizontal="right" vertical="center"/>
    </xf>
    <xf numFmtId="299" fontId="235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235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9" fontId="235" fillId="0" borderId="19">
      <alignment horizontal="right" vertical="center"/>
    </xf>
    <xf numFmtId="298" fontId="50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9" fontId="235" fillId="0" borderId="19">
      <alignment horizontal="right" vertical="center"/>
    </xf>
    <xf numFmtId="299" fontId="235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1" fontId="4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2" fontId="8" fillId="0" borderId="19">
      <alignment horizontal="right" vertical="center"/>
    </xf>
    <xf numFmtId="299" fontId="59" fillId="0" borderId="19">
      <alignment horizontal="right" vertical="center"/>
    </xf>
    <xf numFmtId="298" fontId="50" fillId="0" borderId="19">
      <alignment horizontal="right" vertical="center"/>
    </xf>
    <xf numFmtId="302" fontId="8" fillId="0" borderId="19">
      <alignment horizontal="right" vertical="center"/>
    </xf>
    <xf numFmtId="299" fontId="59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8" fontId="50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9" fontId="59" fillId="0" borderId="19">
      <alignment horizontal="right" vertical="center"/>
    </xf>
    <xf numFmtId="30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9" fontId="59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9" fontId="235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9" fontId="59" fillId="0" borderId="19">
      <alignment horizontal="right" vertical="center"/>
    </xf>
    <xf numFmtId="301" fontId="48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9" fontId="59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9" fontId="59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9" fontId="235" fillId="0" borderId="19">
      <alignment horizontal="right" vertical="center"/>
    </xf>
    <xf numFmtId="299" fontId="59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299" fontId="59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9" fontId="59" fillId="0" borderId="19">
      <alignment horizontal="right" vertical="center"/>
    </xf>
    <xf numFmtId="301" fontId="4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9" fontId="235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6" fontId="234" fillId="0" borderId="19">
      <alignment horizontal="right" vertical="center"/>
    </xf>
    <xf numFmtId="298" fontId="50" fillId="0" borderId="19">
      <alignment horizontal="right" vertical="center"/>
    </xf>
    <xf numFmtId="304" fontId="88" fillId="0" borderId="19">
      <alignment horizontal="right" vertical="center"/>
    </xf>
    <xf numFmtId="296" fontId="234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1" fontId="4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9" fontId="59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9" fontId="59" fillId="0" borderId="19">
      <alignment horizontal="right" vertical="center"/>
    </xf>
    <xf numFmtId="298" fontId="50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6" fontId="234" fillId="0" borderId="19">
      <alignment horizontal="right" vertical="center"/>
    </xf>
    <xf numFmtId="304" fontId="8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6" fontId="234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4" fontId="88" fillId="0" borderId="19">
      <alignment horizontal="right" vertical="center"/>
    </xf>
    <xf numFmtId="296" fontId="234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304" fontId="8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6" fontId="234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6" fontId="234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1" fontId="4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2" fontId="8" fillId="0" borderId="19">
      <alignment horizontal="right" vertical="center"/>
    </xf>
    <xf numFmtId="298" fontId="50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8" fontId="50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30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1" fontId="63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299" fontId="235" fillId="0" borderId="19">
      <alignment horizontal="right" vertical="center"/>
    </xf>
    <xf numFmtId="299" fontId="59" fillId="0" borderId="19">
      <alignment horizontal="right" vertical="center"/>
    </xf>
    <xf numFmtId="299" fontId="235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235" fillId="0" borderId="19">
      <alignment horizontal="right" vertical="center"/>
    </xf>
    <xf numFmtId="175" fontId="8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45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175" fontId="8" fillId="0" borderId="19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278" fontId="8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7" fontId="8" fillId="0" borderId="45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4" fontId="8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308" fontId="236" fillId="7" borderId="18" applyFont="0" applyFill="0" applyBorder="0"/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4" fontId="8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8" fontId="236" fillId="7" borderId="18" applyFont="0" applyFill="0" applyBorder="0"/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7" fontId="8" fillId="0" borderId="45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8" fontId="50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8" fontId="50" fillId="0" borderId="19">
      <alignment horizontal="right" vertical="center"/>
    </xf>
    <xf numFmtId="309" fontId="1" fillId="0" borderId="19">
      <alignment horizontal="right" vertical="center"/>
    </xf>
    <xf numFmtId="309" fontId="1" fillId="0" borderId="19">
      <alignment horizontal="right" vertical="center"/>
    </xf>
    <xf numFmtId="309" fontId="1" fillId="0" borderId="19">
      <alignment horizontal="right" vertical="center"/>
    </xf>
    <xf numFmtId="309" fontId="1" fillId="0" borderId="19">
      <alignment horizontal="right" vertical="center"/>
    </xf>
    <xf numFmtId="309" fontId="1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9" fontId="235" fillId="0" borderId="19">
      <alignment horizontal="right" vertical="center"/>
    </xf>
    <xf numFmtId="299" fontId="59" fillId="0" borderId="19">
      <alignment horizontal="right" vertical="center"/>
    </xf>
    <xf numFmtId="299" fontId="235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300" fontId="59" fillId="0" borderId="45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59" fillId="0" borderId="19">
      <alignment horizontal="right" vertical="center"/>
    </xf>
    <xf numFmtId="299" fontId="235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1" fontId="8" fillId="0" borderId="45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310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30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2" fontId="8" fillId="0" borderId="19">
      <alignment horizontal="right" vertical="center"/>
    </xf>
    <xf numFmtId="293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7" fontId="234" fillId="0" borderId="45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304" fontId="88" fillId="0" borderId="19">
      <alignment horizontal="right" vertical="center"/>
    </xf>
    <xf numFmtId="298" fontId="50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12" fontId="88" fillId="0" borderId="45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6" fontId="8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305" fontId="63" fillId="0" borderId="45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8" fontId="236" fillId="7" borderId="18" applyFont="0" applyFill="0" applyBorder="0"/>
    <xf numFmtId="281" fontId="8" fillId="0" borderId="19">
      <alignment horizontal="right" vertical="center"/>
    </xf>
    <xf numFmtId="298" fontId="50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81" fontId="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78" fontId="88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8" fontId="50" fillId="0" borderId="19">
      <alignment horizontal="right" vertical="center"/>
    </xf>
    <xf numFmtId="292" fontId="8" fillId="0" borderId="19">
      <alignment horizontal="right" vertical="center"/>
    </xf>
    <xf numFmtId="293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5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4" fontId="8" fillId="0" borderId="45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2" fontId="8" fillId="0" borderId="19">
      <alignment horizontal="right" vertical="center"/>
    </xf>
    <xf numFmtId="296" fontId="234" fillId="0" borderId="19">
      <alignment horizontal="right" vertical="center"/>
    </xf>
    <xf numFmtId="296" fontId="234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3" fontId="48" fillId="0" borderId="45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1" fontId="63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301" fontId="48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298" fontId="50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301" fontId="48" fillId="0" borderId="19">
      <alignment horizontal="right" vertical="center"/>
    </xf>
    <xf numFmtId="301" fontId="48" fillId="0" borderId="19">
      <alignment horizontal="right" vertical="center"/>
    </xf>
    <xf numFmtId="0" fontId="8" fillId="0" borderId="0"/>
    <xf numFmtId="301" fontId="48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301" fontId="48" fillId="0" borderId="19">
      <alignment horizontal="right" vertical="center"/>
    </xf>
    <xf numFmtId="301" fontId="48" fillId="0" borderId="19">
      <alignment horizontal="right" vertical="center"/>
    </xf>
    <xf numFmtId="0" fontId="8" fillId="0" borderId="0"/>
    <xf numFmtId="301" fontId="48" fillId="0" borderId="19">
      <alignment horizontal="right" vertical="center"/>
    </xf>
    <xf numFmtId="0" fontId="8" fillId="0" borderId="0"/>
    <xf numFmtId="301" fontId="48" fillId="0" borderId="19">
      <alignment horizontal="right" vertical="center"/>
    </xf>
    <xf numFmtId="0" fontId="8" fillId="0" borderId="0"/>
    <xf numFmtId="301" fontId="48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291" fontId="63" fillId="0" borderId="19">
      <alignment horizontal="right" vertical="center"/>
    </xf>
    <xf numFmtId="0" fontId="8" fillId="0" borderId="0"/>
    <xf numFmtId="291" fontId="63" fillId="0" borderId="19">
      <alignment horizontal="right" vertical="center"/>
    </xf>
    <xf numFmtId="291" fontId="63" fillId="0" borderId="19">
      <alignment horizontal="right" vertical="center"/>
    </xf>
    <xf numFmtId="291" fontId="63" fillId="0" borderId="19">
      <alignment horizontal="right" vertical="center"/>
    </xf>
    <xf numFmtId="0" fontId="8" fillId="0" borderId="0"/>
    <xf numFmtId="0" fontId="8" fillId="0" borderId="0"/>
    <xf numFmtId="0" fontId="8" fillId="0" borderId="0"/>
    <xf numFmtId="313" fontId="237" fillId="0" borderId="19">
      <alignment horizontal="right" vertical="center"/>
    </xf>
    <xf numFmtId="0" fontId="8" fillId="0" borderId="0"/>
    <xf numFmtId="313" fontId="237" fillId="0" borderId="19">
      <alignment horizontal="right" vertical="center"/>
    </xf>
    <xf numFmtId="0" fontId="8" fillId="0" borderId="0"/>
    <xf numFmtId="0" fontId="238" fillId="0" borderId="0">
      <alignment horizontal="centerContinuous"/>
    </xf>
    <xf numFmtId="0" fontId="238" fillId="0" borderId="0">
      <alignment horizontal="centerContinuous"/>
    </xf>
    <xf numFmtId="0" fontId="8" fillId="0" borderId="0"/>
    <xf numFmtId="0" fontId="8" fillId="0" borderId="0"/>
    <xf numFmtId="221" fontId="137" fillId="0" borderId="11">
      <protection hidden="1"/>
    </xf>
    <xf numFmtId="0" fontId="8" fillId="0" borderId="0"/>
    <xf numFmtId="0" fontId="8" fillId="0" borderId="0"/>
    <xf numFmtId="49" fontId="62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 applyFill="0" applyBorder="0" applyAlignment="0"/>
    <xf numFmtId="0" fontId="1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314" fontId="1" fillId="0" borderId="0" applyFill="0" applyBorder="0" applyAlignment="0"/>
    <xf numFmtId="314" fontId="1" fillId="0" borderId="0" applyFill="0" applyBorder="0" applyAlignment="0"/>
    <xf numFmtId="0" fontId="8" fillId="0" borderId="0"/>
    <xf numFmtId="197" fontId="63" fillId="0" borderId="19">
      <alignment horizontal="center"/>
    </xf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8" fillId="0" borderId="0"/>
    <xf numFmtId="0" fontId="8" fillId="0" borderId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7" fontId="63" fillId="0" borderId="19">
      <alignment horizontal="center"/>
    </xf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315" fontId="239" fillId="0" borderId="0" applyNumberFormat="0" applyFont="0" applyFill="0" applyBorder="0" applyAlignment="0">
      <alignment horizontal="centerContinuous"/>
    </xf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>
      <alignment vertical="center" wrapText="1"/>
      <protection locked="0"/>
    </xf>
    <xf numFmtId="0" fontId="51" fillId="0" borderId="0">
      <alignment vertical="center" wrapText="1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240" fillId="0" borderId="46"/>
    <xf numFmtId="0" fontId="8" fillId="0" borderId="0"/>
    <xf numFmtId="0" fontId="8" fillId="0" borderId="0"/>
    <xf numFmtId="0" fontId="240" fillId="0" borderId="46"/>
    <xf numFmtId="0" fontId="8" fillId="0" borderId="0"/>
    <xf numFmtId="0" fontId="8" fillId="0" borderId="0"/>
    <xf numFmtId="0" fontId="8" fillId="0" borderId="0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8" fillId="0" borderId="0"/>
    <xf numFmtId="0" fontId="8" fillId="0" borderId="0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154" fillId="0" borderId="46"/>
    <xf numFmtId="0" fontId="8" fillId="0" borderId="0"/>
    <xf numFmtId="0" fontId="240" fillId="0" borderId="46"/>
    <xf numFmtId="0" fontId="8" fillId="0" borderId="0"/>
    <xf numFmtId="0" fontId="8" fillId="0" borderId="0"/>
    <xf numFmtId="0" fontId="8" fillId="0" borderId="0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8" fillId="0" borderId="0"/>
    <xf numFmtId="0" fontId="8" fillId="0" borderId="0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240" fillId="0" borderId="46"/>
    <xf numFmtId="0" fontId="8" fillId="0" borderId="0"/>
    <xf numFmtId="0" fontId="240" fillId="0" borderId="47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/>
    <xf numFmtId="0" fontId="206" fillId="0" borderId="0" applyNumberFormat="0" applyFill="0" applyBorder="0" applyAlignment="0" applyProtection="0"/>
    <xf numFmtId="0" fontId="8" fillId="0" borderId="0"/>
    <xf numFmtId="0" fontId="8" fillId="0" borderId="0"/>
    <xf numFmtId="0" fontId="50" fillId="0" borderId="15" applyNumberFormat="0" applyBorder="0" applyAlignment="0"/>
    <xf numFmtId="0" fontId="8" fillId="0" borderId="0"/>
    <xf numFmtId="0" fontId="8" fillId="0" borderId="0"/>
    <xf numFmtId="0" fontId="241" fillId="0" borderId="38" applyNumberFormat="0" applyBorder="0" applyAlignment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3" fontId="242" fillId="0" borderId="21" applyNumberFormat="0" applyBorder="0" applyAlignment="0"/>
    <xf numFmtId="0" fontId="8" fillId="0" borderId="0"/>
    <xf numFmtId="0" fontId="8" fillId="0" borderId="0"/>
    <xf numFmtId="0" fontId="243" fillId="0" borderId="0" applyFont="0">
      <alignment horizontal="centerContinuous"/>
    </xf>
    <xf numFmtId="0" fontId="8" fillId="0" borderId="0"/>
    <xf numFmtId="0" fontId="8" fillId="0" borderId="0"/>
    <xf numFmtId="49" fontId="244" fillId="0" borderId="0">
      <alignment horizontal="justify" vertical="center" wrapText="1"/>
    </xf>
    <xf numFmtId="0" fontId="8" fillId="0" borderId="0"/>
    <xf numFmtId="0" fontId="8" fillId="0" borderId="0"/>
    <xf numFmtId="0" fontId="245" fillId="0" borderId="15">
      <alignment horizontal="center" vertical="center" wrapText="1"/>
    </xf>
    <xf numFmtId="0" fontId="8" fillId="0" borderId="0"/>
    <xf numFmtId="0" fontId="8" fillId="0" borderId="0"/>
    <xf numFmtId="0" fontId="8" fillId="0" borderId="0"/>
    <xf numFmtId="40" fontId="42" fillId="0" borderId="0"/>
    <xf numFmtId="0" fontId="8" fillId="0" borderId="0"/>
    <xf numFmtId="0" fontId="8" fillId="0" borderId="0"/>
    <xf numFmtId="0" fontId="246" fillId="0" borderId="15"/>
    <xf numFmtId="0" fontId="8" fillId="0" borderId="0"/>
    <xf numFmtId="0" fontId="8" fillId="0" borderId="0"/>
    <xf numFmtId="3" fontId="247" fillId="0" borderId="0" applyNumberFormat="0" applyFill="0" applyBorder="0" applyAlignment="0" applyProtection="0">
      <alignment horizontal="center" wrapText="1"/>
    </xf>
    <xf numFmtId="0" fontId="8" fillId="0" borderId="0"/>
    <xf numFmtId="0" fontId="8" fillId="0" borderId="0"/>
    <xf numFmtId="0" fontId="248" fillId="0" borderId="5" applyBorder="0" applyAlignment="0">
      <alignment horizontal="center" vertical="center"/>
    </xf>
    <xf numFmtId="0" fontId="8" fillId="0" borderId="0"/>
    <xf numFmtId="0" fontId="8" fillId="0" borderId="0"/>
    <xf numFmtId="0" fontId="249" fillId="0" borderId="0" applyNumberFormat="0" applyFill="0" applyBorder="0" applyAlignment="0" applyProtection="0">
      <alignment horizontal="centerContinuous"/>
    </xf>
    <xf numFmtId="0" fontId="8" fillId="0" borderId="0"/>
    <xf numFmtId="0" fontId="8" fillId="0" borderId="0"/>
    <xf numFmtId="0" fontId="158" fillId="0" borderId="48" applyNumberFormat="0" applyFill="0" applyBorder="0" applyAlignment="0" applyProtection="0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8" fillId="0" borderId="0"/>
    <xf numFmtId="4" fontId="252" fillId="0" borderId="0">
      <alignment horizontal="left" indent="1"/>
    </xf>
    <xf numFmtId="0" fontId="8" fillId="0" borderId="0"/>
    <xf numFmtId="3" fontId="253" fillId="0" borderId="17" applyNumberFormat="0" applyAlignment="0">
      <alignment horizontal="center" vertical="center"/>
    </xf>
    <xf numFmtId="3" fontId="254" fillId="0" borderId="15" applyNumberFormat="0" applyAlignment="0">
      <alignment horizontal="left" wrapText="1"/>
    </xf>
    <xf numFmtId="0" fontId="8" fillId="0" borderId="0"/>
    <xf numFmtId="0" fontId="255" fillId="0" borderId="49" applyNumberFormat="0" applyBorder="0" applyAlignment="0">
      <alignment vertical="center"/>
    </xf>
    <xf numFmtId="0" fontId="8" fillId="0" borderId="0"/>
    <xf numFmtId="0" fontId="1" fillId="0" borderId="24" applyNumberFormat="0" applyFont="0" applyFill="0" applyAlignment="0" applyProtection="0"/>
    <xf numFmtId="0" fontId="8" fillId="0" borderId="0"/>
    <xf numFmtId="0" fontId="8" fillId="0" borderId="0"/>
    <xf numFmtId="0" fontId="256" fillId="0" borderId="50" applyNumberFormat="0" applyFill="0" applyAlignment="0" applyProtection="0"/>
    <xf numFmtId="0" fontId="1" fillId="0" borderId="24" applyNumberFormat="0" applyFont="0" applyFill="0" applyAlignment="0" applyProtection="0"/>
    <xf numFmtId="0" fontId="8" fillId="0" borderId="0"/>
    <xf numFmtId="0" fontId="8" fillId="0" borderId="0"/>
    <xf numFmtId="0" fontId="8" fillId="0" borderId="0"/>
    <xf numFmtId="0" fontId="194" fillId="0" borderId="51" applyNumberFormat="0" applyAlignment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46" fillId="0" borderId="52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16" fontId="1" fillId="0" borderId="20" applyFont="0" applyFill="0" applyBorder="0" applyProtection="0">
      <alignment horizontal="center"/>
      <protection locked="0"/>
    </xf>
    <xf numFmtId="316" fontId="1" fillId="0" borderId="20" applyFont="0" applyFill="0" applyBorder="0" applyProtection="0">
      <alignment horizont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317" fontId="121" fillId="0" borderId="14" applyFont="0" applyFill="0" applyBorder="0" applyProtection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38" fontId="1" fillId="0" borderId="3" applyFont="0" applyFill="0" applyBorder="0" applyAlignment="0" applyProtection="0">
      <protection locked="0"/>
    </xf>
    <xf numFmtId="38" fontId="1" fillId="0" borderId="3" applyFont="0" applyFill="0" applyBorder="0" applyAlignment="0" applyProtection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15" fontId="1" fillId="0" borderId="3" applyFont="0" applyFill="0" applyBorder="0" applyProtection="0">
      <alignment horizontal="center"/>
      <protection locked="0"/>
    </xf>
    <xf numFmtId="15" fontId="1" fillId="0" borderId="3" applyFont="0" applyFill="0" applyBorder="0" applyProtection="0">
      <alignment horizont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10" fontId="1" fillId="0" borderId="3" applyFont="0" applyFill="0" applyBorder="0" applyProtection="0">
      <alignment horizontal="center"/>
      <protection locked="0"/>
    </xf>
    <xf numFmtId="10" fontId="1" fillId="0" borderId="3" applyFont="0" applyFill="0" applyBorder="0" applyProtection="0">
      <alignment horizontal="center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318" fontId="1" fillId="0" borderId="3" applyFont="0" applyFill="0" applyBorder="0" applyProtection="0">
      <alignment horizontal="center"/>
    </xf>
    <xf numFmtId="318" fontId="1" fillId="0" borderId="3" applyFont="0" applyFill="0" applyBorder="0" applyProtection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4" fillId="0" borderId="37">
      <alignment horizontal="center"/>
    </xf>
    <xf numFmtId="0" fontId="8" fillId="0" borderId="0"/>
    <xf numFmtId="314" fontId="63" fillId="0" borderId="0"/>
    <xf numFmtId="0" fontId="8" fillId="0" borderId="0"/>
    <xf numFmtId="0" fontId="8" fillId="0" borderId="0"/>
    <xf numFmtId="314" fontId="63" fillId="0" borderId="0"/>
    <xf numFmtId="0" fontId="8" fillId="0" borderId="0"/>
    <xf numFmtId="0" fontId="8" fillId="0" borderId="0"/>
    <xf numFmtId="319" fontId="63" fillId="0" borderId="3"/>
    <xf numFmtId="0" fontId="8" fillId="0" borderId="0"/>
    <xf numFmtId="0" fontId="8" fillId="0" borderId="0"/>
    <xf numFmtId="319" fontId="63" fillId="0" borderId="3"/>
    <xf numFmtId="0" fontId="8" fillId="0" borderId="0"/>
    <xf numFmtId="0" fontId="8" fillId="0" borderId="0"/>
    <xf numFmtId="0" fontId="8" fillId="0" borderId="0"/>
    <xf numFmtId="0" fontId="257" fillId="0" borderId="0"/>
    <xf numFmtId="0" fontId="8" fillId="0" borderId="0"/>
    <xf numFmtId="0" fontId="257" fillId="0" borderId="0"/>
    <xf numFmtId="0" fontId="8" fillId="0" borderId="0"/>
    <xf numFmtId="3" fontId="63" fillId="0" borderId="0" applyNumberFormat="0" applyBorder="0" applyAlignment="0" applyProtection="0">
      <alignment horizontal="centerContinuous"/>
      <protection locked="0"/>
    </xf>
    <xf numFmtId="0" fontId="8" fillId="0" borderId="0"/>
    <xf numFmtId="0" fontId="8" fillId="0" borderId="0"/>
    <xf numFmtId="3" fontId="69" fillId="0" borderId="0">
      <protection locked="0"/>
    </xf>
    <xf numFmtId="0" fontId="8" fillId="0" borderId="0"/>
    <xf numFmtId="0" fontId="8" fillId="0" borderId="0"/>
    <xf numFmtId="0" fontId="257" fillId="0" borderId="0"/>
    <xf numFmtId="0" fontId="8" fillId="0" borderId="0"/>
    <xf numFmtId="0" fontId="257" fillId="0" borderId="0"/>
    <xf numFmtId="0" fontId="8" fillId="0" borderId="0"/>
    <xf numFmtId="0" fontId="8" fillId="0" borderId="0"/>
    <xf numFmtId="164" fontId="258" fillId="61" borderId="5">
      <alignment vertical="top"/>
    </xf>
    <xf numFmtId="0" fontId="8" fillId="0" borderId="0"/>
    <xf numFmtId="0" fontId="8" fillId="0" borderId="0"/>
    <xf numFmtId="0" fontId="244" fillId="62" borderId="3">
      <alignment horizontal="left" vertical="center"/>
    </xf>
    <xf numFmtId="0" fontId="8" fillId="0" borderId="0"/>
    <xf numFmtId="0" fontId="8" fillId="0" borderId="0"/>
    <xf numFmtId="165" fontId="259" fillId="63" borderId="5"/>
    <xf numFmtId="0" fontId="8" fillId="0" borderId="0"/>
    <xf numFmtId="0" fontId="8" fillId="0" borderId="0"/>
    <xf numFmtId="164" fontId="175" fillId="0" borderId="5">
      <alignment horizontal="left" vertical="top"/>
    </xf>
    <xf numFmtId="0" fontId="8" fillId="0" borderId="0"/>
    <xf numFmtId="0" fontId="8" fillId="0" borderId="0"/>
    <xf numFmtId="0" fontId="260" fillId="64" borderId="0">
      <alignment horizontal="left" vertical="center"/>
    </xf>
    <xf numFmtId="0" fontId="8" fillId="0" borderId="0"/>
    <xf numFmtId="0" fontId="8" fillId="0" borderId="0"/>
    <xf numFmtId="164" fontId="48" fillId="0" borderId="17">
      <alignment horizontal="left" vertical="top"/>
    </xf>
    <xf numFmtId="0" fontId="8" fillId="0" borderId="0"/>
    <xf numFmtId="0" fontId="8" fillId="0" borderId="0"/>
    <xf numFmtId="0" fontId="261" fillId="0" borderId="17">
      <alignment horizontal="left"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8" fillId="0" borderId="0"/>
    <xf numFmtId="0" fontId="264" fillId="0" borderId="0" applyNumberFormat="0" applyFont="0" applyFill="0" applyBorder="0" applyProtection="0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265" fillId="0" borderId="53" applyNumberFormat="0" applyFont="0" applyAlignment="0">
      <alignment horizontal="center"/>
    </xf>
    <xf numFmtId="0" fontId="8" fillId="0" borderId="0"/>
    <xf numFmtId="0" fontId="266" fillId="0" borderId="0" applyNumberFormat="0" applyFill="0" applyBorder="0" applyAlignment="0" applyProtection="0"/>
    <xf numFmtId="0" fontId="266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8" fillId="0" borderId="54" applyFont="0" applyBorder="0" applyAlignment="0">
      <alignment horizont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6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68" fillId="0" borderId="0" applyFont="0" applyFill="0" applyBorder="0" applyAlignment="0" applyProtection="0"/>
    <xf numFmtId="0" fontId="268" fillId="0" borderId="0" applyFont="0" applyFill="0" applyBorder="0" applyAlignment="0" applyProtection="0"/>
    <xf numFmtId="0" fontId="37" fillId="0" borderId="0">
      <alignment vertical="center"/>
    </xf>
    <xf numFmtId="40" fontId="269" fillId="0" borderId="0" applyFont="0" applyFill="0" applyBorder="0" applyAlignment="0" applyProtection="0"/>
    <xf numFmtId="38" fontId="269" fillId="0" borderId="0" applyFont="0" applyFill="0" applyBorder="0" applyAlignment="0" applyProtection="0"/>
    <xf numFmtId="0" fontId="269" fillId="0" borderId="0" applyFont="0" applyFill="0" applyBorder="0" applyAlignment="0" applyProtection="0"/>
    <xf numFmtId="0" fontId="269" fillId="0" borderId="0" applyFont="0" applyFill="0" applyBorder="0" applyAlignment="0" applyProtection="0"/>
    <xf numFmtId="0" fontId="8" fillId="0" borderId="0"/>
    <xf numFmtId="0" fontId="270" fillId="0" borderId="0"/>
    <xf numFmtId="0" fontId="8" fillId="0" borderId="0"/>
    <xf numFmtId="0" fontId="8" fillId="0" borderId="0"/>
    <xf numFmtId="0" fontId="8" fillId="0" borderId="0"/>
    <xf numFmtId="0" fontId="271" fillId="0" borderId="23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5" fillId="0" borderId="0"/>
    <xf numFmtId="0" fontId="8" fillId="0" borderId="0"/>
    <xf numFmtId="0" fontId="8" fillId="0" borderId="0"/>
    <xf numFmtId="0" fontId="8" fillId="0" borderId="0"/>
    <xf numFmtId="187" fontId="272" fillId="0" borderId="0" applyFont="0" applyFill="0" applyBorder="0" applyAlignment="0" applyProtection="0"/>
    <xf numFmtId="193" fontId="272" fillId="0" borderId="0" applyFont="0" applyFill="0" applyBorder="0" applyAlignment="0" applyProtection="0"/>
    <xf numFmtId="0" fontId="8" fillId="0" borderId="0"/>
    <xf numFmtId="0" fontId="8" fillId="0" borderId="0"/>
    <xf numFmtId="0" fontId="27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272" fillId="0" borderId="0" applyFont="0" applyFill="0" applyBorder="0" applyAlignment="0" applyProtection="0"/>
    <xf numFmtId="292" fontId="55" fillId="0" borderId="0" applyFont="0" applyFill="0" applyBorder="0" applyAlignment="0" applyProtection="0"/>
    <xf numFmtId="219" fontId="27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274" fillId="0" borderId="0" applyNumberFormat="0" applyFill="0" applyBorder="0" applyAlignment="0" applyProtection="0">
      <alignment vertical="top"/>
      <protection locked="0"/>
    </xf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76" fillId="0" borderId="0" applyNumberFormat="0" applyFill="0" applyBorder="0" applyAlignment="0" applyProtection="0">
      <alignment vertical="top"/>
      <protection locked="0"/>
    </xf>
    <xf numFmtId="0" fontId="8" fillId="0" borderId="0"/>
    <xf numFmtId="190" fontId="8" fillId="0" borderId="0" applyFont="0" applyFill="0" applyBorder="0" applyAlignment="0" applyProtection="0"/>
    <xf numFmtId="0" fontId="61" fillId="0" borderId="0"/>
    <xf numFmtId="0" fontId="48" fillId="0" borderId="0" applyNumberFormat="0" applyFill="0" applyBorder="0" applyAlignment="0" applyProtection="0"/>
    <xf numFmtId="0" fontId="48" fillId="0" borderId="0"/>
    <xf numFmtId="0" fontId="48" fillId="0" borderId="0"/>
    <xf numFmtId="216" fontId="106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219" fontId="10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7" fillId="0" borderId="0" applyFont="0" applyFill="0" applyBorder="0" applyAlignment="0" applyProtection="0"/>
    <xf numFmtId="3" fontId="1" fillId="0" borderId="0" applyFont="0" applyFill="0" applyBorder="0" applyAlignment="0" applyProtection="0"/>
    <xf numFmtId="216" fontId="106" fillId="0" borderId="0" applyFont="0" applyFill="0" applyBorder="0" applyAlignment="0" applyProtection="0"/>
    <xf numFmtId="23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3" fontId="48" fillId="0" borderId="3"/>
    <xf numFmtId="245" fontId="48" fillId="0" borderId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187" fontId="141" fillId="0" borderId="0" applyFont="0" applyFill="0" applyBorder="0" applyAlignment="0" applyProtection="0"/>
    <xf numFmtId="250" fontId="8" fillId="0" borderId="0" applyFill="0" applyBorder="0" applyAlignment="0" applyProtection="0"/>
    <xf numFmtId="187" fontId="141" fillId="0" borderId="0" applyFont="0" applyFill="0" applyBorder="0" applyAlignment="0" applyProtection="0"/>
    <xf numFmtId="250" fontId="8" fillId="0" borderId="0" applyFill="0" applyBorder="0" applyAlignment="0" applyProtection="0"/>
    <xf numFmtId="187" fontId="141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3" fontId="8" fillId="0" borderId="0" applyFill="0" applyBorder="0" applyAlignment="0" applyProtection="0"/>
    <xf numFmtId="253" fontId="8" fillId="0" borderId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49" fontId="8" fillId="0" borderId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5" fontId="8" fillId="0" borderId="0" applyFill="0" applyBorder="0" applyAlignment="0" applyProtection="0"/>
    <xf numFmtId="255" fontId="8" fillId="0" borderId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4" fontId="8" fillId="0" borderId="0" applyFont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250" fontId="8" fillId="0" borderId="0" applyFill="0" applyBorder="0" applyAlignment="0" applyProtection="0"/>
    <xf numFmtId="251" fontId="8" fillId="0" borderId="0" applyFill="0" applyBorder="0" applyAlignment="0" applyProtection="0"/>
    <xf numFmtId="168" fontId="140" fillId="0" borderId="0" applyFont="0" applyFill="0" applyBorder="0" applyAlignment="0" applyProtection="0"/>
    <xf numFmtId="187" fontId="141" fillId="0" borderId="0" applyFont="0" applyFill="0" applyBorder="0" applyAlignment="0" applyProtection="0"/>
    <xf numFmtId="168" fontId="140" fillId="0" borderId="0" applyFont="0" applyFill="0" applyBorder="0" applyAlignment="0" applyProtection="0"/>
    <xf numFmtId="187" fontId="141" fillId="0" borderId="0" applyFont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56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193" fontId="141" fillId="0" borderId="0" applyFont="0" applyFill="0" applyBorder="0" applyAlignment="0" applyProtection="0"/>
    <xf numFmtId="262" fontId="8" fillId="0" borderId="0" applyFill="0" applyBorder="0" applyAlignment="0" applyProtection="0"/>
    <xf numFmtId="193" fontId="141" fillId="0" borderId="0" applyFont="0" applyFill="0" applyBorder="0" applyAlignment="0" applyProtection="0"/>
    <xf numFmtId="262" fontId="8" fillId="0" borderId="0" applyFill="0" applyBorder="0" applyAlignment="0" applyProtection="0"/>
    <xf numFmtId="193" fontId="141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7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6" fontId="8" fillId="0" borderId="0" applyFill="0" applyBorder="0" applyAlignment="0" applyProtection="0"/>
    <xf numFmtId="266" fontId="8" fillId="0" borderId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4" fontId="8" fillId="0" borderId="0" applyFont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0" fontId="8" fillId="0" borderId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9" fontId="8" fillId="0" borderId="0" applyFill="0" applyBorder="0" applyAlignment="0" applyProtection="0"/>
    <xf numFmtId="269" fontId="8" fillId="0" borderId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8" fontId="8" fillId="0" borderId="0" applyFont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262" fontId="8" fillId="0" borderId="0" applyFill="0" applyBorder="0" applyAlignment="0" applyProtection="0"/>
    <xf numFmtId="263" fontId="8" fillId="0" borderId="0" applyFill="0" applyBorder="0" applyAlignment="0" applyProtection="0"/>
    <xf numFmtId="169" fontId="140" fillId="0" borderId="0" applyFont="0" applyFill="0" applyBorder="0" applyAlignment="0" applyProtection="0"/>
    <xf numFmtId="193" fontId="141" fillId="0" borderId="0" applyFont="0" applyFill="0" applyBorder="0" applyAlignment="0" applyProtection="0"/>
    <xf numFmtId="169" fontId="140" fillId="0" borderId="0" applyFont="0" applyFill="0" applyBorder="0" applyAlignment="0" applyProtection="0"/>
    <xf numFmtId="193" fontId="141" fillId="0" borderId="0" applyFont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70" fontId="8" fillId="0" borderId="0" applyFill="0" applyBorder="0" applyAlignment="0" applyProtection="0"/>
    <xf numFmtId="216" fontId="106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2" fontId="1" fillId="0" borderId="0" applyFont="0" applyFill="0" applyBorder="0" applyAlignment="0" applyProtection="0"/>
    <xf numFmtId="0" fontId="278" fillId="0" borderId="31" applyNumberFormat="0" applyFill="0" applyAlignment="0" applyProtection="0"/>
    <xf numFmtId="0" fontId="279" fillId="0" borderId="32" applyNumberFormat="0" applyFill="0" applyAlignment="0" applyProtection="0"/>
    <xf numFmtId="216" fontId="106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0" fontId="48" fillId="0" borderId="15" applyNumberFormat="0" applyAlignment="0">
      <alignment horizontal="center"/>
    </xf>
    <xf numFmtId="0" fontId="128" fillId="0" borderId="0"/>
    <xf numFmtId="0" fontId="128" fillId="0" borderId="0"/>
    <xf numFmtId="0" fontId="128" fillId="0" borderId="0"/>
    <xf numFmtId="0" fontId="1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7" fillId="0" borderId="0" applyFont="0" applyFill="0" applyBorder="0" applyAlignment="0" applyProtection="0"/>
    <xf numFmtId="9" fontId="27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216" fontId="106" fillId="0" borderId="0" applyFill="0" applyBorder="0" applyAlignment="0"/>
    <xf numFmtId="219" fontId="106" fillId="0" borderId="0" applyFill="0" applyBorder="0" applyAlignment="0"/>
    <xf numFmtId="220" fontId="106" fillId="0" borderId="0" applyFill="0" applyBorder="0" applyAlignment="0"/>
    <xf numFmtId="216" fontId="106" fillId="0" borderId="0" applyFill="0" applyBorder="0" applyAlignment="0"/>
    <xf numFmtId="292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301" fontId="48" fillId="0" borderId="19">
      <alignment horizontal="right" vertical="center"/>
    </xf>
    <xf numFmtId="175" fontId="8" fillId="0" borderId="19">
      <alignment horizontal="right" vertical="center"/>
    </xf>
    <xf numFmtId="175" fontId="8" fillId="0" borderId="19">
      <alignment horizontal="right" vertical="center"/>
    </xf>
    <xf numFmtId="292" fontId="8" fillId="0" borderId="19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0" fillId="0" borderId="0"/>
    <xf numFmtId="43" fontId="28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82" fillId="0" borderId="0"/>
    <xf numFmtId="169" fontId="283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322" fontId="1" fillId="0" borderId="0" applyFont="0" applyFill="0" applyBorder="0" applyAlignment="0" applyProtection="0"/>
    <xf numFmtId="169" fontId="28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95" fillId="0" borderId="0"/>
    <xf numFmtId="0" fontId="295" fillId="0" borderId="0"/>
  </cellStyleXfs>
  <cellXfs count="71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25" fillId="0" borderId="0" xfId="0" applyFont="1"/>
    <xf numFmtId="0" fontId="28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169" fontId="3" fillId="0" borderId="6" xfId="3" applyNumberFormat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169" fontId="3" fillId="0" borderId="7" xfId="3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169" fontId="2" fillId="0" borderId="7" xfId="3" applyNumberFormat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170" fontId="3" fillId="0" borderId="7" xfId="3" applyNumberFormat="1" applyFont="1" applyBorder="1" applyAlignment="1">
      <alignment vertical="center"/>
    </xf>
    <xf numFmtId="170" fontId="3" fillId="0" borderId="7" xfId="2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169" fontId="4" fillId="0" borderId="7" xfId="3" applyNumberFormat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69" fontId="3" fillId="0" borderId="7" xfId="2" applyNumberFormat="1" applyFont="1" applyBorder="1" applyAlignment="1">
      <alignment horizontal="center" vertical="center"/>
    </xf>
    <xf numFmtId="171" fontId="3" fillId="0" borderId="7" xfId="2" applyNumberFormat="1" applyFont="1" applyBorder="1" applyAlignment="1">
      <alignment horizontal="center" vertical="center"/>
    </xf>
    <xf numFmtId="170" fontId="3" fillId="0" borderId="7" xfId="2" applyNumberFormat="1" applyFont="1" applyBorder="1" applyAlignment="1">
      <alignment vertical="center"/>
    </xf>
    <xf numFmtId="0" fontId="2" fillId="0" borderId="7" xfId="1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 wrapText="1"/>
    </xf>
    <xf numFmtId="169" fontId="2" fillId="0" borderId="7" xfId="3" applyFont="1" applyBorder="1" applyAlignment="1">
      <alignment horizontal="center" vertical="center"/>
    </xf>
    <xf numFmtId="169" fontId="2" fillId="0" borderId="7" xfId="3" applyFont="1" applyBorder="1" applyAlignment="1">
      <alignment vertical="center"/>
    </xf>
    <xf numFmtId="170" fontId="2" fillId="0" borderId="7" xfId="3" applyNumberFormat="1" applyFont="1" applyBorder="1" applyAlignment="1">
      <alignment horizontal="center" vertical="center"/>
    </xf>
    <xf numFmtId="170" fontId="2" fillId="0" borderId="7" xfId="3" applyNumberFormat="1" applyFont="1" applyBorder="1" applyAlignment="1">
      <alignment vertical="center"/>
    </xf>
    <xf numFmtId="170" fontId="4" fillId="0" borderId="7" xfId="3" applyNumberFormat="1" applyFont="1" applyBorder="1" applyAlignment="1">
      <alignment vertical="center"/>
    </xf>
    <xf numFmtId="170" fontId="2" fillId="0" borderId="7" xfId="2" applyNumberFormat="1" applyFont="1" applyBorder="1" applyAlignment="1">
      <alignment horizontal="center" vertical="center"/>
    </xf>
    <xf numFmtId="170" fontId="2" fillId="0" borderId="7" xfId="2" applyNumberFormat="1" applyFont="1" applyBorder="1" applyAlignment="1">
      <alignment vertical="center"/>
    </xf>
    <xf numFmtId="1" fontId="2" fillId="0" borderId="7" xfId="1" applyNumberFormat="1" applyFont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/>
    <xf numFmtId="169" fontId="6" fillId="0" borderId="7" xfId="3" applyNumberFormat="1" applyFont="1" applyBorder="1"/>
    <xf numFmtId="3" fontId="9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7" xfId="0" quotePrefix="1" applyNumberFormat="1" applyFont="1" applyFill="1" applyBorder="1" applyAlignment="1">
      <alignment horizontal="left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horizontal="left" vertical="center"/>
    </xf>
    <xf numFmtId="3" fontId="11" fillId="3" borderId="7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vertical="center"/>
    </xf>
    <xf numFmtId="3" fontId="12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left" vertical="center"/>
    </xf>
    <xf numFmtId="3" fontId="14" fillId="3" borderId="7" xfId="0" applyNumberFormat="1" applyFont="1" applyFill="1" applyBorder="1" applyAlignment="1">
      <alignment horizontal="center" vertical="center"/>
    </xf>
    <xf numFmtId="170" fontId="6" fillId="0" borderId="7" xfId="3" applyNumberFormat="1" applyFont="1" applyBorder="1"/>
    <xf numFmtId="3" fontId="9" fillId="3" borderId="7" xfId="0" applyNumberFormat="1" applyFont="1" applyFill="1" applyBorder="1" applyAlignment="1">
      <alignment horizontal="left" vertical="center"/>
    </xf>
    <xf numFmtId="3" fontId="9" fillId="3" borderId="7" xfId="0" applyNumberFormat="1" applyFont="1" applyFill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25" fillId="0" borderId="7" xfId="0" applyFont="1" applyBorder="1"/>
    <xf numFmtId="0" fontId="4" fillId="0" borderId="7" xfId="0" applyFont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169" fontId="25" fillId="0" borderId="7" xfId="3" applyNumberFormat="1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3" fontId="16" fillId="3" borderId="7" xfId="0" applyNumberFormat="1" applyFont="1" applyFill="1" applyBorder="1" applyAlignment="1">
      <alignment horizontal="center" vertical="center"/>
    </xf>
    <xf numFmtId="3" fontId="16" fillId="3" borderId="7" xfId="0" applyNumberFormat="1" applyFont="1" applyFill="1" applyBorder="1" applyAlignment="1">
      <alignment vertical="center"/>
    </xf>
    <xf numFmtId="3" fontId="17" fillId="3" borderId="7" xfId="0" applyNumberFormat="1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left" vertical="center" wrapText="1"/>
    </xf>
    <xf numFmtId="3" fontId="10" fillId="3" borderId="7" xfId="0" applyNumberFormat="1" applyFont="1" applyFill="1" applyBorder="1" applyAlignment="1">
      <alignment vertical="center"/>
    </xf>
    <xf numFmtId="3" fontId="26" fillId="3" borderId="7" xfId="0" applyNumberFormat="1" applyFont="1" applyFill="1" applyBorder="1" applyAlignment="1">
      <alignment horizontal="center" vertical="center"/>
    </xf>
    <xf numFmtId="3" fontId="26" fillId="3" borderId="7" xfId="0" applyNumberFormat="1" applyFont="1" applyFill="1" applyBorder="1" applyAlignment="1">
      <alignment vertical="center"/>
    </xf>
    <xf numFmtId="3" fontId="27" fillId="3" borderId="7" xfId="0" applyNumberFormat="1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vertical="center"/>
    </xf>
    <xf numFmtId="3" fontId="15" fillId="3" borderId="7" xfId="0" applyNumberFormat="1" applyFont="1" applyFill="1" applyBorder="1" applyAlignment="1">
      <alignment horizontal="left" vertical="center"/>
    </xf>
    <xf numFmtId="3" fontId="4" fillId="3" borderId="7" xfId="0" applyNumberFormat="1" applyFont="1" applyFill="1" applyBorder="1" applyAlignment="1">
      <alignment horizontal="left" vertical="center"/>
    </xf>
    <xf numFmtId="3" fontId="3" fillId="3" borderId="7" xfId="0" applyNumberFormat="1" applyFont="1" applyFill="1" applyBorder="1" applyAlignment="1">
      <alignment horizontal="left" vertical="center"/>
    </xf>
    <xf numFmtId="3" fontId="15" fillId="3" borderId="7" xfId="0" applyNumberFormat="1" applyFont="1" applyFill="1" applyBorder="1" applyAlignment="1">
      <alignment horizontal="left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left" vertical="center" wrapText="1"/>
    </xf>
    <xf numFmtId="3" fontId="17" fillId="3" borderId="7" xfId="0" applyNumberFormat="1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/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0" borderId="7" xfId="0" applyFont="1" applyBorder="1"/>
    <xf numFmtId="170" fontId="7" fillId="0" borderId="7" xfId="3" applyNumberFormat="1" applyFont="1" applyBorder="1"/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169" fontId="7" fillId="0" borderId="7" xfId="3" applyNumberFormat="1" applyFont="1" applyBorder="1"/>
    <xf numFmtId="0" fontId="2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3" fillId="3" borderId="7" xfId="0" quotePrefix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/>
    </xf>
    <xf numFmtId="0" fontId="28" fillId="0" borderId="7" xfId="0" applyFont="1" applyBorder="1"/>
    <xf numFmtId="169" fontId="28" fillId="0" borderId="7" xfId="3" applyNumberFormat="1" applyFont="1" applyBorder="1"/>
    <xf numFmtId="0" fontId="18" fillId="0" borderId="7" xfId="0" applyFont="1" applyBorder="1"/>
    <xf numFmtId="169" fontId="6" fillId="0" borderId="7" xfId="3" applyFont="1" applyBorder="1"/>
    <xf numFmtId="170" fontId="28" fillId="0" borderId="7" xfId="3" applyNumberFormat="1" applyFont="1" applyBorder="1"/>
    <xf numFmtId="0" fontId="15" fillId="3" borderId="7" xfId="0" applyFont="1" applyFill="1" applyBorder="1" applyAlignment="1">
      <alignment vertical="center" wrapText="1"/>
    </xf>
    <xf numFmtId="169" fontId="3" fillId="0" borderId="7" xfId="2" applyFont="1" applyBorder="1" applyAlignment="1">
      <alignment horizontal="center" vertical="center" wrapText="1"/>
    </xf>
    <xf numFmtId="170" fontId="3" fillId="0" borderId="7" xfId="2" applyNumberFormat="1" applyFont="1" applyBorder="1"/>
    <xf numFmtId="170" fontId="3" fillId="3" borderId="7" xfId="2" applyNumberFormat="1" applyFont="1" applyFill="1" applyBorder="1" applyAlignment="1">
      <alignment vertical="center"/>
    </xf>
    <xf numFmtId="170" fontId="2" fillId="0" borderId="7" xfId="2" applyNumberFormat="1" applyFont="1" applyBorder="1"/>
    <xf numFmtId="170" fontId="2" fillId="3" borderId="7" xfId="2" applyNumberFormat="1" applyFont="1" applyFill="1" applyBorder="1" applyAlignment="1">
      <alignment vertical="center"/>
    </xf>
    <xf numFmtId="0" fontId="3" fillId="0" borderId="7" xfId="4" applyFont="1" applyBorder="1" applyAlignment="1">
      <alignment horizontal="center" wrapText="1"/>
    </xf>
    <xf numFmtId="0" fontId="3" fillId="0" borderId="7" xfId="4" applyFont="1" applyBorder="1" applyAlignment="1">
      <alignment wrapText="1"/>
    </xf>
    <xf numFmtId="0" fontId="3" fillId="0" borderId="7" xfId="4" applyFont="1" applyBorder="1" applyAlignment="1">
      <alignment horizontal="center"/>
    </xf>
    <xf numFmtId="3" fontId="3" fillId="0" borderId="7" xfId="4" applyNumberFormat="1" applyFont="1" applyFill="1" applyBorder="1" applyAlignment="1">
      <alignment horizontal="right" vertical="center" wrapText="1"/>
    </xf>
    <xf numFmtId="0" fontId="2" fillId="0" borderId="7" xfId="4" applyFont="1" applyBorder="1" applyAlignment="1">
      <alignment horizontal="center" wrapText="1"/>
    </xf>
    <xf numFmtId="0" fontId="4" fillId="0" borderId="7" xfId="4" applyFont="1" applyBorder="1" applyAlignment="1">
      <alignment wrapText="1"/>
    </xf>
    <xf numFmtId="0" fontId="4" fillId="0" borderId="7" xfId="4" applyFont="1" applyBorder="1" applyAlignment="1">
      <alignment horizontal="center"/>
    </xf>
    <xf numFmtId="3" fontId="2" fillId="0" borderId="7" xfId="4" applyNumberFormat="1" applyFont="1" applyFill="1" applyBorder="1" applyAlignment="1">
      <alignment horizontal="right" vertical="center" wrapText="1"/>
    </xf>
    <xf numFmtId="0" fontId="2" fillId="0" borderId="7" xfId="4" applyFont="1" applyBorder="1" applyAlignment="1">
      <alignment horizontal="center"/>
    </xf>
    <xf numFmtId="0" fontId="4" fillId="0" borderId="7" xfId="4" applyFont="1" applyBorder="1" applyAlignment="1">
      <alignment horizontal="center" wrapText="1"/>
    </xf>
    <xf numFmtId="0" fontId="2" fillId="0" borderId="7" xfId="4" applyFont="1" applyFill="1" applyBorder="1" applyAlignment="1">
      <alignment horizontal="right" vertical="center" wrapText="1"/>
    </xf>
    <xf numFmtId="0" fontId="3" fillId="0" borderId="7" xfId="4" applyFont="1" applyBorder="1" applyAlignment="1">
      <alignment horizontal="center" vertical="center"/>
    </xf>
    <xf numFmtId="0" fontId="3" fillId="0" borderId="7" xfId="4" applyFont="1" applyBorder="1" applyAlignment="1">
      <alignment vertical="center" wrapText="1"/>
    </xf>
    <xf numFmtId="0" fontId="3" fillId="0" borderId="7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/>
    </xf>
    <xf numFmtId="0" fontId="4" fillId="0" borderId="7" xfId="4" applyFont="1" applyBorder="1" applyAlignment="1">
      <alignment horizontal="left" vertical="center" wrapText="1" indent="1"/>
    </xf>
    <xf numFmtId="0" fontId="2" fillId="0" borderId="7" xfId="4" applyFont="1" applyBorder="1" applyAlignment="1">
      <alignment horizontal="center" vertical="center" wrapText="1"/>
    </xf>
    <xf numFmtId="0" fontId="3" fillId="0" borderId="7" xfId="4" applyFont="1" applyBorder="1" applyAlignment="1">
      <alignment vertical="center"/>
    </xf>
    <xf numFmtId="0" fontId="4" fillId="0" borderId="7" xfId="4" applyFont="1" applyBorder="1" applyAlignment="1">
      <alignment vertical="center" wrapText="1"/>
    </xf>
    <xf numFmtId="0" fontId="2" fillId="0" borderId="7" xfId="4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0" fontId="4" fillId="0" borderId="7" xfId="4" quotePrefix="1" applyFont="1" applyBorder="1" applyAlignment="1">
      <alignment horizontal="left" vertical="center" wrapText="1" indent="1"/>
    </xf>
    <xf numFmtId="0" fontId="2" fillId="0" borderId="7" xfId="4" applyFont="1" applyBorder="1" applyAlignment="1">
      <alignment vertical="center"/>
    </xf>
    <xf numFmtId="0" fontId="3" fillId="0" borderId="7" xfId="4" applyFont="1" applyBorder="1" applyAlignment="1">
      <alignment horizontal="left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center" wrapText="1"/>
    </xf>
    <xf numFmtId="170" fontId="7" fillId="0" borderId="7" xfId="0" applyNumberFormat="1" applyFont="1" applyBorder="1"/>
    <xf numFmtId="169" fontId="7" fillId="0" borderId="7" xfId="3" applyFont="1" applyBorder="1"/>
    <xf numFmtId="0" fontId="4" fillId="0" borderId="7" xfId="0" applyFont="1" applyBorder="1" applyAlignment="1">
      <alignment wrapText="1"/>
    </xf>
    <xf numFmtId="0" fontId="21" fillId="0" borderId="7" xfId="0" applyFont="1" applyBorder="1" applyAlignment="1">
      <alignment horizontal="center"/>
    </xf>
    <xf numFmtId="0" fontId="21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170" fontId="6" fillId="0" borderId="7" xfId="0" applyNumberFormat="1" applyFont="1" applyBorder="1"/>
    <xf numFmtId="170" fontId="25" fillId="0" borderId="7" xfId="3" applyNumberFormat="1" applyFont="1" applyBorder="1"/>
    <xf numFmtId="171" fontId="25" fillId="0" borderId="7" xfId="3" applyNumberFormat="1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170" fontId="7" fillId="0" borderId="7" xfId="3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0" fontId="6" fillId="0" borderId="7" xfId="3" applyNumberFormat="1" applyFont="1" applyBorder="1" applyAlignment="1">
      <alignment vertical="center"/>
    </xf>
    <xf numFmtId="3" fontId="3" fillId="0" borderId="7" xfId="5" applyFont="1" applyBorder="1" applyAlignment="1">
      <alignment vertical="center" wrapText="1"/>
    </xf>
    <xf numFmtId="171" fontId="7" fillId="0" borderId="7" xfId="3" applyNumberFormat="1" applyFont="1" applyBorder="1"/>
    <xf numFmtId="0" fontId="15" fillId="0" borderId="7" xfId="4" applyFont="1" applyFill="1" applyBorder="1" applyAlignment="1">
      <alignment vertical="center" wrapText="1"/>
    </xf>
    <xf numFmtId="0" fontId="3" fillId="3" borderId="7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horizontal="left" vertical="center" wrapText="1"/>
    </xf>
    <xf numFmtId="169" fontId="6" fillId="0" borderId="7" xfId="3" applyFont="1" applyBorder="1" applyAlignment="1">
      <alignment vertical="center"/>
    </xf>
    <xf numFmtId="171" fontId="6" fillId="0" borderId="7" xfId="3" applyNumberFormat="1" applyFont="1" applyBorder="1"/>
    <xf numFmtId="171" fontId="6" fillId="0" borderId="7" xfId="3" applyNumberFormat="1" applyFont="1" applyBorder="1" applyAlignment="1">
      <alignment vertical="center"/>
    </xf>
    <xf numFmtId="0" fontId="2" fillId="3" borderId="7" xfId="0" applyFont="1" applyFill="1" applyBorder="1" applyAlignment="1">
      <alignment horizontal="right" vertical="center"/>
    </xf>
    <xf numFmtId="170" fontId="2" fillId="3" borderId="7" xfId="3" applyNumberFormat="1" applyFont="1" applyFill="1" applyBorder="1" applyAlignment="1">
      <alignment vertical="center"/>
    </xf>
    <xf numFmtId="169" fontId="6" fillId="0" borderId="7" xfId="3" applyNumberFormat="1" applyFont="1" applyBorder="1" applyAlignment="1">
      <alignment vertical="center"/>
    </xf>
    <xf numFmtId="169" fontId="2" fillId="3" borderId="7" xfId="3" applyNumberFormat="1" applyFont="1" applyFill="1" applyBorder="1" applyAlignment="1">
      <alignment vertical="center"/>
    </xf>
    <xf numFmtId="170" fontId="2" fillId="3" borderId="7" xfId="2" quotePrefix="1" applyNumberFormat="1" applyFont="1" applyFill="1" applyBorder="1" applyAlignment="1">
      <alignment horizontal="right" vertical="center" wrapText="1"/>
    </xf>
    <xf numFmtId="170" fontId="3" fillId="3" borderId="7" xfId="2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9" fontId="2" fillId="0" borderId="7" xfId="2" applyFont="1" applyBorder="1" applyAlignment="1">
      <alignment horizontal="center"/>
    </xf>
    <xf numFmtId="0" fontId="29" fillId="0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170" fontId="2" fillId="3" borderId="7" xfId="2" quotePrefix="1" applyNumberFormat="1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171" fontId="2" fillId="3" borderId="7" xfId="2" quotePrefix="1" applyNumberFormat="1" applyFont="1" applyFill="1" applyBorder="1" applyAlignment="1">
      <alignment horizontal="right" vertical="center" wrapText="1"/>
    </xf>
    <xf numFmtId="170" fontId="3" fillId="3" borderId="7" xfId="2" quotePrefix="1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7" xfId="6" applyFont="1" applyFill="1" applyBorder="1" applyAlignment="1">
      <alignment horizontal="center" vertical="center"/>
    </xf>
    <xf numFmtId="0" fontId="3" fillId="3" borderId="7" xfId="6" applyFont="1" applyFill="1" applyBorder="1" applyAlignment="1">
      <alignment vertical="center"/>
    </xf>
    <xf numFmtId="0" fontId="2" fillId="3" borderId="7" xfId="6" applyFont="1" applyFill="1" applyBorder="1" applyAlignment="1">
      <alignment horizontal="center" vertical="center"/>
    </xf>
    <xf numFmtId="0" fontId="2" fillId="3" borderId="7" xfId="6" applyFont="1" applyFill="1" applyBorder="1" applyAlignment="1">
      <alignment horizontal="right" vertical="center"/>
    </xf>
    <xf numFmtId="0" fontId="2" fillId="3" borderId="7" xfId="6" applyFont="1" applyFill="1" applyBorder="1" applyAlignment="1">
      <alignment vertical="center"/>
    </xf>
    <xf numFmtId="0" fontId="2" fillId="3" borderId="7" xfId="6" applyFont="1" applyFill="1" applyBorder="1" applyAlignment="1">
      <alignment vertical="center" wrapText="1"/>
    </xf>
    <xf numFmtId="0" fontId="2" fillId="3" borderId="8" xfId="6" applyFont="1" applyFill="1" applyBorder="1" applyAlignment="1">
      <alignment horizontal="right" vertical="center"/>
    </xf>
    <xf numFmtId="0" fontId="2" fillId="3" borderId="8" xfId="6" applyFont="1" applyFill="1" applyBorder="1" applyAlignment="1">
      <alignment vertical="center" wrapText="1"/>
    </xf>
    <xf numFmtId="0" fontId="2" fillId="3" borderId="8" xfId="6" applyFont="1" applyFill="1" applyBorder="1" applyAlignment="1">
      <alignment horizontal="center" vertical="center"/>
    </xf>
    <xf numFmtId="0" fontId="6" fillId="0" borderId="8" xfId="0" applyFont="1" applyBorder="1"/>
    <xf numFmtId="171" fontId="3" fillId="0" borderId="7" xfId="3" applyNumberFormat="1" applyFont="1" applyBorder="1" applyAlignment="1">
      <alignment horizontal="center" vertical="center"/>
    </xf>
    <xf numFmtId="170" fontId="3" fillId="0" borderId="7" xfId="3" applyNumberFormat="1" applyFont="1" applyBorder="1" applyAlignment="1">
      <alignment horizontal="center" vertical="center"/>
    </xf>
    <xf numFmtId="170" fontId="2" fillId="0" borderId="7" xfId="1" applyNumberFormat="1" applyFont="1" applyBorder="1" applyAlignment="1">
      <alignment horizontal="center" vertical="center"/>
    </xf>
    <xf numFmtId="170" fontId="2" fillId="0" borderId="7" xfId="1" applyNumberFormat="1" applyFont="1" applyBorder="1" applyAlignment="1">
      <alignment vertical="center"/>
    </xf>
    <xf numFmtId="171" fontId="3" fillId="0" borderId="7" xfId="3" applyNumberFormat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169" fontId="3" fillId="0" borderId="9" xfId="3" applyNumberFormat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170" fontId="31" fillId="0" borderId="7" xfId="3" applyNumberFormat="1" applyFont="1" applyFill="1" applyBorder="1" applyAlignment="1">
      <alignment horizontal="center"/>
    </xf>
    <xf numFmtId="170" fontId="2" fillId="0" borderId="10" xfId="3" applyNumberFormat="1" applyFont="1" applyBorder="1" applyAlignment="1">
      <alignment horizontal="center" vertical="center"/>
    </xf>
    <xf numFmtId="170" fontId="2" fillId="0" borderId="10" xfId="3" applyNumberFormat="1" applyFont="1" applyBorder="1" applyAlignment="1">
      <alignment vertical="center"/>
    </xf>
    <xf numFmtId="169" fontId="2" fillId="0" borderId="7" xfId="3" applyNumberFormat="1" applyFont="1" applyBorder="1" applyAlignment="1">
      <alignment horizontal="center" vertical="center"/>
    </xf>
    <xf numFmtId="4" fontId="6" fillId="0" borderId="7" xfId="0" applyNumberFormat="1" applyFont="1" applyBorder="1"/>
    <xf numFmtId="4" fontId="6" fillId="0" borderId="7" xfId="3" applyNumberFormat="1" applyFont="1" applyBorder="1"/>
    <xf numFmtId="171" fontId="6" fillId="0" borderId="7" xfId="3" applyNumberFormat="1" applyFont="1" applyFill="1" applyBorder="1"/>
    <xf numFmtId="170" fontId="6" fillId="0" borderId="0" xfId="0" applyNumberFormat="1" applyFont="1"/>
    <xf numFmtId="169" fontId="3" fillId="0" borderId="7" xfId="1" applyNumberFormat="1" applyFont="1" applyBorder="1" applyAlignment="1">
      <alignment horizontal="center" vertical="center"/>
    </xf>
    <xf numFmtId="169" fontId="3" fillId="0" borderId="7" xfId="1" applyNumberFormat="1" applyFont="1" applyBorder="1" applyAlignment="1">
      <alignment vertical="center"/>
    </xf>
    <xf numFmtId="169" fontId="6" fillId="0" borderId="0" xfId="0" applyNumberFormat="1" applyFont="1"/>
    <xf numFmtId="0" fontId="25" fillId="4" borderId="7" xfId="0" applyFont="1" applyFill="1" applyBorder="1"/>
    <xf numFmtId="4" fontId="6" fillId="0" borderId="7" xfId="0" applyNumberFormat="1" applyFont="1" applyFill="1" applyBorder="1"/>
    <xf numFmtId="3" fontId="6" fillId="0" borderId="7" xfId="3" applyNumberFormat="1" applyFont="1" applyBorder="1"/>
    <xf numFmtId="3" fontId="6" fillId="0" borderId="7" xfId="0" applyNumberFormat="1" applyFont="1" applyBorder="1"/>
    <xf numFmtId="172" fontId="6" fillId="0" borderId="7" xfId="0" applyNumberFormat="1" applyFont="1" applyBorder="1"/>
    <xf numFmtId="172" fontId="6" fillId="0" borderId="7" xfId="3" applyNumberFormat="1" applyFont="1" applyBorder="1"/>
    <xf numFmtId="170" fontId="6" fillId="0" borderId="7" xfId="3" applyNumberFormat="1" applyFont="1" applyFill="1" applyBorder="1"/>
    <xf numFmtId="169" fontId="7" fillId="0" borderId="7" xfId="3" applyFont="1" applyBorder="1" applyAlignment="1">
      <alignment horizontal="center" vertical="center"/>
    </xf>
    <xf numFmtId="171" fontId="7" fillId="0" borderId="7" xfId="3" applyNumberFormat="1" applyFont="1" applyBorder="1" applyAlignment="1">
      <alignment vertical="center"/>
    </xf>
    <xf numFmtId="170" fontId="7" fillId="0" borderId="7" xfId="3" applyNumberFormat="1" applyFont="1" applyBorder="1" applyAlignment="1">
      <alignment horizontal="center" vertical="center"/>
    </xf>
    <xf numFmtId="169" fontId="3" fillId="0" borderId="7" xfId="3" applyFont="1" applyFill="1" applyBorder="1" applyAlignment="1">
      <alignment horizontal="right" vertical="center" wrapText="1"/>
    </xf>
    <xf numFmtId="169" fontId="4" fillId="3" borderId="7" xfId="3" applyFont="1" applyFill="1" applyBorder="1" applyAlignment="1">
      <alignment horizontal="center" vertical="center"/>
    </xf>
    <xf numFmtId="169" fontId="3" fillId="3" borderId="7" xfId="3" quotePrefix="1" applyFont="1" applyFill="1" applyBorder="1" applyAlignment="1">
      <alignment horizontal="center" vertical="center" wrapText="1"/>
    </xf>
    <xf numFmtId="169" fontId="2" fillId="0" borderId="7" xfId="3" applyFont="1" applyFill="1" applyBorder="1" applyAlignment="1">
      <alignment horizontal="right" vertical="center" wrapText="1"/>
    </xf>
    <xf numFmtId="169" fontId="15" fillId="0" borderId="7" xfId="3" applyFont="1" applyFill="1" applyBorder="1" applyAlignment="1">
      <alignment horizontal="right" vertical="center" wrapText="1"/>
    </xf>
    <xf numFmtId="169" fontId="2" fillId="0" borderId="7" xfId="3" applyFont="1" applyBorder="1" applyAlignment="1">
      <alignment horizontal="center"/>
    </xf>
    <xf numFmtId="169" fontId="2" fillId="0" borderId="7" xfId="3" applyFont="1" applyFill="1" applyBorder="1" applyAlignment="1">
      <alignment horizontal="center" vertical="center" wrapText="1"/>
    </xf>
    <xf numFmtId="169" fontId="3" fillId="0" borderId="7" xfId="3" applyFont="1" applyFill="1" applyBorder="1" applyAlignment="1">
      <alignment horizontal="center" vertical="center" wrapText="1"/>
    </xf>
    <xf numFmtId="169" fontId="29" fillId="3" borderId="7" xfId="3" quotePrefix="1" applyFont="1" applyFill="1" applyBorder="1" applyAlignment="1">
      <alignment horizontal="center" vertical="center" wrapText="1"/>
    </xf>
    <xf numFmtId="169" fontId="3" fillId="0" borderId="7" xfId="3" applyFont="1" applyBorder="1" applyAlignment="1">
      <alignment horizontal="center"/>
    </xf>
    <xf numFmtId="169" fontId="4" fillId="0" borderId="7" xfId="3" applyFont="1" applyBorder="1" applyAlignment="1">
      <alignment horizontal="center"/>
    </xf>
    <xf numFmtId="169" fontId="4" fillId="0" borderId="7" xfId="3" applyFont="1" applyFill="1" applyBorder="1" applyAlignment="1">
      <alignment horizontal="center" vertical="center" wrapText="1"/>
    </xf>
    <xf numFmtId="169" fontId="2" fillId="3" borderId="7" xfId="3" applyFont="1" applyFill="1" applyBorder="1" applyAlignment="1">
      <alignment horizontal="right" vertical="center" wrapText="1"/>
    </xf>
    <xf numFmtId="169" fontId="3" fillId="3" borderId="7" xfId="3" applyFont="1" applyFill="1" applyBorder="1" applyAlignment="1">
      <alignment horizontal="right" vertical="center" wrapText="1"/>
    </xf>
    <xf numFmtId="169" fontId="3" fillId="2" borderId="7" xfId="3" applyFont="1" applyFill="1" applyBorder="1" applyAlignment="1">
      <alignment horizontal="right" vertical="center" wrapText="1"/>
    </xf>
    <xf numFmtId="169" fontId="3" fillId="3" borderId="7" xfId="3" applyFont="1" applyFill="1" applyBorder="1" applyAlignment="1">
      <alignment vertical="center"/>
    </xf>
    <xf numFmtId="169" fontId="4" fillId="3" borderId="7" xfId="3" applyFont="1" applyFill="1" applyBorder="1" applyAlignment="1">
      <alignment horizontal="right" vertical="center" wrapText="1"/>
    </xf>
    <xf numFmtId="169" fontId="2" fillId="3" borderId="7" xfId="3" applyFont="1" applyFill="1" applyBorder="1" applyAlignment="1">
      <alignment horizontal="right" vertical="center"/>
    </xf>
    <xf numFmtId="170" fontId="2" fillId="3" borderId="7" xfId="3" quotePrefix="1" applyNumberFormat="1" applyFont="1" applyFill="1" applyBorder="1" applyAlignment="1">
      <alignment horizontal="center" vertical="center" wrapText="1"/>
    </xf>
    <xf numFmtId="170" fontId="15" fillId="0" borderId="7" xfId="3" applyNumberFormat="1" applyFont="1" applyBorder="1" applyAlignment="1"/>
    <xf numFmtId="170" fontId="2" fillId="0" borderId="7" xfId="3" applyNumberFormat="1" applyFont="1" applyBorder="1" applyAlignment="1">
      <alignment horizontal="center"/>
    </xf>
    <xf numFmtId="169" fontId="2" fillId="0" borderId="7" xfId="3" applyFont="1" applyBorder="1" applyAlignment="1">
      <alignment horizontal="right" vertical="center"/>
    </xf>
    <xf numFmtId="170" fontId="2" fillId="0" borderId="7" xfId="3" applyNumberFormat="1" applyFont="1" applyBorder="1" applyAlignment="1">
      <alignment horizontal="right" vertical="center"/>
    </xf>
    <xf numFmtId="170" fontId="2" fillId="0" borderId="7" xfId="1" applyNumberFormat="1" applyFont="1" applyBorder="1" applyAlignment="1">
      <alignment horizontal="right" vertical="center"/>
    </xf>
    <xf numFmtId="170" fontId="3" fillId="0" borderId="4" xfId="3" applyNumberFormat="1" applyFont="1" applyBorder="1" applyAlignment="1">
      <alignment horizontal="center" vertical="center" wrapText="1"/>
    </xf>
    <xf numFmtId="170" fontId="3" fillId="0" borderId="6" xfId="3" applyNumberFormat="1" applyFont="1" applyBorder="1" applyAlignment="1">
      <alignment horizontal="center" vertical="center"/>
    </xf>
    <xf numFmtId="170" fontId="4" fillId="0" borderId="7" xfId="3" applyNumberFormat="1" applyFont="1" applyBorder="1" applyAlignment="1">
      <alignment horizontal="center" vertical="center"/>
    </xf>
    <xf numFmtId="170" fontId="6" fillId="0" borderId="8" xfId="3" applyNumberFormat="1" applyFont="1" applyBorder="1"/>
    <xf numFmtId="170" fontId="6" fillId="0" borderId="0" xfId="3" applyNumberFormat="1" applyFont="1"/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9" fontId="3" fillId="0" borderId="7" xfId="2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70" fontId="25" fillId="0" borderId="7" xfId="3" applyNumberFormat="1" applyFont="1" applyBorder="1" applyAlignment="1">
      <alignment vertical="center"/>
    </xf>
    <xf numFmtId="3" fontId="7" fillId="0" borderId="7" xfId="0" applyNumberFormat="1" applyFont="1" applyBorder="1"/>
    <xf numFmtId="170" fontId="2" fillId="3" borderId="7" xfId="3" applyNumberFormat="1" applyFont="1" applyFill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center"/>
    </xf>
    <xf numFmtId="170" fontId="3" fillId="3" borderId="7" xfId="3" applyNumberFormat="1" applyFont="1" applyFill="1" applyBorder="1" applyAlignment="1">
      <alignment horizontal="right" vertical="center" wrapText="1"/>
    </xf>
    <xf numFmtId="170" fontId="9" fillId="3" borderId="7" xfId="3" applyNumberFormat="1" applyFont="1" applyFill="1" applyBorder="1" applyAlignment="1">
      <alignment horizontal="right" vertical="center" wrapText="1"/>
    </xf>
    <xf numFmtId="170" fontId="3" fillId="3" borderId="7" xfId="3" applyNumberFormat="1" applyFont="1" applyFill="1" applyBorder="1" applyAlignment="1">
      <alignment horizontal="center" vertical="center" wrapText="1"/>
    </xf>
    <xf numFmtId="170" fontId="30" fillId="3" borderId="7" xfId="3" applyNumberFormat="1" applyFont="1" applyFill="1" applyBorder="1" applyAlignment="1">
      <alignment horizontal="right" vertical="center" wrapText="1"/>
    </xf>
    <xf numFmtId="169" fontId="2" fillId="0" borderId="7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2" fillId="0" borderId="11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170" fontId="3" fillId="0" borderId="7" xfId="3" applyNumberFormat="1" applyFont="1" applyFill="1" applyBorder="1" applyAlignment="1">
      <alignment horizontal="right" vertical="center" wrapText="1"/>
    </xf>
    <xf numFmtId="170" fontId="28" fillId="0" borderId="7" xfId="3" applyNumberFormat="1" applyFont="1" applyBorder="1" applyAlignment="1">
      <alignment vertical="center"/>
    </xf>
    <xf numFmtId="0" fontId="2" fillId="0" borderId="7" xfId="4" applyFont="1" applyFill="1" applyBorder="1" applyAlignment="1">
      <alignment vertical="center" wrapText="1"/>
    </xf>
    <xf numFmtId="169" fontId="3" fillId="0" borderId="7" xfId="3" applyFont="1" applyBorder="1" applyAlignment="1">
      <alignment horizontal="center" vertical="center"/>
    </xf>
    <xf numFmtId="169" fontId="4" fillId="0" borderId="7" xfId="3" applyFont="1" applyBorder="1" applyAlignment="1">
      <alignment horizontal="center" vertical="center"/>
    </xf>
    <xf numFmtId="170" fontId="2" fillId="0" borderId="7" xfId="3" applyNumberFormat="1" applyFont="1" applyBorder="1" applyAlignment="1">
      <alignment horizontal="center" vertical="center" wrapText="1"/>
    </xf>
    <xf numFmtId="0" fontId="6" fillId="0" borderId="7" xfId="0" applyFont="1" applyFill="1" applyBorder="1"/>
    <xf numFmtId="170" fontId="33" fillId="0" borderId="7" xfId="0" applyNumberFormat="1" applyFont="1" applyBorder="1"/>
    <xf numFmtId="170" fontId="2" fillId="3" borderId="7" xfId="3" quotePrefix="1" applyNumberFormat="1" applyFont="1" applyFill="1" applyBorder="1" applyAlignment="1">
      <alignment horizontal="right" vertical="center" wrapText="1"/>
    </xf>
    <xf numFmtId="170" fontId="3" fillId="3" borderId="7" xfId="3" quotePrefix="1" applyNumberFormat="1" applyFont="1" applyFill="1" applyBorder="1" applyAlignment="1">
      <alignment horizontal="right" vertical="center" wrapText="1"/>
    </xf>
    <xf numFmtId="171" fontId="6" fillId="0" borderId="7" xfId="0" applyNumberFormat="1" applyFont="1" applyBorder="1"/>
    <xf numFmtId="169" fontId="7" fillId="0" borderId="7" xfId="3" applyFont="1" applyBorder="1" applyAlignment="1">
      <alignment vertical="center"/>
    </xf>
    <xf numFmtId="170" fontId="28" fillId="0" borderId="7" xfId="0" applyNumberFormat="1" applyFont="1" applyBorder="1" applyAlignment="1">
      <alignment vertical="center"/>
    </xf>
    <xf numFmtId="169" fontId="3" fillId="0" borderId="7" xfId="2" applyFont="1" applyFill="1" applyBorder="1"/>
    <xf numFmtId="169" fontId="3" fillId="0" borderId="7" xfId="2" applyFont="1" applyFill="1" applyBorder="1" applyAlignment="1">
      <alignment horizontal="center"/>
    </xf>
    <xf numFmtId="170" fontId="7" fillId="0" borderId="7" xfId="3" applyNumberFormat="1" applyFont="1" applyFill="1" applyBorder="1"/>
    <xf numFmtId="170" fontId="3" fillId="0" borderId="7" xfId="2" applyNumberFormat="1" applyFont="1" applyFill="1" applyBorder="1"/>
    <xf numFmtId="0" fontId="7" fillId="0" borderId="7" xfId="0" applyFont="1" applyFill="1" applyBorder="1"/>
    <xf numFmtId="0" fontId="7" fillId="0" borderId="0" xfId="0" applyFont="1" applyFill="1"/>
    <xf numFmtId="170" fontId="7" fillId="0" borderId="7" xfId="0" applyNumberFormat="1" applyFont="1" applyFill="1" applyBorder="1"/>
    <xf numFmtId="1" fontId="6" fillId="0" borderId="7" xfId="0" applyNumberFormat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169" fontId="2" fillId="0" borderId="10" xfId="3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169" fontId="2" fillId="0" borderId="8" xfId="3" applyNumberFormat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170" fontId="2" fillId="0" borderId="8" xfId="3" applyNumberFormat="1" applyFont="1" applyBorder="1" applyAlignment="1">
      <alignment horizontal="center" vertical="center"/>
    </xf>
    <xf numFmtId="0" fontId="3" fillId="0" borderId="12" xfId="1" applyFont="1" applyBorder="1" applyAlignment="1">
      <alignment vertical="center" wrapText="1"/>
    </xf>
    <xf numFmtId="0" fontId="3" fillId="0" borderId="12" xfId="1" applyFont="1" applyBorder="1" applyAlignment="1">
      <alignment vertical="center"/>
    </xf>
    <xf numFmtId="0" fontId="34" fillId="0" borderId="12" xfId="7" applyBorder="1" applyAlignment="1">
      <alignment vertical="center"/>
    </xf>
    <xf numFmtId="0" fontId="34" fillId="0" borderId="6" xfId="7" applyBorder="1" applyAlignment="1">
      <alignment horizontal="center" vertical="center"/>
    </xf>
    <xf numFmtId="0" fontId="34" fillId="0" borderId="7" xfId="7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70" fontId="6" fillId="0" borderId="0" xfId="3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20" fontId="25" fillId="0" borderId="0" xfId="0" applyNumberFormat="1" applyFont="1" applyFill="1" applyAlignment="1">
      <alignment vertical="center"/>
    </xf>
    <xf numFmtId="169" fontId="25" fillId="0" borderId="0" xfId="0" applyNumberFormat="1" applyFont="1" applyFill="1" applyAlignment="1">
      <alignment vertical="center"/>
    </xf>
    <xf numFmtId="172" fontId="25" fillId="0" borderId="0" xfId="0" applyNumberFormat="1" applyFont="1" applyFill="1" applyAlignment="1">
      <alignment vertical="center"/>
    </xf>
    <xf numFmtId="320" fontId="28" fillId="0" borderId="0" xfId="0" applyNumberFormat="1" applyFont="1" applyFill="1" applyAlignment="1">
      <alignment vertical="center"/>
    </xf>
    <xf numFmtId="322" fontId="7" fillId="0" borderId="0" xfId="0" applyNumberFormat="1" applyFont="1" applyFill="1" applyAlignment="1">
      <alignment vertical="center"/>
    </xf>
    <xf numFmtId="322" fontId="25" fillId="0" borderId="0" xfId="0" applyNumberFormat="1" applyFont="1" applyFill="1" applyAlignment="1">
      <alignment vertical="center"/>
    </xf>
    <xf numFmtId="321" fontId="7" fillId="0" borderId="0" xfId="0" applyNumberFormat="1" applyFont="1" applyFill="1" applyAlignment="1">
      <alignment vertical="center"/>
    </xf>
    <xf numFmtId="171" fontId="25" fillId="0" borderId="0" xfId="0" applyNumberFormat="1" applyFont="1" applyFill="1" applyAlignment="1">
      <alignment vertical="center"/>
    </xf>
    <xf numFmtId="170" fontId="25" fillId="0" borderId="0" xfId="3" applyNumberFormat="1" applyFont="1" applyFill="1" applyAlignment="1">
      <alignment vertical="center"/>
    </xf>
    <xf numFmtId="4" fontId="25" fillId="0" borderId="0" xfId="0" applyNumberFormat="1" applyFont="1" applyFill="1" applyAlignment="1">
      <alignment vertical="center"/>
    </xf>
    <xf numFmtId="4" fontId="28" fillId="0" borderId="0" xfId="0" applyNumberFormat="1" applyFont="1" applyFill="1" applyAlignment="1">
      <alignment vertical="center"/>
    </xf>
    <xf numFmtId="169" fontId="7" fillId="0" borderId="0" xfId="0" applyNumberFormat="1" applyFont="1" applyFill="1" applyAlignment="1">
      <alignment vertical="center"/>
    </xf>
    <xf numFmtId="170" fontId="28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0" fontId="7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70" fontId="25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322" fontId="6" fillId="0" borderId="0" xfId="0" applyNumberFormat="1" applyFont="1" applyFill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/>
    </xf>
    <xf numFmtId="322" fontId="28" fillId="0" borderId="0" xfId="0" applyNumberFormat="1" applyFont="1" applyFill="1" applyAlignment="1">
      <alignment vertical="center"/>
    </xf>
    <xf numFmtId="170" fontId="28" fillId="0" borderId="0" xfId="3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7" fillId="65" borderId="0" xfId="0" applyFont="1" applyFill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173" fontId="2" fillId="0" borderId="1" xfId="1" applyNumberFormat="1" applyFont="1" applyFill="1" applyBorder="1" applyAlignment="1">
      <alignment horizontal="center" vertical="center"/>
    </xf>
    <xf numFmtId="173" fontId="2" fillId="0" borderId="1" xfId="1" applyNumberFormat="1" applyFont="1" applyFill="1" applyBorder="1" applyAlignment="1">
      <alignment horizontal="center" vertical="center" wrapText="1"/>
    </xf>
    <xf numFmtId="173" fontId="2" fillId="2" borderId="1" xfId="1" applyNumberFormat="1" applyFont="1" applyFill="1" applyBorder="1" applyAlignment="1">
      <alignment horizontal="center" vertical="center" wrapText="1"/>
    </xf>
    <xf numFmtId="173" fontId="3" fillId="0" borderId="11" xfId="1" applyNumberFormat="1" applyFont="1" applyFill="1" applyBorder="1" applyAlignment="1">
      <alignment horizontal="center" vertical="center"/>
    </xf>
    <xf numFmtId="173" fontId="3" fillId="0" borderId="11" xfId="1" applyNumberFormat="1" applyFont="1" applyFill="1" applyBorder="1" applyAlignment="1">
      <alignment horizontal="left" vertical="center" wrapText="1"/>
    </xf>
    <xf numFmtId="173" fontId="2" fillId="0" borderId="11" xfId="1" applyNumberFormat="1" applyFont="1" applyFill="1" applyBorder="1" applyAlignment="1">
      <alignment horizontal="center" vertical="center" wrapText="1"/>
    </xf>
    <xf numFmtId="173" fontId="2" fillId="0" borderId="11" xfId="1" applyNumberFormat="1" applyFont="1" applyFill="1" applyBorder="1" applyAlignment="1">
      <alignment horizontal="center" vertical="center"/>
    </xf>
    <xf numFmtId="169" fontId="2" fillId="0" borderId="11" xfId="3" applyFont="1" applyFill="1" applyBorder="1" applyAlignment="1">
      <alignment horizontal="center" vertical="center"/>
    </xf>
    <xf numFmtId="169" fontId="2" fillId="2" borderId="11" xfId="3" applyFont="1" applyFill="1" applyBorder="1" applyAlignment="1">
      <alignment horizontal="center" vertical="center"/>
    </xf>
    <xf numFmtId="170" fontId="3" fillId="0" borderId="11" xfId="3" applyNumberFormat="1" applyFont="1" applyFill="1" applyBorder="1" applyAlignment="1">
      <alignment horizontal="center" vertical="center"/>
    </xf>
    <xf numFmtId="169" fontId="3" fillId="0" borderId="11" xfId="3" applyFont="1" applyFill="1" applyBorder="1" applyAlignment="1">
      <alignment horizontal="center" vertical="center"/>
    </xf>
    <xf numFmtId="169" fontId="3" fillId="2" borderId="11" xfId="3" applyFont="1" applyFill="1" applyBorder="1" applyAlignment="1">
      <alignment horizontal="center" vertical="center"/>
    </xf>
    <xf numFmtId="173" fontId="2" fillId="0" borderId="11" xfId="1" applyNumberFormat="1" applyFont="1" applyFill="1" applyBorder="1" applyAlignment="1">
      <alignment horizontal="left" vertical="center" wrapText="1"/>
    </xf>
    <xf numFmtId="171" fontId="2" fillId="0" borderId="11" xfId="3" applyNumberFormat="1" applyFont="1" applyFill="1" applyBorder="1" applyAlignment="1">
      <alignment horizontal="center" vertical="center"/>
    </xf>
    <xf numFmtId="170" fontId="2" fillId="0" borderId="11" xfId="3" applyNumberFormat="1" applyFont="1" applyFill="1" applyBorder="1" applyAlignment="1">
      <alignment horizontal="center" vertical="center"/>
    </xf>
    <xf numFmtId="173" fontId="3" fillId="0" borderId="11" xfId="1" applyNumberFormat="1" applyFont="1" applyFill="1" applyBorder="1" applyAlignment="1">
      <alignment horizontal="center" vertical="center" wrapText="1"/>
    </xf>
    <xf numFmtId="171" fontId="3" fillId="0" borderId="11" xfId="3" applyNumberFormat="1" applyFont="1" applyFill="1" applyBorder="1" applyAlignment="1">
      <alignment vertical="center"/>
    </xf>
    <xf numFmtId="169" fontId="3" fillId="0" borderId="11" xfId="3" applyFont="1" applyFill="1" applyBorder="1" applyAlignment="1">
      <alignment vertical="center"/>
    </xf>
    <xf numFmtId="169" fontId="3" fillId="2" borderId="11" xfId="3" applyFont="1" applyFill="1" applyBorder="1" applyAlignment="1">
      <alignment vertical="center"/>
    </xf>
    <xf numFmtId="170" fontId="3" fillId="0" borderId="11" xfId="3" applyNumberFormat="1" applyFont="1" applyFill="1" applyBorder="1" applyAlignment="1">
      <alignment vertical="center"/>
    </xf>
    <xf numFmtId="170" fontId="2" fillId="0" borderId="11" xfId="3" applyNumberFormat="1" applyFont="1" applyFill="1" applyBorder="1" applyAlignment="1">
      <alignment vertical="center"/>
    </xf>
    <xf numFmtId="169" fontId="2" fillId="0" borderId="11" xfId="3" applyFont="1" applyFill="1" applyBorder="1" applyAlignment="1">
      <alignment vertical="center"/>
    </xf>
    <xf numFmtId="169" fontId="2" fillId="2" borderId="11" xfId="3" applyFont="1" applyFill="1" applyBorder="1" applyAlignment="1">
      <alignment vertical="center"/>
    </xf>
    <xf numFmtId="169" fontId="2" fillId="0" borderId="11" xfId="3" applyNumberFormat="1" applyFont="1" applyFill="1" applyBorder="1" applyAlignment="1">
      <alignment horizontal="center" vertical="center"/>
    </xf>
    <xf numFmtId="169" fontId="3" fillId="0" borderId="11" xfId="3" applyNumberFormat="1" applyFont="1" applyFill="1" applyBorder="1" applyAlignment="1">
      <alignment horizontal="center" vertical="center"/>
    </xf>
    <xf numFmtId="171" fontId="3" fillId="0" borderId="11" xfId="3" applyNumberFormat="1" applyFont="1" applyFill="1" applyBorder="1" applyAlignment="1">
      <alignment horizontal="center" vertical="center"/>
    </xf>
    <xf numFmtId="173" fontId="30" fillId="0" borderId="11" xfId="1" applyNumberFormat="1" applyFont="1" applyFill="1" applyBorder="1" applyAlignment="1">
      <alignment horizontal="center" vertical="center"/>
    </xf>
    <xf numFmtId="173" fontId="30" fillId="0" borderId="11" xfId="1" applyNumberFormat="1" applyFont="1" applyFill="1" applyBorder="1" applyAlignment="1">
      <alignment horizontal="left" vertical="center" wrapText="1"/>
    </xf>
    <xf numFmtId="173" fontId="30" fillId="0" borderId="11" xfId="1" applyNumberFormat="1" applyFont="1" applyFill="1" applyBorder="1" applyAlignment="1">
      <alignment horizontal="center" vertical="center" wrapText="1"/>
    </xf>
    <xf numFmtId="170" fontId="30" fillId="0" borderId="11" xfId="3" applyNumberFormat="1" applyFont="1" applyFill="1" applyBorder="1" applyAlignment="1">
      <alignment horizontal="center" vertical="center"/>
    </xf>
    <xf numFmtId="170" fontId="30" fillId="2" borderId="11" xfId="3" applyNumberFormat="1" applyFont="1" applyFill="1" applyBorder="1" applyAlignment="1">
      <alignment horizontal="center" vertical="center"/>
    </xf>
    <xf numFmtId="171" fontId="30" fillId="0" borderId="11" xfId="3" applyNumberFormat="1" applyFont="1" applyFill="1" applyBorder="1" applyAlignment="1">
      <alignment horizontal="center" vertical="center"/>
    </xf>
    <xf numFmtId="169" fontId="30" fillId="0" borderId="11" xfId="3" applyFont="1" applyFill="1" applyBorder="1" applyAlignment="1">
      <alignment horizontal="center" vertical="center"/>
    </xf>
    <xf numFmtId="169" fontId="2" fillId="65" borderId="11" xfId="3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left"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69" fontId="6" fillId="0" borderId="11" xfId="3" applyFont="1" applyFill="1" applyBorder="1" applyAlignment="1">
      <alignment vertical="center"/>
    </xf>
    <xf numFmtId="169" fontId="6" fillId="2" borderId="11" xfId="3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1" xfId="0" quotePrefix="1" applyNumberFormat="1" applyFont="1" applyFill="1" applyBorder="1" applyAlignment="1">
      <alignment horizontal="left" vertical="center"/>
    </xf>
    <xf numFmtId="170" fontId="7" fillId="0" borderId="11" xfId="3" applyNumberFormat="1" applyFont="1" applyFill="1" applyBorder="1" applyAlignment="1">
      <alignment vertical="center"/>
    </xf>
    <xf numFmtId="169" fontId="7" fillId="0" borderId="11" xfId="3" applyFont="1" applyFill="1" applyBorder="1" applyAlignment="1">
      <alignment vertical="center"/>
    </xf>
    <xf numFmtId="169" fontId="7" fillId="2" borderId="11" xfId="3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left" vertical="center"/>
    </xf>
    <xf numFmtId="172" fontId="7" fillId="0" borderId="11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1" xfId="0" quotePrefix="1" applyNumberFormat="1" applyFont="1" applyFill="1" applyBorder="1" applyAlignment="1">
      <alignment horizontal="left" vertical="center"/>
    </xf>
    <xf numFmtId="172" fontId="25" fillId="0" borderId="11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320" fontId="25" fillId="0" borderId="11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left" vertical="center"/>
    </xf>
    <xf numFmtId="172" fontId="28" fillId="0" borderId="11" xfId="0" applyNumberFormat="1" applyFont="1" applyFill="1" applyBorder="1" applyAlignment="1">
      <alignment vertical="center"/>
    </xf>
    <xf numFmtId="0" fontId="28" fillId="0" borderId="11" xfId="0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78" fontId="25" fillId="0" borderId="11" xfId="0" applyNumberFormat="1" applyFont="1" applyFill="1" applyBorder="1" applyAlignment="1">
      <alignment vertical="center"/>
    </xf>
    <xf numFmtId="178" fontId="28" fillId="0" borderId="11" xfId="0" applyNumberFormat="1" applyFont="1" applyFill="1" applyBorder="1" applyAlignment="1">
      <alignment vertical="center"/>
    </xf>
    <xf numFmtId="3" fontId="285" fillId="0" borderId="11" xfId="0" applyNumberFormat="1" applyFont="1" applyFill="1" applyBorder="1" applyAlignment="1">
      <alignment horizontal="center" vertical="center"/>
    </xf>
    <xf numFmtId="170" fontId="25" fillId="0" borderId="11" xfId="3" applyNumberFormat="1" applyFont="1" applyFill="1" applyBorder="1" applyAlignment="1">
      <alignment vertical="center"/>
    </xf>
    <xf numFmtId="169" fontId="25" fillId="0" borderId="11" xfId="3" applyNumberFormat="1" applyFont="1" applyFill="1" applyBorder="1" applyAlignment="1">
      <alignment vertical="center"/>
    </xf>
    <xf numFmtId="170" fontId="28" fillId="0" borderId="11" xfId="3" applyNumberFormat="1" applyFont="1" applyFill="1" applyBorder="1" applyAlignment="1">
      <alignment vertical="center"/>
    </xf>
    <xf numFmtId="3" fontId="287" fillId="0" borderId="11" xfId="0" applyNumberFormat="1" applyFont="1" applyFill="1" applyBorder="1" applyAlignment="1">
      <alignment horizontal="center" vertical="center"/>
    </xf>
    <xf numFmtId="3" fontId="286" fillId="0" borderId="11" xfId="0" applyNumberFormat="1" applyFont="1" applyFill="1" applyBorder="1" applyAlignment="1">
      <alignment horizontal="center" vertical="center"/>
    </xf>
    <xf numFmtId="3" fontId="15" fillId="0" borderId="11" xfId="0" quotePrefix="1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171" fontId="25" fillId="0" borderId="11" xfId="3" applyNumberFormat="1" applyFont="1" applyFill="1" applyBorder="1" applyAlignment="1">
      <alignment vertical="center"/>
    </xf>
    <xf numFmtId="3" fontId="287" fillId="0" borderId="11" xfId="0" applyNumberFormat="1" applyFont="1" applyFill="1" applyBorder="1" applyAlignment="1">
      <alignment horizontal="left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7" fillId="0" borderId="11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2" fillId="0" borderId="11" xfId="0" quotePrefix="1" applyNumberFormat="1" applyFont="1" applyFill="1" applyBorder="1" applyAlignment="1">
      <alignment horizontal="left" vertical="center"/>
    </xf>
    <xf numFmtId="169" fontId="6" fillId="0" borderId="11" xfId="3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left" vertical="center"/>
    </xf>
    <xf numFmtId="170" fontId="6" fillId="0" borderId="11" xfId="3" applyNumberFormat="1" applyFont="1" applyFill="1" applyBorder="1" applyAlignment="1">
      <alignment vertical="center"/>
    </xf>
    <xf numFmtId="170" fontId="7" fillId="2" borderId="11" xfId="3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70" fontId="7" fillId="0" borderId="11" xfId="3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left" vertical="center" wrapText="1"/>
    </xf>
    <xf numFmtId="3" fontId="10" fillId="0" borderId="11" xfId="0" quotePrefix="1" applyNumberFormat="1" applyFont="1" applyFill="1" applyBorder="1" applyAlignment="1">
      <alignment horizontal="left" vertical="center"/>
    </xf>
    <xf numFmtId="3" fontId="9" fillId="0" borderId="11" xfId="0" quotePrefix="1" applyNumberFormat="1" applyFont="1" applyFill="1" applyBorder="1" applyAlignment="1">
      <alignment horizontal="left" vertical="center"/>
    </xf>
    <xf numFmtId="169" fontId="30" fillId="0" borderId="11" xfId="3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horizontal="center" vertical="center" wrapText="1"/>
    </xf>
    <xf numFmtId="3" fontId="287" fillId="0" borderId="11" xfId="0" applyNumberFormat="1" applyFont="1" applyFill="1" applyBorder="1" applyAlignment="1">
      <alignment horizontal="center" vertical="center" wrapText="1"/>
    </xf>
    <xf numFmtId="3" fontId="286" fillId="0" borderId="11" xfId="0" quotePrefix="1" applyNumberFormat="1" applyFont="1" applyFill="1" applyBorder="1" applyAlignment="1">
      <alignment horizontal="left" vertical="center" wrapText="1"/>
    </xf>
    <xf numFmtId="3" fontId="286" fillId="0" borderId="11" xfId="0" applyNumberFormat="1" applyFont="1" applyFill="1" applyBorder="1" applyAlignment="1">
      <alignment horizontal="center" vertical="center" wrapText="1"/>
    </xf>
    <xf numFmtId="3" fontId="17" fillId="0" borderId="11" xfId="0" quotePrefix="1" applyNumberFormat="1" applyFont="1" applyFill="1" applyBorder="1" applyAlignment="1">
      <alignment horizontal="left" vertical="center" wrapText="1"/>
    </xf>
    <xf numFmtId="171" fontId="6" fillId="0" borderId="11" xfId="3" applyNumberFormat="1" applyFont="1" applyFill="1" applyBorder="1" applyAlignment="1">
      <alignment vertical="center"/>
    </xf>
    <xf numFmtId="3" fontId="27" fillId="0" borderId="11" xfId="0" quotePrefix="1" applyNumberFormat="1" applyFont="1" applyFill="1" applyBorder="1" applyAlignment="1">
      <alignment horizontal="left" vertical="center" wrapText="1"/>
    </xf>
    <xf numFmtId="3" fontId="4" fillId="0" borderId="11" xfId="0" quotePrefix="1" applyNumberFormat="1" applyFont="1" applyFill="1" applyBorder="1" applyAlignment="1">
      <alignment horizontal="left" vertical="center" wrapText="1"/>
    </xf>
    <xf numFmtId="3" fontId="2" fillId="0" borderId="11" xfId="0" quotePrefix="1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11" xfId="8688" applyFont="1" applyFill="1" applyBorder="1" applyAlignment="1">
      <alignment horizontal="center" vertical="center"/>
    </xf>
    <xf numFmtId="0" fontId="3" fillId="0" borderId="11" xfId="8688" applyFont="1" applyFill="1" applyBorder="1" applyAlignment="1">
      <alignment horizontal="left" vertical="center"/>
    </xf>
    <xf numFmtId="0" fontId="15" fillId="0" borderId="11" xfId="8688" applyFont="1" applyFill="1" applyBorder="1" applyAlignment="1">
      <alignment horizontal="center" vertical="center"/>
    </xf>
    <xf numFmtId="0" fontId="15" fillId="0" borderId="11" xfId="0" quotePrefix="1" applyFont="1" applyFill="1" applyBorder="1" applyAlignment="1">
      <alignment horizontal="left" vertical="center"/>
    </xf>
    <xf numFmtId="0" fontId="2" fillId="0" borderId="11" xfId="8688" applyFont="1" applyFill="1" applyBorder="1" applyAlignment="1">
      <alignment horizontal="center" vertical="center"/>
    </xf>
    <xf numFmtId="0" fontId="2" fillId="0" borderId="11" xfId="0" quotePrefix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37" fontId="6" fillId="0" borderId="11" xfId="3" applyNumberFormat="1" applyFont="1" applyFill="1" applyBorder="1" applyAlignment="1">
      <alignment vertical="center"/>
    </xf>
    <xf numFmtId="0" fontId="4" fillId="0" borderId="11" xfId="8688" applyFont="1" applyFill="1" applyBorder="1" applyAlignment="1">
      <alignment horizontal="center" vertical="center"/>
    </xf>
    <xf numFmtId="170" fontId="6" fillId="0" borderId="11" xfId="0" applyNumberFormat="1" applyFont="1" applyFill="1" applyBorder="1" applyAlignment="1">
      <alignment vertical="center"/>
    </xf>
    <xf numFmtId="0" fontId="2" fillId="0" borderId="11" xfId="8688" quotePrefix="1" applyFont="1" applyFill="1" applyBorder="1" applyAlignment="1">
      <alignment horizontal="left" vertical="center" wrapText="1"/>
    </xf>
    <xf numFmtId="169" fontId="7" fillId="0" borderId="11" xfId="3" applyNumberFormat="1" applyFont="1" applyFill="1" applyBorder="1" applyAlignment="1">
      <alignment vertical="center"/>
    </xf>
    <xf numFmtId="171" fontId="7" fillId="0" borderId="11" xfId="3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7" fillId="65" borderId="11" xfId="0" applyFont="1" applyFill="1" applyBorder="1" applyAlignment="1">
      <alignment horizontal="center" vertical="center"/>
    </xf>
    <xf numFmtId="0" fontId="7" fillId="65" borderId="11" xfId="0" applyFont="1" applyFill="1" applyBorder="1" applyAlignment="1">
      <alignment horizontal="left" vertical="center"/>
    </xf>
    <xf numFmtId="0" fontId="3" fillId="0" borderId="11" xfId="0" quotePrefix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 wrapText="1"/>
    </xf>
    <xf numFmtId="169" fontId="3" fillId="0" borderId="11" xfId="2" applyFont="1" applyFill="1" applyBorder="1" applyAlignment="1">
      <alignment horizontal="left" vertical="center" wrapText="1"/>
    </xf>
    <xf numFmtId="169" fontId="3" fillId="0" borderId="11" xfId="2" applyFont="1" applyFill="1" applyBorder="1" applyAlignment="1">
      <alignment horizontal="center" vertical="center"/>
    </xf>
    <xf numFmtId="169" fontId="3" fillId="0" borderId="11" xfId="2" applyFont="1" applyFill="1" applyBorder="1" applyAlignment="1">
      <alignment horizontal="left" vertical="center"/>
    </xf>
    <xf numFmtId="0" fontId="3" fillId="0" borderId="11" xfId="0" quotePrefix="1" applyFont="1" applyFill="1" applyBorder="1" applyAlignment="1">
      <alignment horizontal="left" vertical="center"/>
    </xf>
    <xf numFmtId="169" fontId="2" fillId="0" borderId="11" xfId="2" applyFont="1" applyFill="1" applyBorder="1" applyAlignment="1">
      <alignment horizontal="center" vertical="center"/>
    </xf>
    <xf numFmtId="0" fontId="3" fillId="0" borderId="11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left" vertical="center" wrapText="1"/>
    </xf>
    <xf numFmtId="0" fontId="2" fillId="0" borderId="11" xfId="4" applyFont="1" applyBorder="1" applyAlignment="1">
      <alignment horizontal="center" vertical="center" wrapText="1"/>
    </xf>
    <xf numFmtId="170" fontId="7" fillId="0" borderId="11" xfId="3" applyNumberFormat="1" applyFont="1" applyBorder="1" applyAlignment="1">
      <alignment vertical="center"/>
    </xf>
    <xf numFmtId="170" fontId="6" fillId="0" borderId="11" xfId="3" applyNumberFormat="1" applyFont="1" applyBorder="1" applyAlignment="1">
      <alignment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2" fillId="0" borderId="11" xfId="0" quotePrefix="1" applyFont="1" applyFill="1" applyBorder="1" applyAlignment="1">
      <alignment horizontal="left" vertical="center" wrapText="1"/>
    </xf>
    <xf numFmtId="0" fontId="4" fillId="0" borderId="11" xfId="0" quotePrefix="1" applyFont="1" applyFill="1" applyBorder="1" applyAlignment="1">
      <alignment horizontal="left" vertical="center" wrapText="1"/>
    </xf>
    <xf numFmtId="169" fontId="33" fillId="0" borderId="11" xfId="3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3" fillId="0" borderId="11" xfId="1" applyFont="1" applyBorder="1" applyAlignment="1">
      <alignment horizontal="left" vertical="center" wrapText="1"/>
    </xf>
    <xf numFmtId="0" fontId="15" fillId="0" borderId="11" xfId="4" applyFont="1" applyFill="1" applyBorder="1" applyAlignment="1">
      <alignment horizontal="left" vertical="center" wrapText="1"/>
    </xf>
    <xf numFmtId="0" fontId="2" fillId="0" borderId="11" xfId="4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3" fillId="0" borderId="11" xfId="4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quotePrefix="1" applyFont="1" applyFill="1" applyBorder="1" applyAlignment="1">
      <alignment horizontal="left" vertical="center"/>
    </xf>
    <xf numFmtId="0" fontId="4" fillId="3" borderId="11" xfId="0" quotePrefix="1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171" fontId="6" fillId="0" borderId="11" xfId="3" applyNumberFormat="1" applyFont="1" applyBorder="1" applyAlignment="1">
      <alignment vertical="center"/>
    </xf>
    <xf numFmtId="169" fontId="6" fillId="0" borderId="11" xfId="3" applyNumberFormat="1" applyFont="1" applyBorder="1" applyAlignment="1">
      <alignment vertical="center"/>
    </xf>
    <xf numFmtId="0" fontId="2" fillId="0" borderId="11" xfId="0" quotePrefix="1" applyFont="1" applyBorder="1" applyAlignment="1">
      <alignment horizontal="left" vertical="center" wrapText="1"/>
    </xf>
    <xf numFmtId="169" fontId="6" fillId="0" borderId="11" xfId="3" applyFont="1" applyBorder="1" applyAlignment="1">
      <alignment vertical="center"/>
    </xf>
    <xf numFmtId="0" fontId="4" fillId="0" borderId="11" xfId="0" quotePrefix="1" applyFont="1" applyBorder="1" applyAlignment="1">
      <alignment horizontal="left" vertical="center" wrapText="1"/>
    </xf>
    <xf numFmtId="170" fontId="25" fillId="0" borderId="11" xfId="3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left" vertical="center"/>
    </xf>
    <xf numFmtId="0" fontId="3" fillId="0" borderId="11" xfId="0" quotePrefix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170" fontId="281" fillId="0" borderId="11" xfId="3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169" fontId="21" fillId="0" borderId="11" xfId="3" applyNumberFormat="1" applyFont="1" applyFill="1" applyBorder="1" applyAlignment="1">
      <alignment vertical="center"/>
    </xf>
    <xf numFmtId="169" fontId="25" fillId="0" borderId="11" xfId="3" applyFont="1" applyFill="1" applyBorder="1" applyAlignment="1">
      <alignment vertical="center"/>
    </xf>
    <xf numFmtId="171" fontId="7" fillId="0" borderId="11" xfId="3" applyNumberFormat="1" applyFont="1" applyFill="1" applyBorder="1" applyAlignment="1">
      <alignment horizontal="right" vertical="center"/>
    </xf>
    <xf numFmtId="0" fontId="284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170" fontId="6" fillId="2" borderId="11" xfId="3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left" vertical="center" wrapText="1"/>
    </xf>
    <xf numFmtId="49" fontId="2" fillId="2" borderId="11" xfId="0" quotePrefix="1" applyNumberFormat="1" applyFont="1" applyFill="1" applyBorder="1" applyAlignment="1">
      <alignment horizontal="left" vertical="center" wrapText="1"/>
    </xf>
    <xf numFmtId="171" fontId="6" fillId="2" borderId="11" xfId="3" applyNumberFormat="1" applyFont="1" applyFill="1" applyBorder="1" applyAlignment="1">
      <alignment vertical="center"/>
    </xf>
    <xf numFmtId="0" fontId="3" fillId="2" borderId="11" xfId="0" applyNumberFormat="1" applyFont="1" applyFill="1" applyBorder="1" applyAlignment="1">
      <alignment horizontal="left" vertical="center" wrapText="1"/>
    </xf>
    <xf numFmtId="169" fontId="25" fillId="2" borderId="11" xfId="3" applyFont="1" applyFill="1" applyBorder="1" applyAlignment="1">
      <alignment vertical="center"/>
    </xf>
    <xf numFmtId="0" fontId="3" fillId="2" borderId="11" xfId="0" quotePrefix="1" applyFont="1" applyFill="1" applyBorder="1" applyAlignment="1">
      <alignment horizontal="left" vertical="center" wrapText="1"/>
    </xf>
    <xf numFmtId="170" fontId="25" fillId="2" borderId="11" xfId="3" applyNumberFormat="1" applyFont="1" applyFill="1" applyBorder="1" applyAlignment="1">
      <alignment vertical="center"/>
    </xf>
    <xf numFmtId="0" fontId="28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vertical="center"/>
    </xf>
    <xf numFmtId="169" fontId="4" fillId="2" borderId="11" xfId="3" applyFont="1" applyFill="1" applyBorder="1" applyAlignment="1">
      <alignment vertical="center"/>
    </xf>
    <xf numFmtId="171" fontId="25" fillId="2" borderId="11" xfId="3" applyNumberFormat="1" applyFont="1" applyFill="1" applyBorder="1" applyAlignment="1">
      <alignment vertical="center"/>
    </xf>
    <xf numFmtId="169" fontId="7" fillId="0" borderId="11" xfId="3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left" vertical="center"/>
    </xf>
    <xf numFmtId="0" fontId="3" fillId="3" borderId="11" xfId="6" applyFont="1" applyFill="1" applyBorder="1" applyAlignment="1">
      <alignment horizontal="center" vertical="center"/>
    </xf>
    <xf numFmtId="0" fontId="3" fillId="3" borderId="11" xfId="6" applyFont="1" applyFill="1" applyBorder="1" applyAlignment="1">
      <alignment horizontal="left" vertical="center"/>
    </xf>
    <xf numFmtId="0" fontId="2" fillId="3" borderId="11" xfId="6" applyFont="1" applyFill="1" applyBorder="1" applyAlignment="1">
      <alignment horizontal="center" vertical="center"/>
    </xf>
    <xf numFmtId="0" fontId="2" fillId="3" borderId="11" xfId="6" quotePrefix="1" applyFont="1" applyFill="1" applyBorder="1" applyAlignment="1">
      <alignment horizontal="left" vertical="center"/>
    </xf>
    <xf numFmtId="0" fontId="2" fillId="3" borderId="11" xfId="6" applyFont="1" applyFill="1" applyBorder="1" applyAlignment="1">
      <alignment horizontal="left" vertical="center"/>
    </xf>
    <xf numFmtId="0" fontId="2" fillId="3" borderId="11" xfId="6" quotePrefix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left" vertical="center" wrapText="1"/>
    </xf>
    <xf numFmtId="0" fontId="2" fillId="3" borderId="11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left" vertical="center" wrapText="1"/>
    </xf>
    <xf numFmtId="0" fontId="2" fillId="3" borderId="11" xfId="1" quotePrefix="1" applyFont="1" applyFill="1" applyBorder="1" applyAlignment="1">
      <alignment horizontal="left" vertical="center" wrapText="1"/>
    </xf>
    <xf numFmtId="0" fontId="2" fillId="3" borderId="11" xfId="1" applyFont="1" applyFill="1" applyBorder="1" applyAlignment="1">
      <alignment horizontal="left" vertical="center" wrapText="1"/>
    </xf>
    <xf numFmtId="170" fontId="9" fillId="3" borderId="11" xfId="2" applyNumberFormat="1" applyFont="1" applyFill="1" applyBorder="1" applyAlignment="1">
      <alignment horizontal="left" vertical="center" wrapText="1"/>
    </xf>
    <xf numFmtId="170" fontId="10" fillId="3" borderId="11" xfId="2" applyNumberFormat="1" applyFont="1" applyFill="1" applyBorder="1" applyAlignment="1">
      <alignment horizontal="center" vertical="center" wrapText="1"/>
    </xf>
    <xf numFmtId="0" fontId="289" fillId="3" borderId="11" xfId="6" applyFont="1" applyFill="1" applyBorder="1" applyAlignment="1">
      <alignment horizontal="center" vertical="center"/>
    </xf>
    <xf numFmtId="0" fontId="289" fillId="3" borderId="2" xfId="6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/>
    </xf>
    <xf numFmtId="170" fontId="6" fillId="0" borderId="2" xfId="3" applyNumberFormat="1" applyFont="1" applyFill="1" applyBorder="1" applyAlignment="1">
      <alignment vertical="center"/>
    </xf>
    <xf numFmtId="170" fontId="2" fillId="0" borderId="2" xfId="3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69" fontId="7" fillId="2" borderId="11" xfId="3" applyNumberFormat="1" applyFont="1" applyFill="1" applyBorder="1" applyAlignment="1">
      <alignment vertical="center"/>
    </xf>
    <xf numFmtId="170" fontId="7" fillId="0" borderId="2" xfId="3" applyNumberFormat="1" applyFont="1" applyFill="1" applyBorder="1" applyAlignment="1">
      <alignment vertical="center"/>
    </xf>
    <xf numFmtId="170" fontId="7" fillId="2" borderId="2" xfId="3" applyNumberFormat="1" applyFont="1" applyFill="1" applyBorder="1" applyAlignment="1">
      <alignment vertical="center"/>
    </xf>
    <xf numFmtId="171" fontId="7" fillId="2" borderId="11" xfId="3" applyNumberFormat="1" applyFont="1" applyFill="1" applyBorder="1" applyAlignment="1">
      <alignment vertical="center"/>
    </xf>
    <xf numFmtId="169" fontId="6" fillId="0" borderId="11" xfId="3" applyFont="1" applyFill="1" applyBorder="1" applyAlignment="1">
      <alignment horizontal="center" vertical="center"/>
    </xf>
    <xf numFmtId="170" fontId="6" fillId="0" borderId="11" xfId="3" applyNumberFormat="1" applyFont="1" applyFill="1" applyBorder="1" applyAlignment="1">
      <alignment horizontal="center" vertical="center"/>
    </xf>
    <xf numFmtId="3" fontId="6" fillId="0" borderId="11" xfId="3" applyNumberFormat="1" applyFont="1" applyFill="1" applyBorder="1" applyAlignment="1">
      <alignment vertical="center"/>
    </xf>
    <xf numFmtId="2" fontId="33" fillId="0" borderId="55" xfId="0" applyNumberFormat="1" applyFont="1" applyFill="1" applyBorder="1" applyAlignment="1">
      <alignment horizontal="center" vertical="center" wrapText="1"/>
    </xf>
    <xf numFmtId="168" fontId="6" fillId="0" borderId="11" xfId="3" applyNumberFormat="1" applyFont="1" applyFill="1" applyBorder="1" applyAlignment="1">
      <alignment vertical="center"/>
    </xf>
    <xf numFmtId="168" fontId="6" fillId="0" borderId="11" xfId="3" applyNumberFormat="1" applyFont="1" applyFill="1" applyBorder="1" applyAlignment="1">
      <alignment horizontal="center" vertical="center"/>
    </xf>
    <xf numFmtId="37" fontId="7" fillId="0" borderId="11" xfId="3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169" fontId="7" fillId="65" borderId="11" xfId="3" applyFont="1" applyFill="1" applyBorder="1" applyAlignment="1">
      <alignment vertical="center"/>
    </xf>
    <xf numFmtId="171" fontId="28" fillId="0" borderId="11" xfId="3" applyNumberFormat="1" applyFont="1" applyFill="1" applyBorder="1" applyAlignment="1">
      <alignment vertical="center"/>
    </xf>
    <xf numFmtId="0" fontId="42" fillId="0" borderId="15" xfId="0" applyFont="1" applyFill="1" applyBorder="1" applyAlignment="1">
      <alignment horizontal="center" vertical="center" wrapText="1"/>
    </xf>
    <xf numFmtId="309" fontId="6" fillId="0" borderId="11" xfId="3" applyNumberFormat="1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169" fontId="30" fillId="0" borderId="11" xfId="3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0" fillId="0" borderId="11" xfId="0" applyFont="1" applyFill="1" applyBorder="1" applyAlignment="1">
      <alignment vertical="center"/>
    </xf>
    <xf numFmtId="169" fontId="30" fillId="0" borderId="0" xfId="0" applyNumberFormat="1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vertical="center"/>
    </xf>
    <xf numFmtId="170" fontId="3" fillId="2" borderId="11" xfId="3" applyNumberFormat="1" applyFont="1" applyFill="1" applyBorder="1" applyAlignment="1">
      <alignment vertical="center"/>
    </xf>
    <xf numFmtId="321" fontId="3" fillId="0" borderId="11" xfId="3" applyNumberFormat="1" applyFont="1" applyFill="1" applyBorder="1" applyAlignment="1">
      <alignment vertical="center"/>
    </xf>
    <xf numFmtId="169" fontId="2" fillId="0" borderId="11" xfId="3" applyNumberFormat="1" applyFont="1" applyFill="1" applyBorder="1" applyAlignment="1">
      <alignment vertical="center"/>
    </xf>
    <xf numFmtId="169" fontId="15" fillId="0" borderId="11" xfId="3" applyFont="1" applyFill="1" applyBorder="1" applyAlignment="1">
      <alignment vertical="center"/>
    </xf>
    <xf numFmtId="0" fontId="290" fillId="0" borderId="11" xfId="0" applyFont="1" applyFill="1" applyBorder="1" applyAlignment="1">
      <alignment horizontal="center" vertical="center"/>
    </xf>
    <xf numFmtId="170" fontId="15" fillId="0" borderId="11" xfId="3" applyNumberFormat="1" applyFont="1" applyFill="1" applyBorder="1" applyAlignment="1">
      <alignment vertical="center"/>
    </xf>
    <xf numFmtId="171" fontId="2" fillId="0" borderId="11" xfId="3" applyNumberFormat="1" applyFont="1" applyFill="1" applyBorder="1" applyAlignment="1">
      <alignment vertical="center"/>
    </xf>
    <xf numFmtId="170" fontId="3" fillId="0" borderId="11" xfId="0" applyNumberFormat="1" applyFont="1" applyFill="1" applyBorder="1" applyAlignment="1">
      <alignment vertical="center"/>
    </xf>
    <xf numFmtId="169" fontId="6" fillId="0" borderId="0" xfId="0" applyNumberFormat="1" applyFont="1" applyFill="1" applyAlignment="1">
      <alignment vertical="center"/>
    </xf>
    <xf numFmtId="169" fontId="6" fillId="0" borderId="11" xfId="3" applyFont="1" applyFill="1" applyBorder="1" applyAlignment="1">
      <alignment horizontal="right" vertical="center"/>
    </xf>
    <xf numFmtId="0" fontId="2" fillId="0" borderId="11" xfId="3" applyNumberFormat="1" applyFont="1" applyFill="1" applyBorder="1" applyAlignment="1">
      <alignment horizontal="center" vertical="center"/>
    </xf>
    <xf numFmtId="169" fontId="6" fillId="65" borderId="11" xfId="3" applyFont="1" applyFill="1" applyBorder="1" applyAlignment="1">
      <alignment horizontal="center" vertical="center"/>
    </xf>
    <xf numFmtId="169" fontId="6" fillId="65" borderId="11" xfId="3" applyNumberFormat="1" applyFont="1" applyFill="1" applyBorder="1" applyAlignment="1">
      <alignment horizontal="center" vertical="center"/>
    </xf>
    <xf numFmtId="323" fontId="6" fillId="0" borderId="11" xfId="3" applyNumberFormat="1" applyFont="1" applyFill="1" applyBorder="1" applyAlignment="1">
      <alignment vertical="center"/>
    </xf>
    <xf numFmtId="169" fontId="6" fillId="65" borderId="11" xfId="3" applyFont="1" applyFill="1" applyBorder="1" applyAlignment="1">
      <alignment vertical="center"/>
    </xf>
    <xf numFmtId="171" fontId="3" fillId="2" borderId="11" xfId="3" applyNumberFormat="1" applyFont="1" applyFill="1" applyBorder="1" applyAlignment="1">
      <alignment vertical="center"/>
    </xf>
    <xf numFmtId="171" fontId="7" fillId="0" borderId="11" xfId="0" applyNumberFormat="1" applyFont="1" applyFill="1" applyBorder="1" applyAlignment="1">
      <alignment vertical="center"/>
    </xf>
    <xf numFmtId="171" fontId="25" fillId="0" borderId="11" xfId="0" applyNumberFormat="1" applyFont="1" applyFill="1" applyBorder="1" applyAlignment="1">
      <alignment vertical="center"/>
    </xf>
    <xf numFmtId="171" fontId="2" fillId="0" borderId="11" xfId="3" applyNumberFormat="1" applyFont="1" applyFill="1" applyBorder="1" applyAlignment="1">
      <alignment horizontal="right" vertical="center"/>
    </xf>
    <xf numFmtId="170" fontId="42" fillId="0" borderId="15" xfId="1246" applyNumberFormat="1" applyFont="1" applyFill="1" applyBorder="1" applyAlignment="1">
      <alignment horizontal="right" vertical="center"/>
    </xf>
    <xf numFmtId="0" fontId="292" fillId="0" borderId="15" xfId="4" applyFont="1" applyBorder="1" applyAlignment="1">
      <alignment horizontal="right" vertical="center" wrapText="1"/>
    </xf>
    <xf numFmtId="171" fontId="291" fillId="0" borderId="15" xfId="4" applyNumberFormat="1" applyFont="1" applyBorder="1" applyAlignment="1">
      <alignment horizontal="right" vertical="center" wrapText="1"/>
    </xf>
    <xf numFmtId="0" fontId="2" fillId="0" borderId="15" xfId="4" applyFont="1" applyBorder="1" applyAlignment="1">
      <alignment horizontal="right" vertical="center" wrapText="1"/>
    </xf>
    <xf numFmtId="169" fontId="2" fillId="0" borderId="15" xfId="1246" applyFont="1" applyFill="1" applyBorder="1" applyAlignment="1">
      <alignment horizontal="right" vertical="center"/>
    </xf>
    <xf numFmtId="170" fontId="2" fillId="0" borderId="15" xfId="1246" applyNumberFormat="1" applyFont="1" applyFill="1" applyBorder="1" applyAlignment="1">
      <alignment horizontal="right" vertical="center"/>
    </xf>
    <xf numFmtId="323" fontId="2" fillId="0" borderId="15" xfId="1246" applyNumberFormat="1" applyFont="1" applyFill="1" applyBorder="1" applyAlignment="1">
      <alignment horizontal="right" vertical="center"/>
    </xf>
    <xf numFmtId="170" fontId="4" fillId="0" borderId="15" xfId="1246" applyNumberFormat="1" applyFont="1" applyFill="1" applyBorder="1" applyAlignment="1">
      <alignment horizontal="right" vertical="center"/>
    </xf>
    <xf numFmtId="2" fontId="2" fillId="0" borderId="11" xfId="3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70" fontId="33" fillId="0" borderId="11" xfId="3" applyNumberFormat="1" applyFont="1" applyFill="1" applyBorder="1" applyAlignment="1">
      <alignment horizontal="center" vertical="center"/>
    </xf>
    <xf numFmtId="0" fontId="293" fillId="0" borderId="15" xfId="0" applyFont="1" applyFill="1" applyBorder="1" applyAlignment="1">
      <alignment horizontal="center" vertical="center" wrapText="1"/>
    </xf>
    <xf numFmtId="177" fontId="42" fillId="0" borderId="15" xfId="0" applyNumberFormat="1" applyFont="1" applyFill="1" applyBorder="1" applyAlignment="1">
      <alignment vertical="center"/>
    </xf>
    <xf numFmtId="0" fontId="294" fillId="0" borderId="15" xfId="0" quotePrefix="1" applyFont="1" applyFill="1" applyBorder="1" applyAlignment="1">
      <alignment vertical="center" wrapText="1"/>
    </xf>
    <xf numFmtId="0" fontId="294" fillId="0" borderId="15" xfId="0" applyFont="1" applyFill="1" applyBorder="1" applyAlignment="1">
      <alignment vertical="center" wrapText="1"/>
    </xf>
    <xf numFmtId="169" fontId="28" fillId="0" borderId="11" xfId="3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169" fontId="2" fillId="0" borderId="11" xfId="3" applyNumberFormat="1" applyFont="1" applyFill="1" applyBorder="1" applyAlignment="1">
      <alignment horizontal="right" vertical="center"/>
    </xf>
    <xf numFmtId="0" fontId="2" fillId="0" borderId="56" xfId="4368" applyFont="1" applyBorder="1" applyAlignment="1">
      <alignment horizontal="center" wrapText="1"/>
    </xf>
    <xf numFmtId="0" fontId="2" fillId="0" borderId="15" xfId="4368" applyFont="1" applyBorder="1" applyAlignment="1">
      <alignment wrapText="1"/>
    </xf>
    <xf numFmtId="0" fontId="2" fillId="0" borderId="15" xfId="4368" applyFont="1" applyBorder="1" applyAlignment="1">
      <alignment horizontal="center"/>
    </xf>
    <xf numFmtId="0" fontId="4" fillId="0" borderId="15" xfId="4368" applyFont="1" applyBorder="1" applyAlignment="1">
      <alignment wrapText="1"/>
    </xf>
    <xf numFmtId="0" fontId="2" fillId="0" borderId="15" xfId="4368" applyFont="1" applyBorder="1" applyAlignment="1">
      <alignment vertical="center" wrapText="1"/>
    </xf>
    <xf numFmtId="0" fontId="2" fillId="0" borderId="15" xfId="4368" applyFont="1" applyBorder="1" applyAlignment="1">
      <alignment horizontal="center" wrapText="1"/>
    </xf>
    <xf numFmtId="0" fontId="2" fillId="0" borderId="56" xfId="4368" applyFont="1" applyBorder="1" applyAlignment="1">
      <alignment horizontal="center" vertical="center"/>
    </xf>
    <xf numFmtId="0" fontId="2" fillId="0" borderId="15" xfId="4368" applyFont="1" applyBorder="1" applyAlignment="1">
      <alignment horizontal="center" vertical="center" wrapText="1"/>
    </xf>
    <xf numFmtId="0" fontId="4" fillId="0" borderId="56" xfId="4368" applyFont="1" applyBorder="1" applyAlignment="1">
      <alignment horizontal="center" vertical="center"/>
    </xf>
    <xf numFmtId="0" fontId="4" fillId="0" borderId="15" xfId="4368" applyFont="1" applyBorder="1" applyAlignment="1">
      <alignment horizontal="left" vertical="center" wrapText="1" indent="1"/>
    </xf>
    <xf numFmtId="0" fontId="2" fillId="0" borderId="15" xfId="4368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78" fontId="4" fillId="0" borderId="15" xfId="0" applyNumberFormat="1" applyFont="1" applyFill="1" applyBorder="1" applyAlignment="1">
      <alignment vertical="center" wrapText="1"/>
    </xf>
    <xf numFmtId="178" fontId="4" fillId="0" borderId="15" xfId="8691" applyNumberFormat="1" applyFont="1" applyFill="1" applyBorder="1" applyAlignment="1">
      <alignment horizontal="center" vertical="center" wrapText="1"/>
    </xf>
    <xf numFmtId="3" fontId="2" fillId="0" borderId="15" xfId="5" applyFont="1" applyFill="1" applyBorder="1" applyAlignment="1">
      <alignment horizontal="left" vertical="center" wrapText="1"/>
    </xf>
    <xf numFmtId="3" fontId="2" fillId="0" borderId="15" xfId="5" applyFont="1" applyBorder="1" applyAlignment="1">
      <alignment horizontal="center" vertical="center"/>
    </xf>
    <xf numFmtId="0" fontId="2" fillId="0" borderId="15" xfId="0" quotePrefix="1" applyFont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3" fontId="2" fillId="0" borderId="15" xfId="5" applyFont="1" applyBorder="1" applyAlignment="1">
      <alignment vertical="center" wrapText="1"/>
    </xf>
    <xf numFmtId="3" fontId="2" fillId="0" borderId="15" xfId="5" applyFont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quotePrefix="1" applyFont="1" applyBorder="1" applyAlignment="1">
      <alignment horizontal="left" vertical="center" wrapText="1"/>
    </xf>
    <xf numFmtId="0" fontId="2" fillId="0" borderId="0" xfId="0" applyFont="1"/>
    <xf numFmtId="0" fontId="3" fillId="0" borderId="56" xfId="4307" applyFont="1" applyBorder="1" applyAlignment="1">
      <alignment horizontal="center" vertical="center" wrapText="1"/>
    </xf>
    <xf numFmtId="0" fontId="3" fillId="0" borderId="15" xfId="8692" applyFont="1" applyFill="1" applyBorder="1" applyAlignment="1">
      <alignment vertical="center" wrapText="1"/>
    </xf>
    <xf numFmtId="322" fontId="25" fillId="0" borderId="11" xfId="0" applyNumberFormat="1" applyFont="1" applyFill="1" applyBorder="1" applyAlignment="1">
      <alignment vertical="center"/>
    </xf>
    <xf numFmtId="0" fontId="3" fillId="0" borderId="15" xfId="4" applyFont="1" applyBorder="1" applyAlignment="1">
      <alignment horizontal="right" vertical="center" wrapText="1"/>
    </xf>
    <xf numFmtId="176" fontId="2" fillId="0" borderId="15" xfId="4" applyNumberFormat="1" applyFont="1" applyBorder="1" applyAlignment="1">
      <alignment horizontal="right" vertical="center" wrapText="1"/>
    </xf>
    <xf numFmtId="0" fontId="18" fillId="0" borderId="0" xfId="0" applyFont="1"/>
    <xf numFmtId="170" fontId="3" fillId="0" borderId="3" xfId="3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4" fillId="0" borderId="1" xfId="7" applyBorder="1" applyAlignment="1">
      <alignment horizontal="center" vertical="center"/>
    </xf>
    <xf numFmtId="0" fontId="34" fillId="0" borderId="2" xfId="7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70" fontId="3" fillId="0" borderId="5" xfId="3" applyNumberFormat="1" applyFont="1" applyFill="1" applyBorder="1" applyAlignment="1">
      <alignment horizontal="center" vertical="center" wrapText="1"/>
    </xf>
    <xf numFmtId="170" fontId="3" fillId="0" borderId="17" xfId="3" applyNumberFormat="1" applyFont="1" applyFill="1" applyBorder="1" applyAlignment="1">
      <alignment horizontal="center" vertical="center" wrapText="1"/>
    </xf>
    <xf numFmtId="170" fontId="3" fillId="0" borderId="4" xfId="3" applyNumberFormat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8693">
    <cellStyle name="_x0001_" xfId="11"/>
    <cellStyle name="          _x000d__x000a_shell=progman.exe_x000d__x000a_m" xfId="12"/>
    <cellStyle name="          _x000d__x000a_shell=progman.exe_x000d__x000a_m 2" xfId="13"/>
    <cellStyle name="          _x000d__x000a_shell=progman.exe_x000d__x000a_m 2 2" xfId="14"/>
    <cellStyle name="_x000d__x000a_JournalTemplate=C:\COMFO\CTALK\JOURSTD.TPL_x000d__x000a_LbStateAddress=3 3 0 251 1 89 2 311_x000d__x000a_LbStateJou" xfId="15"/>
    <cellStyle name="# ##0" xfId="16"/>
    <cellStyle name="#,##0" xfId="17"/>
    <cellStyle name="%" xfId="18"/>
    <cellStyle name="." xfId="19"/>
    <cellStyle name=". 2" xfId="20"/>
    <cellStyle name=".d©y" xfId="21"/>
    <cellStyle name=".d©y 2" xfId="22"/>
    <cellStyle name="??" xfId="23"/>
    <cellStyle name="?? [0.00]_ Att. 1- Cover" xfId="24"/>
    <cellStyle name="?? [0]" xfId="25"/>
    <cellStyle name="?? [0] 2" xfId="26"/>
    <cellStyle name="?? [0] 3" xfId="27"/>
    <cellStyle name="?? 10" xfId="28"/>
    <cellStyle name="?? 11" xfId="29"/>
    <cellStyle name="?? 12" xfId="30"/>
    <cellStyle name="?? 13" xfId="31"/>
    <cellStyle name="?? 14" xfId="32"/>
    <cellStyle name="?? 15" xfId="33"/>
    <cellStyle name="?? 16" xfId="34"/>
    <cellStyle name="?? 17" xfId="35"/>
    <cellStyle name="?? 18" xfId="36"/>
    <cellStyle name="?? 19" xfId="37"/>
    <cellStyle name="?? 2" xfId="38"/>
    <cellStyle name="?? 20" xfId="39"/>
    <cellStyle name="?? 21" xfId="40"/>
    <cellStyle name="?? 22" xfId="41"/>
    <cellStyle name="?? 23" xfId="42"/>
    <cellStyle name="?? 24" xfId="43"/>
    <cellStyle name="?? 25" xfId="44"/>
    <cellStyle name="?? 26" xfId="45"/>
    <cellStyle name="?? 27" xfId="46"/>
    <cellStyle name="?? 28" xfId="47"/>
    <cellStyle name="?? 29" xfId="48"/>
    <cellStyle name="?? 3" xfId="49"/>
    <cellStyle name="?? 30" xfId="50"/>
    <cellStyle name="?? 31" xfId="51"/>
    <cellStyle name="?? 32" xfId="52"/>
    <cellStyle name="?? 33" xfId="53"/>
    <cellStyle name="?? 34" xfId="54"/>
    <cellStyle name="?? 35" xfId="55"/>
    <cellStyle name="?? 36" xfId="56"/>
    <cellStyle name="?? 37" xfId="57"/>
    <cellStyle name="?? 38" xfId="58"/>
    <cellStyle name="?? 39" xfId="59"/>
    <cellStyle name="?? 4" xfId="60"/>
    <cellStyle name="?? 40" xfId="61"/>
    <cellStyle name="?? 41" xfId="62"/>
    <cellStyle name="?? 42" xfId="63"/>
    <cellStyle name="?? 43" xfId="64"/>
    <cellStyle name="?? 44" xfId="65"/>
    <cellStyle name="?? 45" xfId="66"/>
    <cellStyle name="?? 46" xfId="67"/>
    <cellStyle name="?? 47" xfId="68"/>
    <cellStyle name="?? 48" xfId="69"/>
    <cellStyle name="?? 49" xfId="70"/>
    <cellStyle name="?? 5" xfId="71"/>
    <cellStyle name="?? 50" xfId="72"/>
    <cellStyle name="?? 51" xfId="73"/>
    <cellStyle name="?? 52" xfId="74"/>
    <cellStyle name="?? 53" xfId="75"/>
    <cellStyle name="?? 54" xfId="76"/>
    <cellStyle name="?? 55" xfId="77"/>
    <cellStyle name="?? 56" xfId="78"/>
    <cellStyle name="?? 57" xfId="79"/>
    <cellStyle name="?? 6" xfId="80"/>
    <cellStyle name="?? 7" xfId="81"/>
    <cellStyle name="?? 8" xfId="82"/>
    <cellStyle name="?? 9" xfId="83"/>
    <cellStyle name="?_x001d_??%U©÷u&amp;H©÷9_x0008_? s_x000a__x0007__x0001__x0001_" xfId="84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5"/>
    <cellStyle name="?_x001d_??%U©÷u&amp;H©÷9_x0008_?_x0009_s_x000a__x0007__x0001__x0001_" xfId="8673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674"/>
    <cellStyle name="?_x001d_??%U²u&amp;H²9_x0008_? s_x000a__x0007__x0001__x0001_" xfId="86"/>
    <cellStyle name="?_x001d_??%U²u&amp;H²9_x0008_?_x0009_s_x000a__x0007__x0001__x0001_" xfId="8675"/>
    <cellStyle name="???? [0.00]_      " xfId="87"/>
    <cellStyle name="??????" xfId="88"/>
    <cellStyle name="????[0]_Sheet1" xfId="89"/>
    <cellStyle name="????_      " xfId="90"/>
    <cellStyle name="???[0]_?? DI" xfId="91"/>
    <cellStyle name="???_?? DI" xfId="92"/>
    <cellStyle name="??[0]_BRE" xfId="93"/>
    <cellStyle name="??_      " xfId="94"/>
    <cellStyle name="??A? [0]_laroux_1_¸???™? " xfId="95"/>
    <cellStyle name="??A?_laroux_1_¸???™? " xfId="96"/>
    <cellStyle name="?¡±¢¥?_?¨ù??¢´¢¥_¢¬???¢â? " xfId="97"/>
    <cellStyle name="?”´?_?¼??¤´_¸???™? " xfId="98"/>
    <cellStyle name="?ðÇ%U?&amp;H?_x0008_?s_x000a__x0007__x0001__x0001_" xfId="99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100"/>
    <cellStyle name="?I?I?_x0001_??j?_x0008_?h_x0001__x000c__x000c__x0002__x0002__x000c_!Comma [0]_Chi phÝ kh¸c_B¶ng 1 (2)?G_x001d_Comma [0]_Chi phÝ kh¸c_B¶ng 2?G$Comma [0]_Ch" xfId="101"/>
    <cellStyle name="?曹%U?&amp;H?_x0008_?s_x000a__x0007__x0001__x0001_" xfId="102"/>
    <cellStyle name="@ET_Style?.xl99" xfId="103"/>
    <cellStyle name="[0]_Chi phÝ kh¸c_V" xfId="104"/>
    <cellStyle name="_(DT Moi) PTVLMN" xfId="105"/>
    <cellStyle name="_(DT Moi) PTVLMN 2" xfId="106"/>
    <cellStyle name="_(DT Moi) PTVLMN_BIEU KE HOACH  2015 (KTN 6.11 sua)" xfId="107"/>
    <cellStyle name="_1 TONG HOP - CA NA" xfId="108"/>
    <cellStyle name="_13_Tra loi KH ben ngoai" xfId="109"/>
    <cellStyle name="_13_Tra loi KH ben ngoai 2" xfId="110"/>
    <cellStyle name="_Bang bieu" xfId="111"/>
    <cellStyle name="_Bang bieu 2" xfId="112"/>
    <cellStyle name="_Bang bieu 2 2" xfId="113"/>
    <cellStyle name="_Bang bieu_BIEU KE HOACH  2015 (KTN 6.11 sua)" xfId="114"/>
    <cellStyle name="_Bang Chi tieu (2)" xfId="115"/>
    <cellStyle name="_Bang Chi tieu (2) 2" xfId="8311"/>
    <cellStyle name="_Bang Chi tieu (2)?_x001c_Comma [0]_Chi phÝ kh¸c_Book1?!Comma [0]_Chi phÝ kh¸c_Liªn ChiÓu?b_x001e_Comma [0]_Chi" xfId="116"/>
    <cellStyle name="_Bang Chi tieu (2)?_x001c_Comma [0]_Chi phÝ kh¸c_Book1?!Comma [0]_Chi phÝ kh¸c_Liªn ChiÓu?b_x001e_Comma [0]_Chi 2" xfId="117"/>
    <cellStyle name="_Bang Chi tieu (2)?_x001c_Comma [0]_Chi phÝ kh¸c_Book1?!Comma [0]_Chi phÝ kh¸c_Liªn ChiÓu?b_x001e_Comma [0]_Chi 2 2" xfId="118"/>
    <cellStyle name="_Bang Chi tieu (2)?_x001c_Comma [0]_Chi phÝ kh¸c_Book1?!Comma [0]_Chi phÝ kh¸c_Liªn ChiÓu?b_x001e_Comma [0]_Chi_BIEU KE HOACH  2015 (KTN 6.11 sua)" xfId="119"/>
    <cellStyle name="_Bao cao danh muc cac cong trinh tren dia ban huyen 4-2010" xfId="120"/>
    <cellStyle name="_Bao cao tai NPP PHAN DUNG 22-7" xfId="121"/>
    <cellStyle name="_Bao cao tai NPP PHAN DUNG 22-7 2" xfId="122"/>
    <cellStyle name="_Bao cao tai NPP PHAN DUNG 22-7_BIEU KE HOACH  2015 (KTN 6.11 sua)" xfId="123"/>
    <cellStyle name="_BAO CAO THUE T09- 2007(h)" xfId="124"/>
    <cellStyle name="_BAO GIA NGAY 24-10-08 (co dam)" xfId="125"/>
    <cellStyle name="_Bieu bao cao giam sat 6 thang 2011" xfId="126"/>
    <cellStyle name="_Bieu chi tieu KH 2014 (Huy-04-11)" xfId="127"/>
    <cellStyle name="_bieu tong hop lai kh von 2011 gui phong TH-KTDN" xfId="129"/>
    <cellStyle name="_BIEU THAM TRA " xfId="128"/>
    <cellStyle name="_BIỂU TỔNG HỢP LẦN CUỐI SỬA THEO NGHI QUYẾT SỐ 81" xfId="130"/>
    <cellStyle name="_Book1" xfId="131"/>
    <cellStyle name="_Book1 2" xfId="132"/>
    <cellStyle name="_Book1_1" xfId="133"/>
    <cellStyle name="_Book1_1 2" xfId="134"/>
    <cellStyle name="_Book1_1_Bao cao 9 thang  XDCB" xfId="135"/>
    <cellStyle name="_Book1_1_Bao cao phòng lao động phụ lục 3" xfId="136"/>
    <cellStyle name="_Book1_1_Book1" xfId="137"/>
    <cellStyle name="_Book1_1_Book1 2" xfId="138"/>
    <cellStyle name="_Book1_1_Book1 2 2" xfId="139"/>
    <cellStyle name="_Book1_1_Book1_BIEU KE HOACH  2015 (KTN 6.11 sua)" xfId="140"/>
    <cellStyle name="_Book1_1_KH Von 2012 gui BKH 1" xfId="141"/>
    <cellStyle name="_Book1_1_KH Von 2012 gui BKH 2" xfId="142"/>
    <cellStyle name="_Book1_1_Ra soat KH von 2011 (Huy-11-11-11)" xfId="143"/>
    <cellStyle name="_Book1_1_Ra soat KH von 2011 (Huy-11-11-11) 2" xfId="144"/>
    <cellStyle name="_Book1_1_Ra soat KH von 2011 (Huy-11-11-11) 2 2" xfId="145"/>
    <cellStyle name="_Book1_1_Ra soat KH von 2011 (Huy-11-11-11)_BIEU KE HOACH  2015 (KTN 6.11 sua)" xfId="146"/>
    <cellStyle name="_Book1_1_Viec Huy dang lam" xfId="147"/>
    <cellStyle name="_Book1_2" xfId="148"/>
    <cellStyle name="_Book1_2 2" xfId="149"/>
    <cellStyle name="_Book1_2 3" xfId="150"/>
    <cellStyle name="_Book1_2_BIEU KE HOACH  2015 (KTN 6.11 sua)" xfId="151"/>
    <cellStyle name="_Book1_2_dự toán 30a 2013" xfId="152"/>
    <cellStyle name="_Book1_2_Ke hoach 2010 (theo doi 11-8-2010)" xfId="153"/>
    <cellStyle name="_Book1_2_Ra soat KH von 2011 (Huy-11-11-11)" xfId="154"/>
    <cellStyle name="_Book1_2_Ra soat KH von 2011 (Huy-11-11-11) 2" xfId="155"/>
    <cellStyle name="_Book1_2_Ra soat KH von 2011 (Huy-11-11-11) 2 2" xfId="156"/>
    <cellStyle name="_Book1_2_Ra soat KH von 2011 (Huy-11-11-11)_BIEU KE HOACH  2015 (KTN 6.11 sua)" xfId="157"/>
    <cellStyle name="_Book1_2_Viec Huy dang lam" xfId="158"/>
    <cellStyle name="_Book1_Bieu chi tieu KH 2014 (Huy-04-11)" xfId="159"/>
    <cellStyle name="_Book1_BIỂU TỔNG HỢP LẦN CUỐI SỬA THEO NGHI QUYẾT SỐ 81" xfId="160"/>
    <cellStyle name="_Book1_dự toán 30a 2013" xfId="161"/>
    <cellStyle name="_Book1_Kh ql62 (2010) 11-09" xfId="162"/>
    <cellStyle name="_Book1_Ra soat KH von 2011 (Huy-11-11-11)" xfId="163"/>
    <cellStyle name="_Book1_Ra soat KH von 2011 (Huy-11-11-11) 2" xfId="164"/>
    <cellStyle name="_Book1_Ra soat KH von 2011 (Huy-11-11-11)_BIEU KE HOACH  2015 (KTN 6.11 sua)" xfId="165"/>
    <cellStyle name="_Book1_Viec Huy dang lam" xfId="166"/>
    <cellStyle name="_Book1_Viec Huy dang lam_CT 134" xfId="167"/>
    <cellStyle name="_C.cong+B.luong-Sanluong" xfId="168"/>
    <cellStyle name="_Copy of Biểu BC điều chỉnh chỉ tiêu NN các huyện chia tách 404 ngay 23.5" xfId="173"/>
    <cellStyle name="_Copy of KH PHAN BO VON ĐỐI ỨNG NAM 2011 (30 TY phuong án gop WB)" xfId="174"/>
    <cellStyle name="_Chi tieu KH nam 2009" xfId="169"/>
    <cellStyle name="_Chi tieu KH nam 2009 2" xfId="170"/>
    <cellStyle name="_Chi tieu KH nam 2009_BIEU KE HOACH  2015 (KTN 6.11 sua)" xfId="171"/>
    <cellStyle name="_Chuẩn bị đầu tư 2011 (sep Hung)" xfId="172"/>
    <cellStyle name="_dang vien mói" xfId="175"/>
    <cellStyle name="_Danh sach CBNV" xfId="176"/>
    <cellStyle name="_Danh Sach ho ngheo" xfId="177"/>
    <cellStyle name="_Danh Sach ho ngheo 2" xfId="178"/>
    <cellStyle name="_DM 1" xfId="179"/>
    <cellStyle name="_DM 1 2" xfId="180"/>
    <cellStyle name="_DM 1_BIEU KE HOACH  2015 (KTN 6.11 sua)" xfId="181"/>
    <cellStyle name="_DO-D1500-KHONG CO TRONG DT" xfId="182"/>
    <cellStyle name="_DT 1751 Muong Khoa" xfId="183"/>
    <cellStyle name="_DT 1751 Muong Khoa 2" xfId="184"/>
    <cellStyle name="_DT 1751 Muong Khoa 2 2" xfId="185"/>
    <cellStyle name="_DT 1751 Muong Khoa_BIEU KE HOACH  2015 (KTN 6.11 sua)" xfId="186"/>
    <cellStyle name="_DT Nam vai" xfId="187"/>
    <cellStyle name="_DT Nam vai 2" xfId="188"/>
    <cellStyle name="_DT Nam vai_bieu ke hoach dau thau" xfId="189"/>
    <cellStyle name="_DT Nam vai_bieu ke hoach dau thau 2" xfId="190"/>
    <cellStyle name="_DT Nam vai_bieu ke hoach dau thau 2 2" xfId="191"/>
    <cellStyle name="_DT Nam vai_bieu ke hoach dau thau truong mam non SKH" xfId="192"/>
    <cellStyle name="_DT Nam vai_bieu ke hoach dau thau truong mam non SKH 2" xfId="193"/>
    <cellStyle name="_DT Nam vai_bieu ke hoach dau thau truong mam non SKH 2 2" xfId="194"/>
    <cellStyle name="_DT Nam vai_bieu ke hoach dau thau truong mam non SKH_BIEU KE HOACH  2015 (KTN 6.11 sua)" xfId="195"/>
    <cellStyle name="_DT Nam vai_bieu ke hoach dau thau_BIEU KE HOACH  2015 (KTN 6.11 sua)" xfId="196"/>
    <cellStyle name="_DT Nam vai_Book1" xfId="197"/>
    <cellStyle name="_DT Nam vai_Book1 2" xfId="198"/>
    <cellStyle name="_DT Nam vai_Book1_CT 134" xfId="199"/>
    <cellStyle name="_DT Nam vai_CT 134" xfId="200"/>
    <cellStyle name="_DT Nam vai_DTTD chieng chan Tham lai 29-9-2009" xfId="201"/>
    <cellStyle name="_DT Nam vai_DTTD chieng chan Tham lai 29-9-2009 2" xfId="202"/>
    <cellStyle name="_DT Nam vai_DTTD chieng chan Tham lai 29-9-2009_CT 134" xfId="203"/>
    <cellStyle name="_DT Nam vai_Ke hoach 2010 (theo doi 11-8-2010)" xfId="204"/>
    <cellStyle name="_DT Nam vai_Ke hoach 2010 (theo doi 11-8-2010) 2" xfId="205"/>
    <cellStyle name="_DT Nam vai_Ke hoach 2010 (theo doi 11-8-2010) 2 2" xfId="206"/>
    <cellStyle name="_DT Nam vai_Ke hoach 2010 (theo doi 11-8-2010)_BIEU KE HOACH  2015 (KTN 6.11 sua)" xfId="207"/>
    <cellStyle name="_DT Nam vai_ke hoach dau thau 30-6-2010" xfId="208"/>
    <cellStyle name="_DT Nam vai_ke hoach dau thau 30-6-2010 2" xfId="209"/>
    <cellStyle name="_DT Nam vai_ke hoach dau thau 30-6-2010 2 2" xfId="210"/>
    <cellStyle name="_DT Nam vai_ke hoach dau thau 30-6-2010_BIEU KE HOACH  2015 (KTN 6.11 sua)" xfId="211"/>
    <cellStyle name="_DT Nam vai_QD ke hoach dau thau" xfId="212"/>
    <cellStyle name="_DT Nam vai_QD ke hoach dau thau 2" xfId="213"/>
    <cellStyle name="_DT Nam vai_QD ke hoach dau thau 2 2" xfId="214"/>
    <cellStyle name="_DT Nam vai_QD ke hoach dau thau_BIEU KE HOACH  2015 (KTN 6.11 sua)" xfId="215"/>
    <cellStyle name="_DT Nam vai_tinh toan hoang ha" xfId="216"/>
    <cellStyle name="_DT Nam vai_tinh toan hoang ha 2" xfId="217"/>
    <cellStyle name="_DT Nam vai_tinh toan hoang ha 2 2" xfId="218"/>
    <cellStyle name="_DT Nam vai_tinh toan hoang ha_BIEU KE HOACH  2015 (KTN 6.11 sua)" xfId="219"/>
    <cellStyle name="_DT truong THPT  quyet thang tinh 04-3-09" xfId="220"/>
    <cellStyle name="_DTnha cong vu Dung C" xfId="221"/>
    <cellStyle name="_Du toan" xfId="223"/>
    <cellStyle name="_Du toan 2" xfId="8312"/>
    <cellStyle name="_Du toan_bieu ke hoach dau thau" xfId="225"/>
    <cellStyle name="_Du toan_bieu ke hoach dau thau truong mam non SKH" xfId="226"/>
    <cellStyle name="_Du toan_bieu tong hop lai kh von 2011 gui phong TH-KTDN" xfId="227"/>
    <cellStyle name="_Du toan_Book1" xfId="228"/>
    <cellStyle name="_Du toan_Book1_Ke hoach 2010 (theo doi 11-8-2010)" xfId="229"/>
    <cellStyle name="_Du toan_Book1_ke hoach dau thau 30-6-2010" xfId="230"/>
    <cellStyle name="_Du toan_Copy of KH PHAN BO VON ĐỐI ỨNG NAM 2011 (30 TY phuong án gop WB)" xfId="231"/>
    <cellStyle name="_Du toan_DTTD chieng chan Tham lai 29-9-2009" xfId="232"/>
    <cellStyle name="_Du toan_Du toan nuoc San Thang (GD2)" xfId="234"/>
    <cellStyle name="_Du toan_dự toán 30a 2013" xfId="233"/>
    <cellStyle name="_Du toan_Ke hoach 2010 (theo doi 11-8-2010)" xfId="235"/>
    <cellStyle name="_Du toan_ke hoach dau thau 30-6-2010" xfId="236"/>
    <cellStyle name="_Du toan_KH Von 2012 gui BKH 1" xfId="237"/>
    <cellStyle name="_Du toan_phân loại nguồn vốn" xfId="238"/>
    <cellStyle name="_Du toan_QD ke hoach dau thau" xfId="239"/>
    <cellStyle name="_Du toan_tinh toan hoang ha" xfId="240"/>
    <cellStyle name="_Du toan_Tong von ĐTPT" xfId="241"/>
    <cellStyle name="_DU THAO BCKT LChâu" xfId="222"/>
    <cellStyle name="_DUTOAN goi 20(PTNT)" xfId="242"/>
    <cellStyle name="_DUTOAN goi 20(PTNT) 2" xfId="243"/>
    <cellStyle name="_DUTOAN goi 20(PTNT)_BIEU KE HOACH  2015 (KTN 6.11 sua)" xfId="244"/>
    <cellStyle name="_DuToan92009Luong650" xfId="245"/>
    <cellStyle name="_DuToan92009Luong650 2" xfId="246"/>
    <cellStyle name="_DuToan92009Luong650_BIEU KE HOACH  2015 (KTN 6.11 sua)" xfId="247"/>
    <cellStyle name="_Duyet TK thay đôi" xfId="248"/>
    <cellStyle name="_Duyet TK thay đôi 2" xfId="249"/>
    <cellStyle name="_Duyet TK thay đôi_BIEU KE HOACH  2015 (KTN 6.11 sua)" xfId="250"/>
    <cellStyle name="_dự toán 30a 2013" xfId="224"/>
    <cellStyle name="_F4-6" xfId="251"/>
    <cellStyle name="_F4-6 2" xfId="252"/>
    <cellStyle name="_F4-6_BIEU KE HOACH  2015 (KTN 6.11 sua)" xfId="253"/>
    <cellStyle name="_GOITHAUSO2" xfId="254"/>
    <cellStyle name="_GOITHAUSO3" xfId="255"/>
    <cellStyle name="_GOITHAUSO4" xfId="256"/>
    <cellStyle name="_Gui Phai TTra TRUONG PTTH Ka Lang Hieu bo+Phu 17-8-09-" xfId="257"/>
    <cellStyle name="_HaHoa_TDT_DienCSang" xfId="258"/>
    <cellStyle name="_HaHoa_TDT_DienCSang 2" xfId="259"/>
    <cellStyle name="_HaHoa19-5-07" xfId="260"/>
    <cellStyle name="_HaHoa19-5-07 2" xfId="261"/>
    <cellStyle name="_Ke hoach 2010 ngay 14.4.10" xfId="262"/>
    <cellStyle name="_Ke hoach 2010 ngay 14.4.10 2" xfId="263"/>
    <cellStyle name="_Ke hoach 2010 ngay 14.4.10_BIEU KE HOACH  2015 (KTN 6.11 sua)" xfId="264"/>
    <cellStyle name="_Ke hoạch thuc hien goi thau" xfId="265"/>
    <cellStyle name="_KT (2)" xfId="267"/>
    <cellStyle name="_KT (2)_1" xfId="268"/>
    <cellStyle name="_KT (2)_2" xfId="269"/>
    <cellStyle name="_KT (2)_2_TG-TH" xfId="270"/>
    <cellStyle name="_KT (2)_2_TG-TH_BANG TONG HOP TINH HINH THANH QUYET TOAN (MOI I)" xfId="271"/>
    <cellStyle name="_KT (2)_2_TG-TH_BAO GIA NGAY 24-10-08 (co dam)" xfId="272"/>
    <cellStyle name="_KT (2)_2_TG-TH_BIỂU TỔNG HỢP LẦN CUỐI SỬA THEO NGHI QUYẾT SỐ 81" xfId="273"/>
    <cellStyle name="_KT (2)_2_TG-TH_Book1" xfId="274"/>
    <cellStyle name="_KT (2)_2_TG-TH_Book1_1" xfId="275"/>
    <cellStyle name="_KT (2)_2_TG-TH_CAU Khanh Nam(Thi Cong)" xfId="276"/>
    <cellStyle name="_KT (2)_2_TG-TH_DU TRU VAT TU" xfId="277"/>
    <cellStyle name="_KT (2)_2_TG-TH_Ket du ung NS" xfId="278"/>
    <cellStyle name="_KT (2)_2_TG-TH_KH Von 2012 gui BKH 1" xfId="279"/>
    <cellStyle name="_KT (2)_2_TG-TH_KH Von 2012 gui BKH 2" xfId="280"/>
    <cellStyle name="_KT (2)_2_TG-TH_ÿÿÿÿÿ" xfId="281"/>
    <cellStyle name="_KT (2)_3" xfId="282"/>
    <cellStyle name="_KT (2)_3_TG-TH" xfId="283"/>
    <cellStyle name="_KT (2)_3_TG-TH_Ket du ung NS" xfId="284"/>
    <cellStyle name="_KT (2)_3_TG-TH_KH Von 2012 gui BKH 1" xfId="285"/>
    <cellStyle name="_KT (2)_3_TG-TH_KH Von 2012 gui BKH 2" xfId="286"/>
    <cellStyle name="_KT (2)_3_TG-TH_PERSONAL" xfId="287"/>
    <cellStyle name="_KT (2)_3_TG-TH_PERSONAL_Book1" xfId="288"/>
    <cellStyle name="_KT (2)_3_TG-TH_PERSONAL_Tong hop KHCB 2001" xfId="289"/>
    <cellStyle name="_KT (2)_4" xfId="290"/>
    <cellStyle name="_KT (2)_4_BANG TONG HOP TINH HINH THANH QUYET TOAN (MOI I)" xfId="291"/>
    <cellStyle name="_KT (2)_4_BAO GIA NGAY 24-10-08 (co dam)" xfId="292"/>
    <cellStyle name="_KT (2)_4_BIỂU TỔNG HỢP LẦN CUỐI SỬA THEO NGHI QUYẾT SỐ 81" xfId="293"/>
    <cellStyle name="_KT (2)_4_Book1" xfId="294"/>
    <cellStyle name="_KT (2)_4_Book1_1" xfId="295"/>
    <cellStyle name="_KT (2)_4_CAU Khanh Nam(Thi Cong)" xfId="296"/>
    <cellStyle name="_KT (2)_4_DU TRU VAT TU" xfId="297"/>
    <cellStyle name="_KT (2)_4_Ket du ung NS" xfId="298"/>
    <cellStyle name="_KT (2)_4_KH Von 2012 gui BKH 1" xfId="299"/>
    <cellStyle name="_KT (2)_4_KH Von 2012 gui BKH 2" xfId="300"/>
    <cellStyle name="_KT (2)_4_TG-TH" xfId="301"/>
    <cellStyle name="_KT (2)_4_ÿÿÿÿÿ" xfId="302"/>
    <cellStyle name="_KT (2)_5" xfId="303"/>
    <cellStyle name="_KT (2)_5_BANG TONG HOP TINH HINH THANH QUYET TOAN (MOI I)" xfId="304"/>
    <cellStyle name="_KT (2)_5_BAO GIA NGAY 24-10-08 (co dam)" xfId="305"/>
    <cellStyle name="_KT (2)_5_BIỂU TỔNG HỢP LẦN CUỐI SỬA THEO NGHI QUYẾT SỐ 81" xfId="306"/>
    <cellStyle name="_KT (2)_5_Book1" xfId="307"/>
    <cellStyle name="_KT (2)_5_Book1_1" xfId="308"/>
    <cellStyle name="_KT (2)_5_CAU Khanh Nam(Thi Cong)" xfId="309"/>
    <cellStyle name="_KT (2)_5_DU TRU VAT TU" xfId="310"/>
    <cellStyle name="_KT (2)_5_Ket du ung NS" xfId="311"/>
    <cellStyle name="_KT (2)_5_KH Von 2012 gui BKH 1" xfId="312"/>
    <cellStyle name="_KT (2)_5_KH Von 2012 gui BKH 2" xfId="313"/>
    <cellStyle name="_KT (2)_5_ÿÿÿÿÿ" xfId="314"/>
    <cellStyle name="_KT (2)_Ket du ung NS" xfId="315"/>
    <cellStyle name="_KT (2)_KH Von 2012 gui BKH 1" xfId="316"/>
    <cellStyle name="_KT (2)_KH Von 2012 gui BKH 2" xfId="317"/>
    <cellStyle name="_KT (2)_PERSONAL" xfId="318"/>
    <cellStyle name="_KT (2)_PERSONAL_Book1" xfId="319"/>
    <cellStyle name="_KT (2)_PERSONAL_Tong hop KHCB 2001" xfId="320"/>
    <cellStyle name="_KT (2)_TG-TH" xfId="321"/>
    <cellStyle name="_KT_TG" xfId="322"/>
    <cellStyle name="_KT_TG_1" xfId="323"/>
    <cellStyle name="_KT_TG_1_BANG TONG HOP TINH HINH THANH QUYET TOAN (MOI I)" xfId="324"/>
    <cellStyle name="_KT_TG_1_BAO GIA NGAY 24-10-08 (co dam)" xfId="325"/>
    <cellStyle name="_KT_TG_1_BIỂU TỔNG HỢP LẦN CUỐI SỬA THEO NGHI QUYẾT SỐ 81" xfId="326"/>
    <cellStyle name="_KT_TG_1_Book1" xfId="327"/>
    <cellStyle name="_KT_TG_1_Book1_1" xfId="328"/>
    <cellStyle name="_KT_TG_1_CAU Khanh Nam(Thi Cong)" xfId="329"/>
    <cellStyle name="_KT_TG_1_DU TRU VAT TU" xfId="330"/>
    <cellStyle name="_KT_TG_1_Ket du ung NS" xfId="331"/>
    <cellStyle name="_KT_TG_1_KH Von 2012 gui BKH 1" xfId="332"/>
    <cellStyle name="_KT_TG_1_KH Von 2012 gui BKH 2" xfId="333"/>
    <cellStyle name="_KT_TG_1_ÿÿÿÿÿ" xfId="334"/>
    <cellStyle name="_KT_TG_2" xfId="335"/>
    <cellStyle name="_KT_TG_2_BANG TONG HOP TINH HINH THANH QUYET TOAN (MOI I)" xfId="336"/>
    <cellStyle name="_KT_TG_2_BAO GIA NGAY 24-10-08 (co dam)" xfId="337"/>
    <cellStyle name="_KT_TG_2_BIỂU TỔNG HỢP LẦN CUỐI SỬA THEO NGHI QUYẾT SỐ 81" xfId="338"/>
    <cellStyle name="_KT_TG_2_Book1" xfId="339"/>
    <cellStyle name="_KT_TG_2_Book1_1" xfId="340"/>
    <cellStyle name="_KT_TG_2_CAU Khanh Nam(Thi Cong)" xfId="341"/>
    <cellStyle name="_KT_TG_2_DU TRU VAT TU" xfId="342"/>
    <cellStyle name="_KT_TG_2_Ket du ung NS" xfId="343"/>
    <cellStyle name="_KT_TG_2_KH Von 2012 gui BKH 1" xfId="344"/>
    <cellStyle name="_KT_TG_2_KH Von 2012 gui BKH 2" xfId="345"/>
    <cellStyle name="_KT_TG_2_ÿÿÿÿÿ" xfId="346"/>
    <cellStyle name="_KT_TG_3" xfId="347"/>
    <cellStyle name="_KT_TG_4" xfId="348"/>
    <cellStyle name="_Kh ql62 (2010) 11-09" xfId="266"/>
    <cellStyle name="_LuuNgay24-07-2006Bao cao tai NPP PHAN DUNG 22-7" xfId="349"/>
    <cellStyle name="_LuuNgay24-07-2006Bao cao tai NPP PHAN DUNG 22-7 2" xfId="350"/>
    <cellStyle name="_LuuNgay24-07-2006Bao cao tai NPP PHAN DUNG 22-7_BIEU KE HOACH  2015 (KTN 6.11 sua)" xfId="351"/>
    <cellStyle name="_MauThanTKKT-goi7-DonGia2143(vl t7)" xfId="352"/>
    <cellStyle name="_MauThanTKKT-goi7-DonGia2143(vl t7) 2" xfId="353"/>
    <cellStyle name="_MauThanTKKT-goi7-DonGia2143(vl t7)_BIEU KE HOACH  2015 (KTN 6.11 sua)" xfId="354"/>
    <cellStyle name="_Nhu cau von ung truoc 2011 Tha h Hoa + Nge An gui TW" xfId="355"/>
    <cellStyle name="_Nhu cau von ung truoc 2011 Tha h Hoa + Nge An gui TW 2" xfId="356"/>
    <cellStyle name="_Nhu cau von ung truoc 2011 Tha h Hoa + Nge An gui TW_BIEU KE HOACH  2015 (KTN 6.11 sua)" xfId="357"/>
    <cellStyle name="_PERSONAL" xfId="358"/>
    <cellStyle name="_PERSONAL_Book1" xfId="359"/>
    <cellStyle name="_PERSONAL_Tong hop KHCB 2001" xfId="360"/>
    <cellStyle name="_Phan bo" xfId="361"/>
    <cellStyle name="_Phan bo 2" xfId="362"/>
    <cellStyle name="_Phan bo_BIEU KE HOACH  2015 (KTN 6.11 sua)" xfId="363"/>
    <cellStyle name="_Phan pha do" xfId="364"/>
    <cellStyle name="_Phụ biểu 09a" xfId="365"/>
    <cellStyle name="_Phụ biểu 09b" xfId="366"/>
    <cellStyle name="_Q TOAN  SCTX QL.62 QUI I ( oanh)" xfId="367"/>
    <cellStyle name="_Q TOAN  SCTX QL.62 QUI II ( oanh)" xfId="368"/>
    <cellStyle name="_QĐ 980" xfId="369"/>
    <cellStyle name="_QT SCTXQL62_QT1 (Cty QL)" xfId="370"/>
    <cellStyle name="_Ra soat KH von 2011 (Huy-11-11-11)" xfId="371"/>
    <cellStyle name="_Ra soat KH von 2011 (Huy-11-11-11) 2" xfId="372"/>
    <cellStyle name="_Ra soat KH von 2011 (Huy-11-11-11)_BIEU KE HOACH  2015 (KTN 6.11 sua)" xfId="373"/>
    <cellStyle name="_Sheet1" xfId="374"/>
    <cellStyle name="_Sheet2" xfId="375"/>
    <cellStyle name="_SO T11" xfId="376"/>
    <cellStyle name="_TG-TH" xfId="377"/>
    <cellStyle name="_TG-TH_1" xfId="378"/>
    <cellStyle name="_TG-TH_1_BANG TONG HOP TINH HINH THANH QUYET TOAN (MOI I)" xfId="379"/>
    <cellStyle name="_TG-TH_1_BAO GIA NGAY 24-10-08 (co dam)" xfId="380"/>
    <cellStyle name="_TG-TH_1_BIỂU TỔNG HỢP LẦN CUỐI SỬA THEO NGHI QUYẾT SỐ 81" xfId="381"/>
    <cellStyle name="_TG-TH_1_Book1" xfId="382"/>
    <cellStyle name="_TG-TH_1_Book1_1" xfId="383"/>
    <cellStyle name="_TG-TH_1_CAU Khanh Nam(Thi Cong)" xfId="384"/>
    <cellStyle name="_TG-TH_1_DU TRU VAT TU" xfId="385"/>
    <cellStyle name="_TG-TH_1_Ket du ung NS" xfId="386"/>
    <cellStyle name="_TG-TH_1_KH Von 2012 gui BKH 1" xfId="387"/>
    <cellStyle name="_TG-TH_1_KH Von 2012 gui BKH 2" xfId="388"/>
    <cellStyle name="_TG-TH_1_ÿÿÿÿÿ" xfId="389"/>
    <cellStyle name="_TG-TH_2" xfId="390"/>
    <cellStyle name="_TG-TH_2_BANG TONG HOP TINH HINH THANH QUYET TOAN (MOI I)" xfId="391"/>
    <cellStyle name="_TG-TH_2_BAO GIA NGAY 24-10-08 (co dam)" xfId="392"/>
    <cellStyle name="_TG-TH_2_BIỂU TỔNG HỢP LẦN CUỐI SỬA THEO NGHI QUYẾT SỐ 81" xfId="393"/>
    <cellStyle name="_TG-TH_2_Book1" xfId="394"/>
    <cellStyle name="_TG-TH_2_Book1_1" xfId="395"/>
    <cellStyle name="_TG-TH_2_CAU Khanh Nam(Thi Cong)" xfId="396"/>
    <cellStyle name="_TG-TH_2_DU TRU VAT TU" xfId="397"/>
    <cellStyle name="_TG-TH_2_Ket du ung NS" xfId="398"/>
    <cellStyle name="_TG-TH_2_KH Von 2012 gui BKH 1" xfId="399"/>
    <cellStyle name="_TG-TH_2_KH Von 2012 gui BKH 2" xfId="400"/>
    <cellStyle name="_TG-TH_2_ÿÿÿÿÿ" xfId="401"/>
    <cellStyle name="_TG-TH_3" xfId="402"/>
    <cellStyle name="_TG-TH_4" xfId="403"/>
    <cellStyle name="_tien luong" xfId="406"/>
    <cellStyle name="_Tien luong chuan 01" xfId="407"/>
    <cellStyle name="_Tong dutoan PP LAHAI" xfId="408"/>
    <cellStyle name="_Tong hop  " xfId="409"/>
    <cellStyle name="_Tong hop DS" xfId="410"/>
    <cellStyle name="_Tong hop DS 2" xfId="8313"/>
    <cellStyle name="_Tong hop DS_CT 134" xfId="411"/>
    <cellStyle name="_Tong hop may cheu nganh 1" xfId="412"/>
    <cellStyle name="_Tong hop ve 30a" xfId="413"/>
    <cellStyle name="_Tong hop ve 30a 2" xfId="414"/>
    <cellStyle name="_Tong hop ve 30a_BIEU KE HOACH  2015 (KTN 6.11 sua)" xfId="415"/>
    <cellStyle name="_Tong von ĐTPT" xfId="416"/>
    <cellStyle name="_Tong von ĐTPT 2" xfId="417"/>
    <cellStyle name="_Tong von ĐTPT 2 2" xfId="418"/>
    <cellStyle name="_Tong von ĐTPT_BIEU KE HOACH  2015 (KTN 6.11 sua)" xfId="419"/>
    <cellStyle name="_TU VAN THUY LOI THAM  PHE" xfId="420"/>
    <cellStyle name="_TU VAN THUY LOI THAM  PHE 2" xfId="421"/>
    <cellStyle name="_TU VAN THUY LOI THAM  PHE_BIEU KE HOACH  2015 (KTN 6.11 sua)" xfId="422"/>
    <cellStyle name="_TH hien trang MM thi tran TD" xfId="404"/>
    <cellStyle name="_Theo doi tien do cong viec Nam 2009" xfId="405"/>
    <cellStyle name="_ung truoc 2011 NSTW Thanh Hoa + Nge An gui Thu 12-5" xfId="423"/>
    <cellStyle name="_ung truoc 2011 NSTW Thanh Hoa + Nge An gui Thu 12-5 2" xfId="424"/>
    <cellStyle name="_ung truoc 2011 NSTW Thanh Hoa + Nge An gui Thu 12-5_BIEU KE HOACH  2015 (KTN 6.11 sua)" xfId="425"/>
    <cellStyle name="_ung truoc cua long an (6-5-2010)" xfId="426"/>
    <cellStyle name="_Ung von nam 2011 vung TNB - Doan Cong tac (12-5-2010)" xfId="427"/>
    <cellStyle name="_Ung von nam 2011 vung TNB - Doan Cong tac (12-5-2010) 2" xfId="428"/>
    <cellStyle name="_Ung von nam 2011 vung TNB - Doan Cong tac (12-5-2010) 2 2" xfId="429"/>
    <cellStyle name="_Ung von nam 2011 vung TNB - Doan Cong tac (12-5-2010)_BIEU KE HOACH  2015 (KTN 6.11 sua)" xfId="430"/>
    <cellStyle name="_Ung von nam 2011 vung TNB - Doan Cong tac (12-5-2010)_CT 134" xfId="431"/>
    <cellStyle name="_Ung von nam 2011 vung TNB - Doan Cong tac (12-5-2010)_Ke hoach 2011(15-7)" xfId="432"/>
    <cellStyle name="_Ung von nam 2011 vung TNB - Doan Cong tac (12-5-2010)_Ke hoach 2011(15-7) 2" xfId="433"/>
    <cellStyle name="_Ung von nam 2011 vung TNB - Doan Cong tac (12-5-2010)_Ke hoach 2011(15-7) 2 2" xfId="434"/>
    <cellStyle name="_Ung von nam 2011 vung TNB - Doan Cong tac (12-5-2010)_Ke hoach 2011(15-7)_BIEU KE HOACH  2015 (KTN 6.11 sua)" xfId="435"/>
    <cellStyle name="_Ung von nam 2011 vung TNB - Doan Cong tac (12-5-2010)_Ke hoach 2011(15-7)_CT 134" xfId="436"/>
    <cellStyle name="_Ung von nam 2011 vung TNB - Doan Cong tac (12-5-2010)_KH Von 2012 gui BKH 2" xfId="437"/>
    <cellStyle name="_Ung von nam 2011 vung TNB - Doan Cong tac (12-5-2010)_KH Von 2012 gui BKH 2 2" xfId="438"/>
    <cellStyle name="_Ung von nam 2011 vung TNB - Doan Cong tac (12-5-2010)_KH Von 2012 gui BKH 2 2 2" xfId="439"/>
    <cellStyle name="_Ung von nam 2011 vung TNB - Doan Cong tac (12-5-2010)_KH Von 2012 gui BKH 2_BIEU KE HOACH  2015 (KTN 6.11 sua)" xfId="440"/>
    <cellStyle name="_Ung von nam 2011 vung TNB - Doan Cong tac (12-5-2010)_KH Von 2012 gui BKH 2_CT 134" xfId="441"/>
    <cellStyle name="_Viec Huy dang lam" xfId="442"/>
    <cellStyle name="_Viec Huy dang lam 2" xfId="443"/>
    <cellStyle name="_VINAMILK" xfId="444"/>
    <cellStyle name="_VINAMILK 2" xfId="445"/>
    <cellStyle name="_VINAMILK 2 2" xfId="446"/>
    <cellStyle name="_VINAMILK_BIEU KE HOACH  2015 (KTN 6.11 sua)" xfId="447"/>
    <cellStyle name="_VINAMILK_CT 134" xfId="448"/>
    <cellStyle name="_ÿÿÿÿÿ" xfId="449"/>
    <cellStyle name="_ÿÿÿÿÿ 2" xfId="450"/>
    <cellStyle name="_ÿÿÿÿÿ_BIEU KE HOACH  2015 (KTN 6.11 sua)" xfId="451"/>
    <cellStyle name="_ÿÿÿÿÿ_Kh ql62 (2010) 11-09" xfId="452"/>
    <cellStyle name="~1" xfId="453"/>
    <cellStyle name="~1 2" xfId="454"/>
    <cellStyle name="~1 2 2" xfId="455"/>
    <cellStyle name="~1?_x000d_Comma [0]_I.1?b_x000d_Comma [0]_I.3?b_x000c_Comma [0]_II?_x0012_Comma [0]_larou" xfId="456"/>
    <cellStyle name="’Ê‰Ý [0.00]_laroux" xfId="457"/>
    <cellStyle name="’Ê‰Ý_laroux" xfId="458"/>
    <cellStyle name="=C:\WINNT\SYSTEM32\COMMAND.COM" xfId="459"/>
    <cellStyle name="»õ±Ò[0]_Sheet1" xfId="460"/>
    <cellStyle name="»õ±Ò_Sheet1" xfId="461"/>
    <cellStyle name="•W?_Format" xfId="462"/>
    <cellStyle name="•W€_’·Šú‰p•¶" xfId="463"/>
    <cellStyle name="•W_¯–ì" xfId="464"/>
    <cellStyle name="W_MARINE" xfId="465"/>
    <cellStyle name="0" xfId="466"/>
    <cellStyle name="0 2" xfId="467"/>
    <cellStyle name="0%" xfId="468"/>
    <cellStyle name="0.0" xfId="469"/>
    <cellStyle name="0.0%" xfId="470"/>
    <cellStyle name="0.0_BIỂU TỔNG HỢP LẦN CUỐI SỬA THEO NGHI QUYẾT SỐ 81" xfId="471"/>
    <cellStyle name="0.00" xfId="472"/>
    <cellStyle name="0.00%" xfId="473"/>
    <cellStyle name="0_Bieu chi tieu KH 2014 (Huy-04-11)" xfId="474"/>
    <cellStyle name="0_BIEU KE HOACH  2015 (KTN 6.11 sua)" xfId="475"/>
    <cellStyle name="0_dự toán 30a 2013" xfId="476"/>
    <cellStyle name="0_KH 2014" xfId="477"/>
    <cellStyle name="0_Ra soat KH von 2011 (Huy-11-11-11)" xfId="478"/>
    <cellStyle name="0_Viec Huy dang lam" xfId="479"/>
    <cellStyle name="00" xfId="480"/>
    <cellStyle name="1" xfId="481"/>
    <cellStyle name="1 2" xfId="482"/>
    <cellStyle name="1 2 2" xfId="483"/>
    <cellStyle name="1 3" xfId="484"/>
    <cellStyle name="1?b_x000d_Comma [0]_CPK?b_x0011_Comma [0]_CP" xfId="485"/>
    <cellStyle name="1_BAO GIA NGAY 24-10-08 (co dam)" xfId="486"/>
    <cellStyle name="1_Bieu bao cao giam sat 6 thang 2011" xfId="487"/>
    <cellStyle name="1_Bieu BC kh 5 năm" xfId="488"/>
    <cellStyle name="1_BIEU KE HOACH  2015 (KTN 6.11 sua)" xfId="489"/>
    <cellStyle name="1_bieu ke hoach dau thau" xfId="490"/>
    <cellStyle name="1_bieu ke hoach dau thau truong mam non SKH" xfId="491"/>
    <cellStyle name="1_bieu tong hop Sinh0" xfId="492"/>
    <cellStyle name="1_Book1" xfId="493"/>
    <cellStyle name="1_Book1_1" xfId="494"/>
    <cellStyle name="1_Book1_1 2" xfId="495"/>
    <cellStyle name="1_Book1_1_BIEU KE HOACH  2015 (KTN 6.11 sua)" xfId="496"/>
    <cellStyle name="1_Cau thuy dien Ban La (Cu Anh)" xfId="497"/>
    <cellStyle name="1_Cau thuy dien Ban La (Cu Anh) 2" xfId="498"/>
    <cellStyle name="1_Cau thuy dien Ban La (Cu Anh)_BIEU KE HOACH  2015 (KTN 6.11 sua)" xfId="499"/>
    <cellStyle name="1_Danh Mục KCM trinh BKH 2011 (BS 30A)" xfId="500"/>
    <cellStyle name="1_DT tieu hoc diem TDC ban Cho 28-02-09" xfId="501"/>
    <cellStyle name="1_Du toan" xfId="503"/>
    <cellStyle name="1_Du toan 558 (Km17+508.12 - Km 22)" xfId="504"/>
    <cellStyle name="1_Du toan 558 (Km17+508.12 - Km 22) 2" xfId="505"/>
    <cellStyle name="1_Du toan 558 (Km17+508.12 - Km 22)_BIEU KE HOACH  2015 (KTN 6.11 sua)" xfId="506"/>
    <cellStyle name="1_Du toan nuoc San Thang (GD2)" xfId="507"/>
    <cellStyle name="1_DuToan92009Luong650" xfId="508"/>
    <cellStyle name="1_Dự kiến danh mục đầu tư NTM năm 2015" xfId="502"/>
    <cellStyle name="1_Gia_VLQL48_duyet " xfId="509"/>
    <cellStyle name="1_Gia_VLQL48_duyet  2" xfId="510"/>
    <cellStyle name="1_Gia_VLQL48_duyet _BIEU KE HOACH  2015 (KTN 6.11 sua)" xfId="511"/>
    <cellStyle name="1_HD TT1" xfId="512"/>
    <cellStyle name="1_Ke hoach 2010 ngay 31-01" xfId="513"/>
    <cellStyle name="1_Ke hoach 2011(15-7)" xfId="514"/>
    <cellStyle name="1_KlQdinhduyet" xfId="517"/>
    <cellStyle name="1_KlQdinhduyet 2" xfId="518"/>
    <cellStyle name="1_KlQdinhduyet_BIEU KE HOACH  2015 (KTN 6.11 sua)" xfId="519"/>
    <cellStyle name="1_KH 2012 di BKH" xfId="515"/>
    <cellStyle name="1_Kh ql62 (2010) 11-09" xfId="516"/>
    <cellStyle name="1_Nguon von dau tu" xfId="520"/>
    <cellStyle name="1_Nha kham chua benh" xfId="521"/>
    <cellStyle name="1_Nha lop hoc 8 P" xfId="522"/>
    <cellStyle name="1_Phan bo" xfId="523"/>
    <cellStyle name="1_Sheet1" xfId="524"/>
    <cellStyle name="1_StartUp" xfId="525"/>
    <cellStyle name="1_tien luong" xfId="526"/>
    <cellStyle name="1_Tien luong chuan 01" xfId="527"/>
    <cellStyle name="1_Tienluong" xfId="528"/>
    <cellStyle name="1_tinh toan hoang ha" xfId="529"/>
    <cellStyle name="1_Tong hop  " xfId="530"/>
    <cellStyle name="1_TRUNG PMU 5" xfId="531"/>
    <cellStyle name="1_Viec Huy dang lam" xfId="532"/>
    <cellStyle name="1_ÿÿÿÿÿ" xfId="533"/>
    <cellStyle name="1_ÿÿÿÿÿ_Bieu tong hop nhu cau ung 2011 da chon loc -Mien nui" xfId="534"/>
    <cellStyle name="1_ÿÿÿÿÿ_Kh ql62 (2010) 11-09" xfId="535"/>
    <cellStyle name="15" xfId="536"/>
    <cellStyle name="18" xfId="537"/>
    <cellStyle name="¹éºÐÀ²_      " xfId="538"/>
    <cellStyle name="2" xfId="539"/>
    <cellStyle name="2_bieu ke hoach dau thau" xfId="540"/>
    <cellStyle name="2_bieu ke hoach dau thau truong mam non SKH" xfId="541"/>
    <cellStyle name="2_Book1" xfId="542"/>
    <cellStyle name="2_Book1_1" xfId="543"/>
    <cellStyle name="2_Book1_1 2" xfId="544"/>
    <cellStyle name="2_Book1_1_BIEU KE HOACH  2015 (KTN 6.11 sua)" xfId="545"/>
    <cellStyle name="2_Cau thuy dien Ban La (Cu Anh)" xfId="546"/>
    <cellStyle name="2_Cau thuy dien Ban La (Cu Anh) 2" xfId="547"/>
    <cellStyle name="2_Cau thuy dien Ban La (Cu Anh)_BIEU KE HOACH  2015 (KTN 6.11 sua)" xfId="548"/>
    <cellStyle name="2_DT tieu hoc diem TDC ban Cho 28-02-09" xfId="549"/>
    <cellStyle name="2_Du toan" xfId="550"/>
    <cellStyle name="2_Du toan 558 (Km17+508.12 - Km 22)" xfId="551"/>
    <cellStyle name="2_Du toan 558 (Km17+508.12 - Km 22) 2" xfId="552"/>
    <cellStyle name="2_Du toan 558 (Km17+508.12 - Km 22)_BIEU KE HOACH  2015 (KTN 6.11 sua)" xfId="553"/>
    <cellStyle name="2_Du toan nuoc San Thang (GD2)" xfId="554"/>
    <cellStyle name="2_Gia_VLQL48_duyet " xfId="555"/>
    <cellStyle name="2_Gia_VLQL48_duyet  2" xfId="556"/>
    <cellStyle name="2_Gia_VLQL48_duyet _BIEU KE HOACH  2015 (KTN 6.11 sua)" xfId="557"/>
    <cellStyle name="2_HD TT1" xfId="558"/>
    <cellStyle name="2_KlQdinhduyet" xfId="559"/>
    <cellStyle name="2_KlQdinhduyet 2" xfId="560"/>
    <cellStyle name="2_KlQdinhduyet_BIEU KE HOACH  2015 (KTN 6.11 sua)" xfId="561"/>
    <cellStyle name="2_Nha lop hoc 8 P" xfId="562"/>
    <cellStyle name="2_Tienluong" xfId="563"/>
    <cellStyle name="2_TRUNG PMU 5" xfId="564"/>
    <cellStyle name="2_ÿÿÿÿÿ" xfId="565"/>
    <cellStyle name="2_ÿÿÿÿÿ_Bieu tong hop nhu cau ung 2011 da chon loc -Mien nui" xfId="566"/>
    <cellStyle name="20" xfId="567"/>
    <cellStyle name="20 2" xfId="568"/>
    <cellStyle name="20 2 2" xfId="569"/>
    <cellStyle name="20% - Accent1 2" xfId="570"/>
    <cellStyle name="20% - Accent1 2 2" xfId="571"/>
    <cellStyle name="20% - Accent1 3" xfId="572"/>
    <cellStyle name="20% - Accent1 4" xfId="573"/>
    <cellStyle name="20% - Accent2 2" xfId="574"/>
    <cellStyle name="20% - Accent2 2 2" xfId="575"/>
    <cellStyle name="20% - Accent2 3" xfId="576"/>
    <cellStyle name="20% - Accent2 4" xfId="577"/>
    <cellStyle name="20% - Accent3 2" xfId="578"/>
    <cellStyle name="20% - Accent3 2 2" xfId="579"/>
    <cellStyle name="20% - Accent3 3" xfId="580"/>
    <cellStyle name="20% - Accent3 4" xfId="581"/>
    <cellStyle name="20% - Accent4 2" xfId="582"/>
    <cellStyle name="20% - Accent4 2 2" xfId="583"/>
    <cellStyle name="20% - Accent4 3" xfId="584"/>
    <cellStyle name="20% - Accent4 4" xfId="585"/>
    <cellStyle name="20% - Accent5 2" xfId="586"/>
    <cellStyle name="20% - Accent5 2 2" xfId="587"/>
    <cellStyle name="20% - Accent5 3" xfId="588"/>
    <cellStyle name="20% - Accent5 4" xfId="589"/>
    <cellStyle name="20% - Accent6 2" xfId="590"/>
    <cellStyle name="20% - Accent6 2 2" xfId="591"/>
    <cellStyle name="20% - Accent6 3" xfId="592"/>
    <cellStyle name="20% - Accent6 4" xfId="593"/>
    <cellStyle name="-2001" xfId="594"/>
    <cellStyle name="-2001 2" xfId="595"/>
    <cellStyle name="-2001 2 2" xfId="596"/>
    <cellStyle name="3" xfId="597"/>
    <cellStyle name="3_bieu ke hoach dau thau" xfId="598"/>
    <cellStyle name="3_bieu ke hoach dau thau truong mam non SKH" xfId="599"/>
    <cellStyle name="3_Book1" xfId="600"/>
    <cellStyle name="3_Book1_1" xfId="601"/>
    <cellStyle name="3_Book1_1 2" xfId="602"/>
    <cellStyle name="3_Book1_1_BIEU KE HOACH  2015 (KTN 6.11 sua)" xfId="603"/>
    <cellStyle name="3_Cau thuy dien Ban La (Cu Anh)" xfId="604"/>
    <cellStyle name="3_Cau thuy dien Ban La (Cu Anh) 2" xfId="605"/>
    <cellStyle name="3_Cau thuy dien Ban La (Cu Anh)_BIEU KE HOACH  2015 (KTN 6.11 sua)" xfId="606"/>
    <cellStyle name="3_DT tieu hoc diem TDC ban Cho 28-02-09" xfId="607"/>
    <cellStyle name="3_Du toan" xfId="608"/>
    <cellStyle name="3_Du toan 558 (Km17+508.12 - Km 22)" xfId="609"/>
    <cellStyle name="3_Du toan 558 (Km17+508.12 - Km 22) 2" xfId="610"/>
    <cellStyle name="3_Du toan 558 (Km17+508.12 - Km 22)_BIEU KE HOACH  2015 (KTN 6.11 sua)" xfId="611"/>
    <cellStyle name="3_Du toan nuoc San Thang (GD2)" xfId="612"/>
    <cellStyle name="3_Gia_VLQL48_duyet " xfId="613"/>
    <cellStyle name="3_Gia_VLQL48_duyet  2" xfId="614"/>
    <cellStyle name="3_Gia_VLQL48_duyet _BIEU KE HOACH  2015 (KTN 6.11 sua)" xfId="615"/>
    <cellStyle name="3_HD TT1" xfId="616"/>
    <cellStyle name="3_KlQdinhduyet" xfId="617"/>
    <cellStyle name="3_KlQdinhduyet 2" xfId="618"/>
    <cellStyle name="3_KlQdinhduyet_BIEU KE HOACH  2015 (KTN 6.11 sua)" xfId="619"/>
    <cellStyle name="3_Nha lop hoc 8 P" xfId="620"/>
    <cellStyle name="3_Tienluong" xfId="621"/>
    <cellStyle name="3_ÿÿÿÿÿ" xfId="622"/>
    <cellStyle name="³£¹æ_GZ TV" xfId="623"/>
    <cellStyle name="4" xfId="624"/>
    <cellStyle name="4_Book1" xfId="625"/>
    <cellStyle name="4_Book1_1" xfId="626"/>
    <cellStyle name="4_Book1_1 2" xfId="627"/>
    <cellStyle name="4_Book1_1_BIEU KE HOACH  2015 (KTN 6.11 sua)" xfId="628"/>
    <cellStyle name="4_Cau thuy dien Ban La (Cu Anh)" xfId="629"/>
    <cellStyle name="4_Cau thuy dien Ban La (Cu Anh) 2" xfId="630"/>
    <cellStyle name="4_Cau thuy dien Ban La (Cu Anh)_BIEU KE HOACH  2015 (KTN 6.11 sua)" xfId="631"/>
    <cellStyle name="4_Du toan 558 (Km17+508.12 - Km 22)" xfId="632"/>
    <cellStyle name="4_Du toan 558 (Km17+508.12 - Km 22) 2" xfId="633"/>
    <cellStyle name="4_Du toan 558 (Km17+508.12 - Km 22)_BIEU KE HOACH  2015 (KTN 6.11 sua)" xfId="634"/>
    <cellStyle name="4_Gia_VLQL48_duyet " xfId="635"/>
    <cellStyle name="4_Gia_VLQL48_duyet  2" xfId="636"/>
    <cellStyle name="4_Gia_VLQL48_duyet _BIEU KE HOACH  2015 (KTN 6.11 sua)" xfId="637"/>
    <cellStyle name="4_KlQdinhduyet" xfId="638"/>
    <cellStyle name="4_KlQdinhduyet 2" xfId="639"/>
    <cellStyle name="4_KlQdinhduyet_BIEU KE HOACH  2015 (KTN 6.11 sua)" xfId="640"/>
    <cellStyle name="4_ÿÿÿÿÿ" xfId="641"/>
    <cellStyle name="40% - Accent1 2" xfId="642"/>
    <cellStyle name="40% - Accent1 2 2" xfId="643"/>
    <cellStyle name="40% - Accent1 3" xfId="644"/>
    <cellStyle name="40% - Accent1 4" xfId="645"/>
    <cellStyle name="40% - Accent2 2" xfId="646"/>
    <cellStyle name="40% - Accent2 2 2" xfId="647"/>
    <cellStyle name="40% - Accent2 3" xfId="648"/>
    <cellStyle name="40% - Accent2 4" xfId="649"/>
    <cellStyle name="40% - Accent3 2" xfId="650"/>
    <cellStyle name="40% - Accent3 2 2" xfId="651"/>
    <cellStyle name="40% - Accent3 3" xfId="652"/>
    <cellStyle name="40% - Accent3 4" xfId="653"/>
    <cellStyle name="40% - Accent4 2" xfId="654"/>
    <cellStyle name="40% - Accent4 2 2" xfId="655"/>
    <cellStyle name="40% - Accent4 3" xfId="656"/>
    <cellStyle name="40% - Accent4 4" xfId="657"/>
    <cellStyle name="40% - Accent5 2" xfId="658"/>
    <cellStyle name="40% - Accent5 2 2" xfId="659"/>
    <cellStyle name="40% - Accent5 3" xfId="660"/>
    <cellStyle name="40% - Accent5 4" xfId="661"/>
    <cellStyle name="40% - Accent6 2" xfId="662"/>
    <cellStyle name="40% - Accent6 2 2" xfId="663"/>
    <cellStyle name="40% - Accent6 3" xfId="664"/>
    <cellStyle name="40% - Accent6 4" xfId="665"/>
    <cellStyle name="52" xfId="666"/>
    <cellStyle name="6" xfId="667"/>
    <cellStyle name="6 2" xfId="668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669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 2" xfId="670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671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 2" xfId="672"/>
    <cellStyle name="6_BIEU KE HOACH  2015 (KTN 6.11 sua)" xfId="673"/>
    <cellStyle name="6_GVL" xfId="674"/>
    <cellStyle name="6_GVL 2" xfId="675"/>
    <cellStyle name="6_GVL_BIEU KE HOACH  2015 (KTN 6.11 sua)" xfId="676"/>
    <cellStyle name="6_Ke hoach 2010 ngay 31-01" xfId="677"/>
    <cellStyle name="6_Ke hoach 2010 ngay 31-01 2" xfId="8314"/>
    <cellStyle name="6_Ke hoach 2010 ngay 31-01_CT 134" xfId="678"/>
    <cellStyle name="6_Ket du ung NS" xfId="679"/>
    <cellStyle name="6_Ket du ung NS 2" xfId="8315"/>
    <cellStyle name="6_Ket du ung NS_CT 134" xfId="680"/>
    <cellStyle name="60% - Accent1 2" xfId="681"/>
    <cellStyle name="60% - Accent1 2 2" xfId="682"/>
    <cellStyle name="60% - Accent1 3" xfId="683"/>
    <cellStyle name="60% - Accent1 4" xfId="684"/>
    <cellStyle name="60% - Accent2 2" xfId="685"/>
    <cellStyle name="60% - Accent2 2 2" xfId="686"/>
    <cellStyle name="60% - Accent2 3" xfId="687"/>
    <cellStyle name="60% - Accent2 4" xfId="688"/>
    <cellStyle name="60% - Accent3 2" xfId="689"/>
    <cellStyle name="60% - Accent3 2 2" xfId="690"/>
    <cellStyle name="60% - Accent3 3" xfId="691"/>
    <cellStyle name="60% - Accent3 4" xfId="692"/>
    <cellStyle name="60% - Accent4 2" xfId="693"/>
    <cellStyle name="60% - Accent4 2 2" xfId="694"/>
    <cellStyle name="60% - Accent4 3" xfId="695"/>
    <cellStyle name="60% - Accent4 4" xfId="696"/>
    <cellStyle name="60% - Accent5 2" xfId="697"/>
    <cellStyle name="60% - Accent5 2 2" xfId="698"/>
    <cellStyle name="60% - Accent5 3" xfId="699"/>
    <cellStyle name="60% - Accent5 4" xfId="700"/>
    <cellStyle name="60% - Accent6 2" xfId="701"/>
    <cellStyle name="60% - Accent6 2 2" xfId="702"/>
    <cellStyle name="60% - Accent6 3" xfId="703"/>
    <cellStyle name="60% - Accent6 4" xfId="704"/>
    <cellStyle name="9" xfId="705"/>
    <cellStyle name="9 2" xfId="706"/>
    <cellStyle name="9_BIEU KE HOACH  2015 (KTN 6.11 sua)" xfId="707"/>
    <cellStyle name="a" xfId="708"/>
    <cellStyle name="Accent1 - 20%" xfId="709"/>
    <cellStyle name="Accent1 - 40%" xfId="710"/>
    <cellStyle name="Accent1 - 60%" xfId="711"/>
    <cellStyle name="Accent1 10" xfId="712"/>
    <cellStyle name="Accent1 11" xfId="713"/>
    <cellStyle name="Accent1 12" xfId="714"/>
    <cellStyle name="Accent1 13" xfId="715"/>
    <cellStyle name="Accent1 14" xfId="716"/>
    <cellStyle name="Accent1 15" xfId="717"/>
    <cellStyle name="Accent1 16" xfId="718"/>
    <cellStyle name="Accent1 17" xfId="719"/>
    <cellStyle name="Accent1 18" xfId="720"/>
    <cellStyle name="Accent1 19" xfId="721"/>
    <cellStyle name="Accent1 2" xfId="722"/>
    <cellStyle name="Accent1 2 2" xfId="723"/>
    <cellStyle name="Accent1 20" xfId="724"/>
    <cellStyle name="Accent1 21" xfId="725"/>
    <cellStyle name="Accent1 22" xfId="726"/>
    <cellStyle name="Accent1 23" xfId="727"/>
    <cellStyle name="Accent1 24" xfId="728"/>
    <cellStyle name="Accent1 25" xfId="729"/>
    <cellStyle name="Accent1 26" xfId="730"/>
    <cellStyle name="Accent1 27" xfId="731"/>
    <cellStyle name="Accent1 28" xfId="732"/>
    <cellStyle name="Accent1 29" xfId="733"/>
    <cellStyle name="Accent1 3" xfId="734"/>
    <cellStyle name="Accent1 30" xfId="735"/>
    <cellStyle name="Accent1 31" xfId="736"/>
    <cellStyle name="Accent1 32" xfId="737"/>
    <cellStyle name="Accent1 33" xfId="738"/>
    <cellStyle name="Accent1 34" xfId="739"/>
    <cellStyle name="Accent1 35" xfId="740"/>
    <cellStyle name="Accent1 36" xfId="741"/>
    <cellStyle name="Accent1 37" xfId="742"/>
    <cellStyle name="Accent1 38" xfId="743"/>
    <cellStyle name="Accent1 39" xfId="744"/>
    <cellStyle name="Accent1 4" xfId="745"/>
    <cellStyle name="Accent1 40" xfId="746"/>
    <cellStyle name="Accent1 41" xfId="747"/>
    <cellStyle name="Accent1 42" xfId="748"/>
    <cellStyle name="Accent1 43" xfId="749"/>
    <cellStyle name="Accent1 44" xfId="750"/>
    <cellStyle name="Accent1 45" xfId="751"/>
    <cellStyle name="Accent1 46" xfId="752"/>
    <cellStyle name="Accent1 47" xfId="753"/>
    <cellStyle name="Accent1 48" xfId="754"/>
    <cellStyle name="Accent1 49" xfId="755"/>
    <cellStyle name="Accent1 5" xfId="756"/>
    <cellStyle name="Accent1 50" xfId="757"/>
    <cellStyle name="Accent1 51" xfId="758"/>
    <cellStyle name="Accent1 52" xfId="759"/>
    <cellStyle name="Accent1 53" xfId="760"/>
    <cellStyle name="Accent1 54" xfId="761"/>
    <cellStyle name="Accent1 55" xfId="762"/>
    <cellStyle name="Accent1 56" xfId="763"/>
    <cellStyle name="Accent1 57" xfId="764"/>
    <cellStyle name="Accent1 58" xfId="765"/>
    <cellStyle name="Accent1 59" xfId="766"/>
    <cellStyle name="Accent1 6" xfId="767"/>
    <cellStyle name="Accent1 60" xfId="768"/>
    <cellStyle name="Accent1 7" xfId="769"/>
    <cellStyle name="Accent1 8" xfId="770"/>
    <cellStyle name="Accent1 9" xfId="771"/>
    <cellStyle name="Accent2 - 20%" xfId="772"/>
    <cellStyle name="Accent2 - 40%" xfId="773"/>
    <cellStyle name="Accent2 - 60%" xfId="774"/>
    <cellStyle name="Accent2 10" xfId="775"/>
    <cellStyle name="Accent2 11" xfId="776"/>
    <cellStyle name="Accent2 12" xfId="777"/>
    <cellStyle name="Accent2 13" xfId="778"/>
    <cellStyle name="Accent2 14" xfId="779"/>
    <cellStyle name="Accent2 15" xfId="780"/>
    <cellStyle name="Accent2 16" xfId="781"/>
    <cellStyle name="Accent2 17" xfId="782"/>
    <cellStyle name="Accent2 18" xfId="783"/>
    <cellStyle name="Accent2 19" xfId="784"/>
    <cellStyle name="Accent2 2" xfId="785"/>
    <cellStyle name="Accent2 2 2" xfId="786"/>
    <cellStyle name="Accent2 20" xfId="787"/>
    <cellStyle name="Accent2 21" xfId="788"/>
    <cellStyle name="Accent2 22" xfId="789"/>
    <cellStyle name="Accent2 23" xfId="790"/>
    <cellStyle name="Accent2 24" xfId="791"/>
    <cellStyle name="Accent2 25" xfId="792"/>
    <cellStyle name="Accent2 26" xfId="793"/>
    <cellStyle name="Accent2 27" xfId="794"/>
    <cellStyle name="Accent2 28" xfId="795"/>
    <cellStyle name="Accent2 29" xfId="796"/>
    <cellStyle name="Accent2 3" xfId="797"/>
    <cellStyle name="Accent2 30" xfId="798"/>
    <cellStyle name="Accent2 31" xfId="799"/>
    <cellStyle name="Accent2 32" xfId="800"/>
    <cellStyle name="Accent2 33" xfId="801"/>
    <cellStyle name="Accent2 34" xfId="802"/>
    <cellStyle name="Accent2 35" xfId="803"/>
    <cellStyle name="Accent2 36" xfId="804"/>
    <cellStyle name="Accent2 37" xfId="805"/>
    <cellStyle name="Accent2 38" xfId="806"/>
    <cellStyle name="Accent2 39" xfId="807"/>
    <cellStyle name="Accent2 4" xfId="808"/>
    <cellStyle name="Accent2 40" xfId="809"/>
    <cellStyle name="Accent2 41" xfId="810"/>
    <cellStyle name="Accent2 42" xfId="811"/>
    <cellStyle name="Accent2 43" xfId="812"/>
    <cellStyle name="Accent2 44" xfId="813"/>
    <cellStyle name="Accent2 45" xfId="814"/>
    <cellStyle name="Accent2 46" xfId="815"/>
    <cellStyle name="Accent2 47" xfId="816"/>
    <cellStyle name="Accent2 48" xfId="817"/>
    <cellStyle name="Accent2 49" xfId="818"/>
    <cellStyle name="Accent2 5" xfId="819"/>
    <cellStyle name="Accent2 50" xfId="820"/>
    <cellStyle name="Accent2 51" xfId="821"/>
    <cellStyle name="Accent2 52" xfId="822"/>
    <cellStyle name="Accent2 53" xfId="823"/>
    <cellStyle name="Accent2 54" xfId="824"/>
    <cellStyle name="Accent2 55" xfId="825"/>
    <cellStyle name="Accent2 56" xfId="826"/>
    <cellStyle name="Accent2 57" xfId="827"/>
    <cellStyle name="Accent2 58" xfId="828"/>
    <cellStyle name="Accent2 59" xfId="829"/>
    <cellStyle name="Accent2 6" xfId="830"/>
    <cellStyle name="Accent2 60" xfId="831"/>
    <cellStyle name="Accent2 7" xfId="832"/>
    <cellStyle name="Accent2 8" xfId="833"/>
    <cellStyle name="Accent2 9" xfId="834"/>
    <cellStyle name="Accent3 - 20%" xfId="835"/>
    <cellStyle name="Accent3 - 40%" xfId="836"/>
    <cellStyle name="Accent3 - 60%" xfId="837"/>
    <cellStyle name="Accent3 10" xfId="838"/>
    <cellStyle name="Accent3 11" xfId="839"/>
    <cellStyle name="Accent3 12" xfId="840"/>
    <cellStyle name="Accent3 13" xfId="841"/>
    <cellStyle name="Accent3 14" xfId="842"/>
    <cellStyle name="Accent3 15" xfId="843"/>
    <cellStyle name="Accent3 16" xfId="844"/>
    <cellStyle name="Accent3 17" xfId="845"/>
    <cellStyle name="Accent3 18" xfId="846"/>
    <cellStyle name="Accent3 19" xfId="847"/>
    <cellStyle name="Accent3 2" xfId="848"/>
    <cellStyle name="Accent3 2 2" xfId="849"/>
    <cellStyle name="Accent3 20" xfId="850"/>
    <cellStyle name="Accent3 21" xfId="851"/>
    <cellStyle name="Accent3 22" xfId="852"/>
    <cellStyle name="Accent3 23" xfId="853"/>
    <cellStyle name="Accent3 24" xfId="854"/>
    <cellStyle name="Accent3 25" xfId="855"/>
    <cellStyle name="Accent3 26" xfId="856"/>
    <cellStyle name="Accent3 27" xfId="857"/>
    <cellStyle name="Accent3 28" xfId="858"/>
    <cellStyle name="Accent3 29" xfId="859"/>
    <cellStyle name="Accent3 3" xfId="860"/>
    <cellStyle name="Accent3 30" xfId="861"/>
    <cellStyle name="Accent3 31" xfId="862"/>
    <cellStyle name="Accent3 32" xfId="863"/>
    <cellStyle name="Accent3 33" xfId="864"/>
    <cellStyle name="Accent3 34" xfId="865"/>
    <cellStyle name="Accent3 35" xfId="866"/>
    <cellStyle name="Accent3 36" xfId="867"/>
    <cellStyle name="Accent3 37" xfId="868"/>
    <cellStyle name="Accent3 38" xfId="869"/>
    <cellStyle name="Accent3 39" xfId="870"/>
    <cellStyle name="Accent3 4" xfId="871"/>
    <cellStyle name="Accent3 40" xfId="872"/>
    <cellStyle name="Accent3 41" xfId="873"/>
    <cellStyle name="Accent3 42" xfId="874"/>
    <cellStyle name="Accent3 43" xfId="875"/>
    <cellStyle name="Accent3 44" xfId="876"/>
    <cellStyle name="Accent3 45" xfId="877"/>
    <cellStyle name="Accent3 46" xfId="878"/>
    <cellStyle name="Accent3 47" xfId="879"/>
    <cellStyle name="Accent3 48" xfId="880"/>
    <cellStyle name="Accent3 49" xfId="881"/>
    <cellStyle name="Accent3 5" xfId="882"/>
    <cellStyle name="Accent3 50" xfId="883"/>
    <cellStyle name="Accent3 51" xfId="884"/>
    <cellStyle name="Accent3 52" xfId="885"/>
    <cellStyle name="Accent3 53" xfId="886"/>
    <cellStyle name="Accent3 54" xfId="887"/>
    <cellStyle name="Accent3 55" xfId="888"/>
    <cellStyle name="Accent3 56" xfId="889"/>
    <cellStyle name="Accent3 57" xfId="890"/>
    <cellStyle name="Accent3 58" xfId="891"/>
    <cellStyle name="Accent3 59" xfId="892"/>
    <cellStyle name="Accent3 6" xfId="893"/>
    <cellStyle name="Accent3 60" xfId="894"/>
    <cellStyle name="Accent3 7" xfId="895"/>
    <cellStyle name="Accent3 8" xfId="896"/>
    <cellStyle name="Accent3 9" xfId="897"/>
    <cellStyle name="Accent4 - 20%" xfId="898"/>
    <cellStyle name="Accent4 - 40%" xfId="899"/>
    <cellStyle name="Accent4 - 60%" xfId="900"/>
    <cellStyle name="Accent4 10" xfId="901"/>
    <cellStyle name="Accent4 11" xfId="902"/>
    <cellStyle name="Accent4 12" xfId="903"/>
    <cellStyle name="Accent4 13" xfId="904"/>
    <cellStyle name="Accent4 14" xfId="905"/>
    <cellStyle name="Accent4 15" xfId="906"/>
    <cellStyle name="Accent4 16" xfId="907"/>
    <cellStyle name="Accent4 17" xfId="908"/>
    <cellStyle name="Accent4 18" xfId="909"/>
    <cellStyle name="Accent4 19" xfId="910"/>
    <cellStyle name="Accent4 2" xfId="911"/>
    <cellStyle name="Accent4 2 2" xfId="912"/>
    <cellStyle name="Accent4 20" xfId="913"/>
    <cellStyle name="Accent4 21" xfId="914"/>
    <cellStyle name="Accent4 22" xfId="915"/>
    <cellStyle name="Accent4 23" xfId="916"/>
    <cellStyle name="Accent4 24" xfId="917"/>
    <cellStyle name="Accent4 25" xfId="918"/>
    <cellStyle name="Accent4 26" xfId="919"/>
    <cellStyle name="Accent4 27" xfId="920"/>
    <cellStyle name="Accent4 28" xfId="921"/>
    <cellStyle name="Accent4 29" xfId="922"/>
    <cellStyle name="Accent4 3" xfId="923"/>
    <cellStyle name="Accent4 30" xfId="924"/>
    <cellStyle name="Accent4 31" xfId="925"/>
    <cellStyle name="Accent4 32" xfId="926"/>
    <cellStyle name="Accent4 33" xfId="927"/>
    <cellStyle name="Accent4 34" xfId="928"/>
    <cellStyle name="Accent4 35" xfId="929"/>
    <cellStyle name="Accent4 36" xfId="930"/>
    <cellStyle name="Accent4 37" xfId="931"/>
    <cellStyle name="Accent4 38" xfId="932"/>
    <cellStyle name="Accent4 39" xfId="933"/>
    <cellStyle name="Accent4 4" xfId="934"/>
    <cellStyle name="Accent4 40" xfId="935"/>
    <cellStyle name="Accent4 41" xfId="936"/>
    <cellStyle name="Accent4 42" xfId="937"/>
    <cellStyle name="Accent4 43" xfId="938"/>
    <cellStyle name="Accent4 44" xfId="939"/>
    <cellStyle name="Accent4 45" xfId="940"/>
    <cellStyle name="Accent4 46" xfId="941"/>
    <cellStyle name="Accent4 47" xfId="942"/>
    <cellStyle name="Accent4 48" xfId="943"/>
    <cellStyle name="Accent4 49" xfId="944"/>
    <cellStyle name="Accent4 5" xfId="945"/>
    <cellStyle name="Accent4 50" xfId="946"/>
    <cellStyle name="Accent4 51" xfId="947"/>
    <cellStyle name="Accent4 52" xfId="948"/>
    <cellStyle name="Accent4 53" xfId="949"/>
    <cellStyle name="Accent4 54" xfId="950"/>
    <cellStyle name="Accent4 55" xfId="951"/>
    <cellStyle name="Accent4 56" xfId="952"/>
    <cellStyle name="Accent4 57" xfId="953"/>
    <cellStyle name="Accent4 58" xfId="954"/>
    <cellStyle name="Accent4 59" xfId="955"/>
    <cellStyle name="Accent4 6" xfId="956"/>
    <cellStyle name="Accent4 60" xfId="957"/>
    <cellStyle name="Accent4 7" xfId="958"/>
    <cellStyle name="Accent4 8" xfId="959"/>
    <cellStyle name="Accent4 9" xfId="960"/>
    <cellStyle name="Accent5 - 20%" xfId="961"/>
    <cellStyle name="Accent5 - 40%" xfId="962"/>
    <cellStyle name="Accent5 - 60%" xfId="963"/>
    <cellStyle name="Accent5 10" xfId="964"/>
    <cellStyle name="Accent5 11" xfId="965"/>
    <cellStyle name="Accent5 12" xfId="966"/>
    <cellStyle name="Accent5 13" xfId="967"/>
    <cellStyle name="Accent5 14" xfId="968"/>
    <cellStyle name="Accent5 15" xfId="969"/>
    <cellStyle name="Accent5 16" xfId="970"/>
    <cellStyle name="Accent5 17" xfId="971"/>
    <cellStyle name="Accent5 18" xfId="972"/>
    <cellStyle name="Accent5 19" xfId="973"/>
    <cellStyle name="Accent5 2" xfId="974"/>
    <cellStyle name="Accent5 2 2" xfId="975"/>
    <cellStyle name="Accent5 20" xfId="976"/>
    <cellStyle name="Accent5 21" xfId="977"/>
    <cellStyle name="Accent5 22" xfId="978"/>
    <cellStyle name="Accent5 23" xfId="979"/>
    <cellStyle name="Accent5 24" xfId="980"/>
    <cellStyle name="Accent5 25" xfId="981"/>
    <cellStyle name="Accent5 26" xfId="982"/>
    <cellStyle name="Accent5 27" xfId="983"/>
    <cellStyle name="Accent5 28" xfId="984"/>
    <cellStyle name="Accent5 29" xfId="985"/>
    <cellStyle name="Accent5 3" xfId="986"/>
    <cellStyle name="Accent5 30" xfId="987"/>
    <cellStyle name="Accent5 31" xfId="988"/>
    <cellStyle name="Accent5 32" xfId="989"/>
    <cellStyle name="Accent5 33" xfId="990"/>
    <cellStyle name="Accent5 34" xfId="991"/>
    <cellStyle name="Accent5 35" xfId="992"/>
    <cellStyle name="Accent5 36" xfId="993"/>
    <cellStyle name="Accent5 37" xfId="994"/>
    <cellStyle name="Accent5 38" xfId="995"/>
    <cellStyle name="Accent5 39" xfId="996"/>
    <cellStyle name="Accent5 4" xfId="997"/>
    <cellStyle name="Accent5 40" xfId="998"/>
    <cellStyle name="Accent5 41" xfId="999"/>
    <cellStyle name="Accent5 42" xfId="1000"/>
    <cellStyle name="Accent5 43" xfId="1001"/>
    <cellStyle name="Accent5 44" xfId="1002"/>
    <cellStyle name="Accent5 45" xfId="1003"/>
    <cellStyle name="Accent5 46" xfId="1004"/>
    <cellStyle name="Accent5 47" xfId="1005"/>
    <cellStyle name="Accent5 48" xfId="1006"/>
    <cellStyle name="Accent5 49" xfId="1007"/>
    <cellStyle name="Accent5 5" xfId="1008"/>
    <cellStyle name="Accent5 50" xfId="1009"/>
    <cellStyle name="Accent5 51" xfId="1010"/>
    <cellStyle name="Accent5 52" xfId="1011"/>
    <cellStyle name="Accent5 53" xfId="1012"/>
    <cellStyle name="Accent5 54" xfId="1013"/>
    <cellStyle name="Accent5 55" xfId="1014"/>
    <cellStyle name="Accent5 56" xfId="1015"/>
    <cellStyle name="Accent5 57" xfId="1016"/>
    <cellStyle name="Accent5 58" xfId="1017"/>
    <cellStyle name="Accent5 59" xfId="1018"/>
    <cellStyle name="Accent5 6" xfId="1019"/>
    <cellStyle name="Accent5 60" xfId="1020"/>
    <cellStyle name="Accent5 7" xfId="1021"/>
    <cellStyle name="Accent5 8" xfId="1022"/>
    <cellStyle name="Accent5 9" xfId="1023"/>
    <cellStyle name="Accent6 - 20%" xfId="1024"/>
    <cellStyle name="Accent6 - 40%" xfId="1025"/>
    <cellStyle name="Accent6 - 60%" xfId="1026"/>
    <cellStyle name="Accent6 10" xfId="1027"/>
    <cellStyle name="Accent6 11" xfId="1028"/>
    <cellStyle name="Accent6 12" xfId="1029"/>
    <cellStyle name="Accent6 13" xfId="1030"/>
    <cellStyle name="Accent6 14" xfId="1031"/>
    <cellStyle name="Accent6 15" xfId="1032"/>
    <cellStyle name="Accent6 16" xfId="1033"/>
    <cellStyle name="Accent6 17" xfId="1034"/>
    <cellStyle name="Accent6 18" xfId="1035"/>
    <cellStyle name="Accent6 19" xfId="1036"/>
    <cellStyle name="Accent6 2" xfId="1037"/>
    <cellStyle name="Accent6 2 2" xfId="1038"/>
    <cellStyle name="Accent6 20" xfId="1039"/>
    <cellStyle name="Accent6 21" xfId="1040"/>
    <cellStyle name="Accent6 22" xfId="1041"/>
    <cellStyle name="Accent6 23" xfId="1042"/>
    <cellStyle name="Accent6 24" xfId="1043"/>
    <cellStyle name="Accent6 25" xfId="1044"/>
    <cellStyle name="Accent6 26" xfId="1045"/>
    <cellStyle name="Accent6 27" xfId="1046"/>
    <cellStyle name="Accent6 28" xfId="1047"/>
    <cellStyle name="Accent6 29" xfId="1048"/>
    <cellStyle name="Accent6 3" xfId="1049"/>
    <cellStyle name="Accent6 30" xfId="1050"/>
    <cellStyle name="Accent6 31" xfId="1051"/>
    <cellStyle name="Accent6 32" xfId="1052"/>
    <cellStyle name="Accent6 33" xfId="1053"/>
    <cellStyle name="Accent6 34" xfId="1054"/>
    <cellStyle name="Accent6 35" xfId="1055"/>
    <cellStyle name="Accent6 36" xfId="1056"/>
    <cellStyle name="Accent6 37" xfId="1057"/>
    <cellStyle name="Accent6 38" xfId="1058"/>
    <cellStyle name="Accent6 39" xfId="1059"/>
    <cellStyle name="Accent6 4" xfId="1060"/>
    <cellStyle name="Accent6 40" xfId="1061"/>
    <cellStyle name="Accent6 41" xfId="1062"/>
    <cellStyle name="Accent6 42" xfId="1063"/>
    <cellStyle name="Accent6 43" xfId="1064"/>
    <cellStyle name="Accent6 44" xfId="1065"/>
    <cellStyle name="Accent6 45" xfId="1066"/>
    <cellStyle name="Accent6 46" xfId="1067"/>
    <cellStyle name="Accent6 47" xfId="1068"/>
    <cellStyle name="Accent6 48" xfId="1069"/>
    <cellStyle name="Accent6 49" xfId="1070"/>
    <cellStyle name="Accent6 5" xfId="1071"/>
    <cellStyle name="Accent6 50" xfId="1072"/>
    <cellStyle name="Accent6 51" xfId="1073"/>
    <cellStyle name="Accent6 52" xfId="1074"/>
    <cellStyle name="Accent6 53" xfId="1075"/>
    <cellStyle name="Accent6 54" xfId="1076"/>
    <cellStyle name="Accent6 55" xfId="1077"/>
    <cellStyle name="Accent6 56" xfId="1078"/>
    <cellStyle name="Accent6 57" xfId="1079"/>
    <cellStyle name="Accent6 58" xfId="1080"/>
    <cellStyle name="Accent6 59" xfId="1081"/>
    <cellStyle name="Accent6 6" xfId="1082"/>
    <cellStyle name="Accent6 60" xfId="1083"/>
    <cellStyle name="Accent6 7" xfId="1084"/>
    <cellStyle name="Accent6 8" xfId="1085"/>
    <cellStyle name="Accent6 9" xfId="1086"/>
    <cellStyle name="active" xfId="1087"/>
    <cellStyle name="ÅëÈ­ [0]_      " xfId="1088"/>
    <cellStyle name="AeE­ [0]_INQUIRY ¿?¾÷AßAø " xfId="1089"/>
    <cellStyle name="ÅëÈ­ [0]_L601CPT" xfId="1090"/>
    <cellStyle name="ÅëÈ­_      " xfId="1091"/>
    <cellStyle name="AeE­_INQUIRY ¿?¾÷AßAø " xfId="1092"/>
    <cellStyle name="ÅëÈ­_L601CPT" xfId="1093"/>
    <cellStyle name="args.style" xfId="1094"/>
    <cellStyle name="at" xfId="1095"/>
    <cellStyle name="ÄÞ¸¶ [0]_      " xfId="1096"/>
    <cellStyle name="AÞ¸¶ [0]_INQUIRY ¿?¾÷AßAø " xfId="1097"/>
    <cellStyle name="ÄÞ¸¶ [0]_L601CPT" xfId="1098"/>
    <cellStyle name="ÄÞ¸¶_      " xfId="1099"/>
    <cellStyle name="AÞ¸¶_INQUIRY ¿?¾÷AßAø " xfId="1100"/>
    <cellStyle name="ÄÞ¸¶_L601CPT" xfId="1101"/>
    <cellStyle name="AutoFormat Options" xfId="1102"/>
    <cellStyle name="Bad 2" xfId="1103"/>
    <cellStyle name="Bad 2 2" xfId="1104"/>
    <cellStyle name="Bad 3" xfId="1105"/>
    <cellStyle name="Bad 4" xfId="1106"/>
    <cellStyle name="Bangchu" xfId="1107"/>
    <cellStyle name="Bình Thường_DS truong Mam non" xfId="1108"/>
    <cellStyle name="Body" xfId="1109"/>
    <cellStyle name="Body 2" xfId="1110"/>
    <cellStyle name="C?AØ_¿?¾÷CoE² " xfId="1111"/>
    <cellStyle name="C~1" xfId="1112"/>
    <cellStyle name="C~1 2" xfId="1113"/>
    <cellStyle name="Ç¥ÁØ_      " xfId="1114"/>
    <cellStyle name="C￥AØ_¿μ¾÷CoE² " xfId="1115"/>
    <cellStyle name="Ç¥ÁØ_±¸¹Ì´ëÃ¥" xfId="1116"/>
    <cellStyle name="C￥AØ_≫c¾÷ºIº° AN°e " xfId="1117"/>
    <cellStyle name="Ç¥ÁØ_ÿÿÿÿÿÿ_4_ÃÑÇÕ°è " xfId="1118"/>
    <cellStyle name="Ç§Î»·Ö¸ô[0]_Sheet1" xfId="1119"/>
    <cellStyle name="Ç§Î»·Ö¸ô_Sheet1" xfId="1120"/>
    <cellStyle name="Calc Currency (0)" xfId="1121"/>
    <cellStyle name="Calc Currency (0) 2" xfId="1122"/>
    <cellStyle name="Calc Currency (2)" xfId="1123"/>
    <cellStyle name="Calc Currency (2) 2" xfId="8316"/>
    <cellStyle name="Calc Percent (0)" xfId="1124"/>
    <cellStyle name="Calc Percent (1)" xfId="1125"/>
    <cellStyle name="Calc Percent (2)" xfId="1126"/>
    <cellStyle name="Calc Percent (2) 2" xfId="1127"/>
    <cellStyle name="Calc Percent (2) 2 2" xfId="1128"/>
    <cellStyle name="Calc Units (0)" xfId="1129"/>
    <cellStyle name="Calc Units (0) 2" xfId="8317"/>
    <cellStyle name="Calc Units (1)" xfId="1130"/>
    <cellStyle name="Calc Units (1) 2" xfId="8318"/>
    <cellStyle name="Calc Units (2)" xfId="1131"/>
    <cellStyle name="Calc Units (2) 2" xfId="8319"/>
    <cellStyle name="Calculation 2" xfId="1132"/>
    <cellStyle name="Calculation 2 2" xfId="1133"/>
    <cellStyle name="Calculation 3" xfId="1134"/>
    <cellStyle name="Calculation 4" xfId="1135"/>
    <cellStyle name="category" xfId="1136"/>
    <cellStyle name="category 2" xfId="1137"/>
    <cellStyle name="CC1" xfId="1138"/>
    <cellStyle name="CC2" xfId="1139"/>
    <cellStyle name="Cerrency_Sheet2_XANGDAU" xfId="1140"/>
    <cellStyle name="cg" xfId="1141"/>
    <cellStyle name="Col Heads" xfId="1149"/>
    <cellStyle name="ColLevel_0" xfId="1150"/>
    <cellStyle name="Comma" xfId="3" builtinId="3"/>
    <cellStyle name="Comma  - Style1" xfId="1151"/>
    <cellStyle name="Comma  - Style1 2" xfId="1152"/>
    <cellStyle name="Comma  - Style2" xfId="1153"/>
    <cellStyle name="Comma  - Style2 2" xfId="1154"/>
    <cellStyle name="Comma  - Style3" xfId="1155"/>
    <cellStyle name="Comma  - Style3 2" xfId="1156"/>
    <cellStyle name="Comma  - Style4" xfId="1157"/>
    <cellStyle name="Comma  - Style4 2" xfId="1158"/>
    <cellStyle name="Comma  - Style5" xfId="1159"/>
    <cellStyle name="Comma  - Style5 2" xfId="1160"/>
    <cellStyle name="Comma  - Style6" xfId="1161"/>
    <cellStyle name="Comma  - Style6 2" xfId="1162"/>
    <cellStyle name="Comma  - Style7" xfId="1163"/>
    <cellStyle name="Comma  - Style7 2" xfId="1164"/>
    <cellStyle name="Comma  - Style8" xfId="1165"/>
    <cellStyle name="Comma  - Style8 2" xfId="1166"/>
    <cellStyle name="Comma [ ,]" xfId="1167"/>
    <cellStyle name="Comma [0] 12" xfId="1168"/>
    <cellStyle name="Comma [0] 2" xfId="1169"/>
    <cellStyle name="Comma [0] 2 2" xfId="1170"/>
    <cellStyle name="Comma [0] 2 2 2" xfId="8667"/>
    <cellStyle name="Comma [0] 2 3" xfId="1171"/>
    <cellStyle name="Comma [0] 3" xfId="8320"/>
    <cellStyle name="Comma [0] 3 2" xfId="8321"/>
    <cellStyle name="Comma [0] 4" xfId="8322"/>
    <cellStyle name="Comma [0] 5" xfId="8"/>
    <cellStyle name="Comma [00]" xfId="1172"/>
    <cellStyle name="Comma [00] 2" xfId="8323"/>
    <cellStyle name="Comma 10" xfId="1173"/>
    <cellStyle name="Comma 10 2" xfId="1174"/>
    <cellStyle name="Comma 10 2 2" xfId="1175"/>
    <cellStyle name="Comma 10 3" xfId="1176"/>
    <cellStyle name="Comma 10 4" xfId="1177"/>
    <cellStyle name="Comma 11" xfId="1178"/>
    <cellStyle name="Comma 11 2" xfId="1179"/>
    <cellStyle name="Comma 12" xfId="1180"/>
    <cellStyle name="Comma 12 2" xfId="8324"/>
    <cellStyle name="Comma 13" xfId="1181"/>
    <cellStyle name="Comma 14" xfId="1182"/>
    <cellStyle name="Comma 14 2" xfId="1183"/>
    <cellStyle name="Comma 15" xfId="1184"/>
    <cellStyle name="Comma 16" xfId="1185"/>
    <cellStyle name="Comma 17" xfId="1186"/>
    <cellStyle name="Comma 18" xfId="1187"/>
    <cellStyle name="Comma 18 2" xfId="1188"/>
    <cellStyle name="Comma 19" xfId="1189"/>
    <cellStyle name="Comma 2" xfId="2"/>
    <cellStyle name="Comma 2 10" xfId="1190"/>
    <cellStyle name="Comma 2 2" xfId="1191"/>
    <cellStyle name="Comma 2 2 2" xfId="8325"/>
    <cellStyle name="Comma 2 2 2 2" xfId="8668"/>
    <cellStyle name="Comma 2 2 3" xfId="8670"/>
    <cellStyle name="Comma 2 3" xfId="1192"/>
    <cellStyle name="Comma 2 3 2" xfId="1193"/>
    <cellStyle name="Comma 2 32" xfId="1194"/>
    <cellStyle name="Comma 2 4" xfId="8669"/>
    <cellStyle name="Comma 2_bao cao cua UBND tinh quy II - 2011" xfId="1195"/>
    <cellStyle name="Comma 20" xfId="1196"/>
    <cellStyle name="Comma 21" xfId="1197"/>
    <cellStyle name="Comma 22" xfId="1198"/>
    <cellStyle name="Comma 23" xfId="1199"/>
    <cellStyle name="Comma 24" xfId="1200"/>
    <cellStyle name="Comma 25" xfId="1201"/>
    <cellStyle name="Comma 26" xfId="1202"/>
    <cellStyle name="Comma 27" xfId="1203"/>
    <cellStyle name="Comma 28" xfId="1204"/>
    <cellStyle name="Comma 29" xfId="1205"/>
    <cellStyle name="Comma 3" xfId="9"/>
    <cellStyle name="Comma 3 2" xfId="1206"/>
    <cellStyle name="Comma 3 2 2" xfId="1207"/>
    <cellStyle name="Comma 3 2 6" xfId="1208"/>
    <cellStyle name="Comma 3 3" xfId="1209"/>
    <cellStyle name="Comma 30" xfId="1210"/>
    <cellStyle name="Comma 31" xfId="1211"/>
    <cellStyle name="Comma 32" xfId="1212"/>
    <cellStyle name="Comma 33" xfId="1213"/>
    <cellStyle name="Comma 34" xfId="1214"/>
    <cellStyle name="Comma 35" xfId="1215"/>
    <cellStyle name="Comma 36" xfId="1216"/>
    <cellStyle name="Comma 37" xfId="1217"/>
    <cellStyle name="Comma 38" xfId="1218"/>
    <cellStyle name="Comma 39" xfId="1219"/>
    <cellStyle name="Comma 4" xfId="10"/>
    <cellStyle name="Comma 4 2" xfId="1220"/>
    <cellStyle name="Comma 4 2 2" xfId="1221"/>
    <cellStyle name="Comma 4 3" xfId="1222"/>
    <cellStyle name="Comma 40" xfId="1223"/>
    <cellStyle name="Comma 41" xfId="1224"/>
    <cellStyle name="Comma 42" xfId="1225"/>
    <cellStyle name="Comma 43" xfId="1226"/>
    <cellStyle name="Comma 44" xfId="1227"/>
    <cellStyle name="Comma 45" xfId="1228"/>
    <cellStyle name="Comma 46" xfId="1229"/>
    <cellStyle name="Comma 47" xfId="1230"/>
    <cellStyle name="Comma 48" xfId="1231"/>
    <cellStyle name="Comma 49" xfId="1232"/>
    <cellStyle name="Comma 5" xfId="1233"/>
    <cellStyle name="Comma 5 2" xfId="1234"/>
    <cellStyle name="Comma 5 2 2" xfId="1235"/>
    <cellStyle name="Comma 50" xfId="1236"/>
    <cellStyle name="Comma 51" xfId="1237"/>
    <cellStyle name="Comma 52" xfId="1238"/>
    <cellStyle name="Comma 53" xfId="1239"/>
    <cellStyle name="Comma 54" xfId="1240"/>
    <cellStyle name="Comma 55" xfId="1241"/>
    <cellStyle name="Comma 56" xfId="1242"/>
    <cellStyle name="Comma 57" xfId="1243"/>
    <cellStyle name="Comma 58" xfId="1244"/>
    <cellStyle name="Comma 59" xfId="1245"/>
    <cellStyle name="Comma 6" xfId="1246"/>
    <cellStyle name="Comma 6 2" xfId="1247"/>
    <cellStyle name="Comma 6 2 2" xfId="8326"/>
    <cellStyle name="Comma 6 3" xfId="1248"/>
    <cellStyle name="Comma 60" xfId="1249"/>
    <cellStyle name="Comma 61" xfId="1250"/>
    <cellStyle name="Comma 62" xfId="1251"/>
    <cellStyle name="Comma 63" xfId="1252"/>
    <cellStyle name="Comma 64" xfId="1253"/>
    <cellStyle name="Comma 65" xfId="1254"/>
    <cellStyle name="Comma 66" xfId="1255"/>
    <cellStyle name="Comma 67" xfId="1256"/>
    <cellStyle name="Comma 68" xfId="1257"/>
    <cellStyle name="Comma 69" xfId="1258"/>
    <cellStyle name="Comma 7" xfId="1259"/>
    <cellStyle name="Comma 7 2" xfId="1260"/>
    <cellStyle name="Comma 7 2 2" xfId="1261"/>
    <cellStyle name="Comma 7 3" xfId="1262"/>
    <cellStyle name="Comma 70" xfId="1263"/>
    <cellStyle name="Comma 71" xfId="1264"/>
    <cellStyle name="Comma 72" xfId="1265"/>
    <cellStyle name="Comma 73" xfId="8662"/>
    <cellStyle name="Comma 73 2" xfId="8671"/>
    <cellStyle name="Comma 74" xfId="8666"/>
    <cellStyle name="Comma 75 2" xfId="8689"/>
    <cellStyle name="Comma 8" xfId="1266"/>
    <cellStyle name="Comma 8 2" xfId="1267"/>
    <cellStyle name="Comma 8 2 3" xfId="8690"/>
    <cellStyle name="Comma 9" xfId="1268"/>
    <cellStyle name="Comma 9 2" xfId="1269"/>
    <cellStyle name="Comma 9 3" xfId="1270"/>
    <cellStyle name="comma zerodec" xfId="1271"/>
    <cellStyle name="comma zerodec 2" xfId="1272"/>
    <cellStyle name="Comma,0" xfId="1273"/>
    <cellStyle name="Comma,1" xfId="1274"/>
    <cellStyle name="Comma,2" xfId="1275"/>
    <cellStyle name="Comma0" xfId="1276"/>
    <cellStyle name="Comma0 2" xfId="8327"/>
    <cellStyle name="Command" xfId="1277"/>
    <cellStyle name="cong" xfId="1278"/>
    <cellStyle name="Copied" xfId="1279"/>
    <cellStyle name="COST1" xfId="1280"/>
    <cellStyle name="Cࡵrrency_Sheet1_PRODUCTĠ" xfId="1281"/>
    <cellStyle name="CT1" xfId="1282"/>
    <cellStyle name="CT1 2" xfId="1283"/>
    <cellStyle name="CT2" xfId="1284"/>
    <cellStyle name="CT2 2" xfId="1285"/>
    <cellStyle name="CT4" xfId="1286"/>
    <cellStyle name="CT4 2" xfId="1287"/>
    <cellStyle name="CT5" xfId="1288"/>
    <cellStyle name="CT5 2" xfId="1289"/>
    <cellStyle name="ct7" xfId="1290"/>
    <cellStyle name="ct7 2" xfId="1291"/>
    <cellStyle name="ct8" xfId="1292"/>
    <cellStyle name="ct8 2" xfId="1293"/>
    <cellStyle name="cth1" xfId="1294"/>
    <cellStyle name="cth1 2" xfId="1295"/>
    <cellStyle name="Cthuc" xfId="1296"/>
    <cellStyle name="Cthuc1" xfId="1297"/>
    <cellStyle name="Currency [00]" xfId="1298"/>
    <cellStyle name="Currency [00] 2" xfId="8328"/>
    <cellStyle name="Currency,0" xfId="1299"/>
    <cellStyle name="Currency,2" xfId="1300"/>
    <cellStyle name="Currency0" xfId="1301"/>
    <cellStyle name="Currency0 2" xfId="8329"/>
    <cellStyle name="Currency1" xfId="1302"/>
    <cellStyle name="Currency1 2" xfId="1303"/>
    <cellStyle name="chchuyen" xfId="1142"/>
    <cellStyle name="Check Cell 2" xfId="1143"/>
    <cellStyle name="Check Cell 2 2" xfId="1144"/>
    <cellStyle name="Check Cell 3" xfId="1145"/>
    <cellStyle name="Check Cell 4" xfId="1146"/>
    <cellStyle name="Chi phÝ kh¸c_Book1" xfId="1147"/>
    <cellStyle name="CHUONG" xfId="1148"/>
    <cellStyle name="d" xfId="1304"/>
    <cellStyle name="d%" xfId="1305"/>
    <cellStyle name="d% 2" xfId="1306"/>
    <cellStyle name="D1" xfId="1307"/>
    <cellStyle name="D1 2" xfId="1308"/>
    <cellStyle name="D1 2 2" xfId="1309"/>
    <cellStyle name="Dan" xfId="1310"/>
    <cellStyle name="Dan 2" xfId="1311"/>
    <cellStyle name="Date" xfId="1312"/>
    <cellStyle name="Date 2" xfId="8330"/>
    <cellStyle name="Date Short" xfId="1313"/>
    <cellStyle name="Date Short 2" xfId="1314"/>
    <cellStyle name="Date Short 2 2" xfId="1315"/>
    <cellStyle name="Date_Báo cáo 2005 theo Văn phòng của A. Quang" xfId="1316"/>
    <cellStyle name="DAUDE" xfId="1317"/>
    <cellStyle name="dd-m" xfId="1318"/>
    <cellStyle name="dd-m 2" xfId="1319"/>
    <cellStyle name="dd-m 2 2" xfId="1320"/>
    <cellStyle name="dd-mm" xfId="1321"/>
    <cellStyle name="dd-mm 2" xfId="1322"/>
    <cellStyle name="dd-mm 2 2" xfId="1323"/>
    <cellStyle name="ddmmyy" xfId="1324"/>
    <cellStyle name="DELTA" xfId="1325"/>
    <cellStyle name="Dezimal [0]_35ERI8T2gbIEMixb4v26icuOo" xfId="1326"/>
    <cellStyle name="Dezimal_35ERI8T2gbIEMixb4v26icuOo" xfId="1327"/>
    <cellStyle name="Dg" xfId="1328"/>
    <cellStyle name="Dg 2" xfId="1329"/>
    <cellStyle name="Dgia" xfId="1330"/>
    <cellStyle name="Dgia 2" xfId="8331"/>
    <cellStyle name="Dollar (zero dec)" xfId="1331"/>
    <cellStyle name="Dollar (zero dec) 2" xfId="1332"/>
    <cellStyle name="Don gia" xfId="1333"/>
    <cellStyle name="Don gia 2" xfId="8332"/>
    <cellStyle name="Dziesi?tny [0]_Invoices2001Slovakia" xfId="1334"/>
    <cellStyle name="Dziesi?tny_Invoices2001Slovakia" xfId="1335"/>
    <cellStyle name="Dziesietny [0]_Invoices2001Slovakia" xfId="1336"/>
    <cellStyle name="Dziesiętny [0]_Invoices2001Slovakia" xfId="1337"/>
    <cellStyle name="Dziesietny [0]_Invoices2001Slovakia 2" xfId="1338"/>
    <cellStyle name="Dziesiętny [0]_Invoices2001Slovakia 2" xfId="1339"/>
    <cellStyle name="Dziesietny [0]_Invoices2001Slovakia 3" xfId="1340"/>
    <cellStyle name="Dziesiętny [0]_Invoices2001Slovakia 3" xfId="1341"/>
    <cellStyle name="Dziesietny [0]_Invoices2001Slovakia 4" xfId="1342"/>
    <cellStyle name="Dziesiętny [0]_Invoices2001Slovakia 4" xfId="1343"/>
    <cellStyle name="Dziesietny [0]_Invoices2001Slovakia_01_Nha so 1_Dien" xfId="1344"/>
    <cellStyle name="Dziesiętny [0]_Invoices2001Slovakia_01_Nha so 1_Dien" xfId="1345"/>
    <cellStyle name="Dziesietny [0]_Invoices2001Slovakia_01_Nha so 1_Dien 2" xfId="1346"/>
    <cellStyle name="Dziesiętny [0]_Invoices2001Slovakia_01_Nha so 1_Dien 2" xfId="1347"/>
    <cellStyle name="Dziesietny [0]_Invoices2001Slovakia_01_Nha so 1_Dien 3" xfId="1348"/>
    <cellStyle name="Dziesiętny [0]_Invoices2001Slovakia_01_Nha so 1_Dien 3" xfId="1349"/>
    <cellStyle name="Dziesietny [0]_Invoices2001Slovakia_01_Nha so 1_Dien 4" xfId="1350"/>
    <cellStyle name="Dziesiętny [0]_Invoices2001Slovakia_01_Nha so 1_Dien 4" xfId="1351"/>
    <cellStyle name="Dziesietny [0]_Invoices2001Slovakia_01_Nha so 1_Dien_bieu ke hoach dau thau" xfId="1352"/>
    <cellStyle name="Dziesiętny [0]_Invoices2001Slovakia_01_Nha so 1_Dien_bieu ke hoach dau thau" xfId="1353"/>
    <cellStyle name="Dziesietny [0]_Invoices2001Slovakia_01_Nha so 1_Dien_bieu ke hoach dau thau 2" xfId="1354"/>
    <cellStyle name="Dziesiętny [0]_Invoices2001Slovakia_01_Nha so 1_Dien_bieu ke hoach dau thau 2" xfId="1355"/>
    <cellStyle name="Dziesietny [0]_Invoices2001Slovakia_01_Nha so 1_Dien_bieu ke hoach dau thau 2 2" xfId="1356"/>
    <cellStyle name="Dziesiętny [0]_Invoices2001Slovakia_01_Nha so 1_Dien_bieu ke hoach dau thau 2 2" xfId="1357"/>
    <cellStyle name="Dziesietny [0]_Invoices2001Slovakia_01_Nha so 1_Dien_bieu ke hoach dau thau 3" xfId="1358"/>
    <cellStyle name="Dziesiętny [0]_Invoices2001Slovakia_01_Nha so 1_Dien_bieu ke hoach dau thau 3" xfId="1359"/>
    <cellStyle name="Dziesietny [0]_Invoices2001Slovakia_01_Nha so 1_Dien_bieu ke hoach dau thau 3 2" xfId="1360"/>
    <cellStyle name="Dziesiętny [0]_Invoices2001Slovakia_01_Nha so 1_Dien_bieu ke hoach dau thau 3 2" xfId="1361"/>
    <cellStyle name="Dziesietny [0]_Invoices2001Slovakia_01_Nha so 1_Dien_bieu ke hoach dau thau 4" xfId="1362"/>
    <cellStyle name="Dziesiętny [0]_Invoices2001Slovakia_01_Nha so 1_Dien_bieu ke hoach dau thau 4" xfId="1363"/>
    <cellStyle name="Dziesietny [0]_Invoices2001Slovakia_01_Nha so 1_Dien_bieu ke hoach dau thau truong mam non SKH" xfId="1364"/>
    <cellStyle name="Dziesiętny [0]_Invoices2001Slovakia_01_Nha so 1_Dien_bieu ke hoach dau thau truong mam non SKH" xfId="1365"/>
    <cellStyle name="Dziesietny [0]_Invoices2001Slovakia_01_Nha so 1_Dien_bieu ke hoach dau thau truong mam non SKH 2" xfId="1366"/>
    <cellStyle name="Dziesiętny [0]_Invoices2001Slovakia_01_Nha so 1_Dien_bieu ke hoach dau thau truong mam non SKH 2" xfId="1367"/>
    <cellStyle name="Dziesietny [0]_Invoices2001Slovakia_01_Nha so 1_Dien_bieu ke hoach dau thau truong mam non SKH 2 2" xfId="1368"/>
    <cellStyle name="Dziesiętny [0]_Invoices2001Slovakia_01_Nha so 1_Dien_bieu ke hoach dau thau truong mam non SKH 2 2" xfId="1369"/>
    <cellStyle name="Dziesietny [0]_Invoices2001Slovakia_01_Nha so 1_Dien_bieu ke hoach dau thau truong mam non SKH 3" xfId="1370"/>
    <cellStyle name="Dziesiętny [0]_Invoices2001Slovakia_01_Nha so 1_Dien_bieu ke hoach dau thau truong mam non SKH 3" xfId="1371"/>
    <cellStyle name="Dziesietny [0]_Invoices2001Slovakia_01_Nha so 1_Dien_bieu ke hoach dau thau truong mam non SKH 3 2" xfId="1372"/>
    <cellStyle name="Dziesiętny [0]_Invoices2001Slovakia_01_Nha so 1_Dien_bieu ke hoach dau thau truong mam non SKH 3 2" xfId="1373"/>
    <cellStyle name="Dziesietny [0]_Invoices2001Slovakia_01_Nha so 1_Dien_bieu ke hoach dau thau truong mam non SKH 4" xfId="1374"/>
    <cellStyle name="Dziesiętny [0]_Invoices2001Slovakia_01_Nha so 1_Dien_bieu ke hoach dau thau truong mam non SKH 4" xfId="1375"/>
    <cellStyle name="Dziesietny [0]_Invoices2001Slovakia_01_Nha so 1_Dien_bieu tong hop lai kh von 2011 gui phong TH-KTDN" xfId="1376"/>
    <cellStyle name="Dziesiętny [0]_Invoices2001Slovakia_01_Nha so 1_Dien_bieu tong hop lai kh von 2011 gui phong TH-KTDN" xfId="1377"/>
    <cellStyle name="Dziesietny [0]_Invoices2001Slovakia_01_Nha so 1_Dien_bieu tong hop lai kh von 2011 gui phong TH-KTDN 2" xfId="1378"/>
    <cellStyle name="Dziesiętny [0]_Invoices2001Slovakia_01_Nha so 1_Dien_bieu tong hop lai kh von 2011 gui phong TH-KTDN 2" xfId="1379"/>
    <cellStyle name="Dziesietny [0]_Invoices2001Slovakia_01_Nha so 1_Dien_bieu tong hop lai kh von 2011 gui phong TH-KTDN 2 2" xfId="1380"/>
    <cellStyle name="Dziesiętny [0]_Invoices2001Slovakia_01_Nha so 1_Dien_bieu tong hop lai kh von 2011 gui phong TH-KTDN 2 2" xfId="1381"/>
    <cellStyle name="Dziesietny [0]_Invoices2001Slovakia_01_Nha so 1_Dien_bieu tong hop lai kh von 2011 gui phong TH-KTDN 3" xfId="1382"/>
    <cellStyle name="Dziesiętny [0]_Invoices2001Slovakia_01_Nha so 1_Dien_bieu tong hop lai kh von 2011 gui phong TH-KTDN 3" xfId="1383"/>
    <cellStyle name="Dziesietny [0]_Invoices2001Slovakia_01_Nha so 1_Dien_bieu tong hop lai kh von 2011 gui phong TH-KTDN 3 2" xfId="1384"/>
    <cellStyle name="Dziesiętny [0]_Invoices2001Slovakia_01_Nha so 1_Dien_bieu tong hop lai kh von 2011 gui phong TH-KTDN 3 2" xfId="1385"/>
    <cellStyle name="Dziesietny [0]_Invoices2001Slovakia_01_Nha so 1_Dien_bieu tong hop lai kh von 2011 gui phong TH-KTDN 4" xfId="8333"/>
    <cellStyle name="Dziesiętny [0]_Invoices2001Slovakia_01_Nha so 1_Dien_bieu tong hop lai kh von 2011 gui phong TH-KTDN 4" xfId="8334"/>
    <cellStyle name="Dziesietny [0]_Invoices2001Slovakia_01_Nha so 1_Dien_bieu tong hop lai kh von 2011 gui phong TH-KTDN_BIEU KE HOACH  2015 (KTN 6.11 sua)" xfId="1386"/>
    <cellStyle name="Dziesiętny [0]_Invoices2001Slovakia_01_Nha so 1_Dien_bieu tong hop lai kh von 2011 gui phong TH-KTDN_BIEU KE HOACH  2015 (KTN 6.11 sua)" xfId="1387"/>
    <cellStyle name="Dziesietny [0]_Invoices2001Slovakia_01_Nha so 1_Dien_Book1" xfId="1388"/>
    <cellStyle name="Dziesiętny [0]_Invoices2001Slovakia_01_Nha so 1_Dien_Book1" xfId="1389"/>
    <cellStyle name="Dziesietny [0]_Invoices2001Slovakia_01_Nha so 1_Dien_Book1 2" xfId="1390"/>
    <cellStyle name="Dziesiętny [0]_Invoices2001Slovakia_01_Nha so 1_Dien_Book1 2" xfId="1391"/>
    <cellStyle name="Dziesietny [0]_Invoices2001Slovakia_01_Nha so 1_Dien_Book1 2 2" xfId="1392"/>
    <cellStyle name="Dziesiętny [0]_Invoices2001Slovakia_01_Nha so 1_Dien_Book1 2 2" xfId="1393"/>
    <cellStyle name="Dziesietny [0]_Invoices2001Slovakia_01_Nha so 1_Dien_Book1 3" xfId="1394"/>
    <cellStyle name="Dziesiętny [0]_Invoices2001Slovakia_01_Nha so 1_Dien_Book1 3" xfId="1395"/>
    <cellStyle name="Dziesietny [0]_Invoices2001Slovakia_01_Nha so 1_Dien_Book1 3 2" xfId="1396"/>
    <cellStyle name="Dziesiętny [0]_Invoices2001Slovakia_01_Nha so 1_Dien_Book1 3 2" xfId="1397"/>
    <cellStyle name="Dziesietny [0]_Invoices2001Slovakia_01_Nha so 1_Dien_Book1 4" xfId="1398"/>
    <cellStyle name="Dziesiętny [0]_Invoices2001Slovakia_01_Nha so 1_Dien_Book1 4" xfId="1399"/>
    <cellStyle name="Dziesietny [0]_Invoices2001Slovakia_01_Nha so 1_Dien_Book1_Ke hoach 2010 (theo doi 11-8-2010)" xfId="1400"/>
    <cellStyle name="Dziesiętny [0]_Invoices2001Slovakia_01_Nha so 1_Dien_Book1_Ke hoach 2010 (theo doi 11-8-2010)" xfId="1401"/>
    <cellStyle name="Dziesietny [0]_Invoices2001Slovakia_01_Nha so 1_Dien_Book1_Ke hoach 2010 (theo doi 11-8-2010) 2" xfId="1402"/>
    <cellStyle name="Dziesiętny [0]_Invoices2001Slovakia_01_Nha so 1_Dien_Book1_Ke hoach 2010 (theo doi 11-8-2010) 2" xfId="1403"/>
    <cellStyle name="Dziesietny [0]_Invoices2001Slovakia_01_Nha so 1_Dien_Book1_Ke hoach 2010 (theo doi 11-8-2010) 2 2" xfId="1404"/>
    <cellStyle name="Dziesiętny [0]_Invoices2001Slovakia_01_Nha so 1_Dien_Book1_Ke hoach 2010 (theo doi 11-8-2010) 2 2" xfId="1405"/>
    <cellStyle name="Dziesietny [0]_Invoices2001Slovakia_01_Nha so 1_Dien_Book1_Ke hoach 2010 (theo doi 11-8-2010) 3" xfId="1406"/>
    <cellStyle name="Dziesiętny [0]_Invoices2001Slovakia_01_Nha so 1_Dien_Book1_Ke hoach 2010 (theo doi 11-8-2010) 3" xfId="1407"/>
    <cellStyle name="Dziesietny [0]_Invoices2001Slovakia_01_Nha so 1_Dien_Book1_Ke hoach 2010 (theo doi 11-8-2010) 3 2" xfId="1408"/>
    <cellStyle name="Dziesiętny [0]_Invoices2001Slovakia_01_Nha so 1_Dien_Book1_Ke hoach 2010 (theo doi 11-8-2010) 3 2" xfId="1409"/>
    <cellStyle name="Dziesietny [0]_Invoices2001Slovakia_01_Nha so 1_Dien_Book1_Ke hoach 2010 (theo doi 11-8-2010) 4" xfId="8335"/>
    <cellStyle name="Dziesiętny [0]_Invoices2001Slovakia_01_Nha so 1_Dien_Book1_Ke hoach 2010 (theo doi 11-8-2010) 4" xfId="8336"/>
    <cellStyle name="Dziesietny [0]_Invoices2001Slovakia_01_Nha so 1_Dien_Book1_Ke hoach 2010 (theo doi 11-8-2010)_BIEU KE HOACH  2015 (KTN 6.11 sua)" xfId="1410"/>
    <cellStyle name="Dziesiętny [0]_Invoices2001Slovakia_01_Nha so 1_Dien_Book1_Ke hoach 2010 (theo doi 11-8-2010)_BIEU KE HOACH  2015 (KTN 6.11 sua)" xfId="1411"/>
    <cellStyle name="Dziesietny [0]_Invoices2001Slovakia_01_Nha so 1_Dien_Book1_ke hoach dau thau 30-6-2010" xfId="1412"/>
    <cellStyle name="Dziesiętny [0]_Invoices2001Slovakia_01_Nha so 1_Dien_Book1_ke hoach dau thau 30-6-2010" xfId="1413"/>
    <cellStyle name="Dziesietny [0]_Invoices2001Slovakia_01_Nha so 1_Dien_Book1_ke hoach dau thau 30-6-2010 2" xfId="1414"/>
    <cellStyle name="Dziesiętny [0]_Invoices2001Slovakia_01_Nha so 1_Dien_Book1_ke hoach dau thau 30-6-2010 2" xfId="1415"/>
    <cellStyle name="Dziesietny [0]_Invoices2001Slovakia_01_Nha so 1_Dien_Book1_ke hoach dau thau 30-6-2010 2 2" xfId="1416"/>
    <cellStyle name="Dziesiętny [0]_Invoices2001Slovakia_01_Nha so 1_Dien_Book1_ke hoach dau thau 30-6-2010 2 2" xfId="1417"/>
    <cellStyle name="Dziesietny [0]_Invoices2001Slovakia_01_Nha so 1_Dien_Book1_ke hoach dau thau 30-6-2010 3" xfId="1418"/>
    <cellStyle name="Dziesiętny [0]_Invoices2001Slovakia_01_Nha so 1_Dien_Book1_ke hoach dau thau 30-6-2010 3" xfId="1419"/>
    <cellStyle name="Dziesietny [0]_Invoices2001Slovakia_01_Nha so 1_Dien_Book1_ke hoach dau thau 30-6-2010 3 2" xfId="1420"/>
    <cellStyle name="Dziesiętny [0]_Invoices2001Slovakia_01_Nha so 1_Dien_Book1_ke hoach dau thau 30-6-2010 3 2" xfId="1421"/>
    <cellStyle name="Dziesietny [0]_Invoices2001Slovakia_01_Nha so 1_Dien_Book1_ke hoach dau thau 30-6-2010 4" xfId="8337"/>
    <cellStyle name="Dziesiętny [0]_Invoices2001Slovakia_01_Nha so 1_Dien_Book1_ke hoach dau thau 30-6-2010 4" xfId="8338"/>
    <cellStyle name="Dziesietny [0]_Invoices2001Slovakia_01_Nha so 1_Dien_Book1_ke hoach dau thau 30-6-2010_BIEU KE HOACH  2015 (KTN 6.11 sua)" xfId="1422"/>
    <cellStyle name="Dziesiętny [0]_Invoices2001Slovakia_01_Nha so 1_Dien_Book1_ke hoach dau thau 30-6-2010_BIEU KE HOACH  2015 (KTN 6.11 sua)" xfId="1423"/>
    <cellStyle name="Dziesietny [0]_Invoices2001Slovakia_01_Nha so 1_Dien_Copy of KH PHAN BO VON ĐỐI ỨNG NAM 2011 (30 TY phuong án gop WB)" xfId="1424"/>
    <cellStyle name="Dziesiętny [0]_Invoices2001Slovakia_01_Nha so 1_Dien_Copy of KH PHAN BO VON ĐỐI ỨNG NAM 2011 (30 TY phuong án gop WB)" xfId="1425"/>
    <cellStyle name="Dziesietny [0]_Invoices2001Slovakia_01_Nha so 1_Dien_Copy of KH PHAN BO VON ĐỐI ỨNG NAM 2011 (30 TY phuong án gop WB) 2" xfId="1426"/>
    <cellStyle name="Dziesiętny [0]_Invoices2001Slovakia_01_Nha so 1_Dien_Copy of KH PHAN BO VON ĐỐI ỨNG NAM 2011 (30 TY phuong án gop WB) 2" xfId="1427"/>
    <cellStyle name="Dziesietny [0]_Invoices2001Slovakia_01_Nha so 1_Dien_Copy of KH PHAN BO VON ĐỐI ỨNG NAM 2011 (30 TY phuong án gop WB) 2 2" xfId="1428"/>
    <cellStyle name="Dziesiętny [0]_Invoices2001Slovakia_01_Nha so 1_Dien_Copy of KH PHAN BO VON ĐỐI ỨNG NAM 2011 (30 TY phuong án gop WB) 2 2" xfId="1429"/>
    <cellStyle name="Dziesietny [0]_Invoices2001Slovakia_01_Nha so 1_Dien_Copy of KH PHAN BO VON ĐỐI ỨNG NAM 2011 (30 TY phuong án gop WB) 3" xfId="1430"/>
    <cellStyle name="Dziesiętny [0]_Invoices2001Slovakia_01_Nha so 1_Dien_Copy of KH PHAN BO VON ĐỐI ỨNG NAM 2011 (30 TY phuong án gop WB) 3" xfId="1431"/>
    <cellStyle name="Dziesietny [0]_Invoices2001Slovakia_01_Nha so 1_Dien_Copy of KH PHAN BO VON ĐỐI ỨNG NAM 2011 (30 TY phuong án gop WB) 3 2" xfId="1432"/>
    <cellStyle name="Dziesiętny [0]_Invoices2001Slovakia_01_Nha so 1_Dien_Copy of KH PHAN BO VON ĐỐI ỨNG NAM 2011 (30 TY phuong án gop WB) 3 2" xfId="1433"/>
    <cellStyle name="Dziesietny [0]_Invoices2001Slovakia_01_Nha so 1_Dien_Copy of KH PHAN BO VON ĐỐI ỨNG NAM 2011 (30 TY phuong án gop WB) 4" xfId="8339"/>
    <cellStyle name="Dziesiętny [0]_Invoices2001Slovakia_01_Nha so 1_Dien_Copy of KH PHAN BO VON ĐỐI ỨNG NAM 2011 (30 TY phuong án gop WB) 4" xfId="8340"/>
    <cellStyle name="Dziesietny [0]_Invoices2001Slovakia_01_Nha so 1_Dien_Copy of KH PHAN BO VON ĐỐI ỨNG NAM 2011 (30 TY phuong án gop WB)_BIEU KE HOACH  2015 (KTN 6.11 sua)" xfId="1434"/>
    <cellStyle name="Dziesiętny [0]_Invoices2001Slovakia_01_Nha so 1_Dien_Copy of KH PHAN BO VON ĐỐI ỨNG NAM 2011 (30 TY phuong án gop WB)_BIEU KE HOACH  2015 (KTN 6.11 sua)" xfId="1435"/>
    <cellStyle name="Dziesietny [0]_Invoices2001Slovakia_01_Nha so 1_Dien_DTTD chieng chan Tham lai 29-9-2009" xfId="1436"/>
    <cellStyle name="Dziesiętny [0]_Invoices2001Slovakia_01_Nha so 1_Dien_DTTD chieng chan Tham lai 29-9-2009" xfId="1437"/>
    <cellStyle name="Dziesietny [0]_Invoices2001Slovakia_01_Nha so 1_Dien_DTTD chieng chan Tham lai 29-9-2009 2" xfId="1438"/>
    <cellStyle name="Dziesiętny [0]_Invoices2001Slovakia_01_Nha so 1_Dien_DTTD chieng chan Tham lai 29-9-2009 2" xfId="1439"/>
    <cellStyle name="Dziesietny [0]_Invoices2001Slovakia_01_Nha so 1_Dien_DTTD chieng chan Tham lai 29-9-2009 2 2" xfId="1440"/>
    <cellStyle name="Dziesiętny [0]_Invoices2001Slovakia_01_Nha so 1_Dien_DTTD chieng chan Tham lai 29-9-2009 2 2" xfId="1441"/>
    <cellStyle name="Dziesietny [0]_Invoices2001Slovakia_01_Nha so 1_Dien_DTTD chieng chan Tham lai 29-9-2009 3" xfId="1442"/>
    <cellStyle name="Dziesiętny [0]_Invoices2001Slovakia_01_Nha so 1_Dien_DTTD chieng chan Tham lai 29-9-2009 3" xfId="1443"/>
    <cellStyle name="Dziesietny [0]_Invoices2001Slovakia_01_Nha so 1_Dien_DTTD chieng chan Tham lai 29-9-2009 3 2" xfId="1444"/>
    <cellStyle name="Dziesiętny [0]_Invoices2001Slovakia_01_Nha so 1_Dien_DTTD chieng chan Tham lai 29-9-2009 3 2" xfId="1445"/>
    <cellStyle name="Dziesietny [0]_Invoices2001Slovakia_01_Nha so 1_Dien_DTTD chieng chan Tham lai 29-9-2009 4" xfId="8341"/>
    <cellStyle name="Dziesiętny [0]_Invoices2001Slovakia_01_Nha so 1_Dien_DTTD chieng chan Tham lai 29-9-2009 4" xfId="8342"/>
    <cellStyle name="Dziesietny [0]_Invoices2001Slovakia_01_Nha so 1_Dien_DTTD chieng chan Tham lai 29-9-2009_BIEU KE HOACH  2015 (KTN 6.11 sua)" xfId="1446"/>
    <cellStyle name="Dziesiętny [0]_Invoices2001Slovakia_01_Nha so 1_Dien_DTTD chieng chan Tham lai 29-9-2009_BIEU KE HOACH  2015 (KTN 6.11 sua)" xfId="1447"/>
    <cellStyle name="Dziesietny [0]_Invoices2001Slovakia_01_Nha so 1_Dien_Du toan nuoc San Thang (GD2)" xfId="1448"/>
    <cellStyle name="Dziesiętny [0]_Invoices2001Slovakia_01_Nha so 1_Dien_Du toan nuoc San Thang (GD2)" xfId="1449"/>
    <cellStyle name="Dziesietny [0]_Invoices2001Slovakia_01_Nha so 1_Dien_Du toan nuoc San Thang (GD2) 2" xfId="1450"/>
    <cellStyle name="Dziesiętny [0]_Invoices2001Slovakia_01_Nha so 1_Dien_Du toan nuoc San Thang (GD2) 2" xfId="1451"/>
    <cellStyle name="Dziesietny [0]_Invoices2001Slovakia_01_Nha so 1_Dien_Du toan nuoc San Thang (GD2) 2 2" xfId="1452"/>
    <cellStyle name="Dziesiętny [0]_Invoices2001Slovakia_01_Nha so 1_Dien_Du toan nuoc San Thang (GD2) 2 2" xfId="1453"/>
    <cellStyle name="Dziesietny [0]_Invoices2001Slovakia_01_Nha so 1_Dien_Du toan nuoc San Thang (GD2) 3" xfId="1454"/>
    <cellStyle name="Dziesiętny [0]_Invoices2001Slovakia_01_Nha so 1_Dien_Du toan nuoc San Thang (GD2) 3" xfId="1455"/>
    <cellStyle name="Dziesietny [0]_Invoices2001Slovakia_01_Nha so 1_Dien_Du toan nuoc San Thang (GD2) 3 2" xfId="1456"/>
    <cellStyle name="Dziesiętny [0]_Invoices2001Slovakia_01_Nha so 1_Dien_Du toan nuoc San Thang (GD2) 3 2" xfId="1457"/>
    <cellStyle name="Dziesietny [0]_Invoices2001Slovakia_01_Nha so 1_Dien_Du toan nuoc San Thang (GD2) 4" xfId="1458"/>
    <cellStyle name="Dziesiętny [0]_Invoices2001Slovakia_01_Nha so 1_Dien_Du toan nuoc San Thang (GD2) 4" xfId="1459"/>
    <cellStyle name="Dziesietny [0]_Invoices2001Slovakia_01_Nha so 1_Dien_Ke hoach 2010 (theo doi 11-8-2010)" xfId="1460"/>
    <cellStyle name="Dziesiętny [0]_Invoices2001Slovakia_01_Nha so 1_Dien_Ke hoach 2010 (theo doi 11-8-2010)" xfId="1461"/>
    <cellStyle name="Dziesietny [0]_Invoices2001Slovakia_01_Nha so 1_Dien_Ke hoach 2010 (theo doi 11-8-2010) 2" xfId="1462"/>
    <cellStyle name="Dziesiętny [0]_Invoices2001Slovakia_01_Nha so 1_Dien_Ke hoach 2010 (theo doi 11-8-2010) 2" xfId="1463"/>
    <cellStyle name="Dziesietny [0]_Invoices2001Slovakia_01_Nha so 1_Dien_Ke hoach 2010 (theo doi 11-8-2010) 2 2" xfId="1464"/>
    <cellStyle name="Dziesiętny [0]_Invoices2001Slovakia_01_Nha so 1_Dien_Ke hoach 2010 (theo doi 11-8-2010) 2 2" xfId="1465"/>
    <cellStyle name="Dziesietny [0]_Invoices2001Slovakia_01_Nha so 1_Dien_Ke hoach 2010 (theo doi 11-8-2010) 3" xfId="1466"/>
    <cellStyle name="Dziesiętny [0]_Invoices2001Slovakia_01_Nha so 1_Dien_Ke hoach 2010 (theo doi 11-8-2010) 3" xfId="1467"/>
    <cellStyle name="Dziesietny [0]_Invoices2001Slovakia_01_Nha so 1_Dien_Ke hoach 2010 (theo doi 11-8-2010) 3 2" xfId="1468"/>
    <cellStyle name="Dziesiętny [0]_Invoices2001Slovakia_01_Nha so 1_Dien_Ke hoach 2010 (theo doi 11-8-2010) 3 2" xfId="1469"/>
    <cellStyle name="Dziesietny [0]_Invoices2001Slovakia_01_Nha so 1_Dien_Ke hoach 2010 (theo doi 11-8-2010) 4" xfId="1470"/>
    <cellStyle name="Dziesiętny [0]_Invoices2001Slovakia_01_Nha so 1_Dien_Ke hoach 2010 (theo doi 11-8-2010) 4" xfId="1471"/>
    <cellStyle name="Dziesietny [0]_Invoices2001Slovakia_01_Nha so 1_Dien_ke hoach dau thau 30-6-2010" xfId="1472"/>
    <cellStyle name="Dziesiętny [0]_Invoices2001Slovakia_01_Nha so 1_Dien_ke hoach dau thau 30-6-2010" xfId="1473"/>
    <cellStyle name="Dziesietny [0]_Invoices2001Slovakia_01_Nha so 1_Dien_ke hoach dau thau 30-6-2010 2" xfId="1474"/>
    <cellStyle name="Dziesiętny [0]_Invoices2001Slovakia_01_Nha so 1_Dien_ke hoach dau thau 30-6-2010 2" xfId="1475"/>
    <cellStyle name="Dziesietny [0]_Invoices2001Slovakia_01_Nha so 1_Dien_ke hoach dau thau 30-6-2010 2 2" xfId="1476"/>
    <cellStyle name="Dziesiętny [0]_Invoices2001Slovakia_01_Nha so 1_Dien_ke hoach dau thau 30-6-2010 2 2" xfId="1477"/>
    <cellStyle name="Dziesietny [0]_Invoices2001Slovakia_01_Nha so 1_Dien_ke hoach dau thau 30-6-2010 3" xfId="1478"/>
    <cellStyle name="Dziesiętny [0]_Invoices2001Slovakia_01_Nha so 1_Dien_ke hoach dau thau 30-6-2010 3" xfId="1479"/>
    <cellStyle name="Dziesietny [0]_Invoices2001Slovakia_01_Nha so 1_Dien_ke hoach dau thau 30-6-2010 3 2" xfId="1480"/>
    <cellStyle name="Dziesiętny [0]_Invoices2001Slovakia_01_Nha so 1_Dien_ke hoach dau thau 30-6-2010 3 2" xfId="1481"/>
    <cellStyle name="Dziesietny [0]_Invoices2001Slovakia_01_Nha so 1_Dien_ke hoach dau thau 30-6-2010 4" xfId="1482"/>
    <cellStyle name="Dziesiętny [0]_Invoices2001Slovakia_01_Nha so 1_Dien_ke hoach dau thau 30-6-2010 4" xfId="1483"/>
    <cellStyle name="Dziesietny [0]_Invoices2001Slovakia_01_Nha so 1_Dien_KH Von 2012 gui BKH 1" xfId="1484"/>
    <cellStyle name="Dziesiętny [0]_Invoices2001Slovakia_01_Nha so 1_Dien_KH Von 2012 gui BKH 1" xfId="1485"/>
    <cellStyle name="Dziesietny [0]_Invoices2001Slovakia_01_Nha so 1_Dien_KH Von 2012 gui BKH 1 2" xfId="1486"/>
    <cellStyle name="Dziesiętny [0]_Invoices2001Slovakia_01_Nha so 1_Dien_KH Von 2012 gui BKH 1 2" xfId="1487"/>
    <cellStyle name="Dziesietny [0]_Invoices2001Slovakia_01_Nha so 1_Dien_KH Von 2012 gui BKH 1 2 2" xfId="1488"/>
    <cellStyle name="Dziesiętny [0]_Invoices2001Slovakia_01_Nha so 1_Dien_KH Von 2012 gui BKH 1 2 2" xfId="1489"/>
    <cellStyle name="Dziesietny [0]_Invoices2001Slovakia_01_Nha so 1_Dien_KH Von 2012 gui BKH 1 3" xfId="1490"/>
    <cellStyle name="Dziesiętny [0]_Invoices2001Slovakia_01_Nha so 1_Dien_KH Von 2012 gui BKH 1 3" xfId="1491"/>
    <cellStyle name="Dziesietny [0]_Invoices2001Slovakia_01_Nha so 1_Dien_KH Von 2012 gui BKH 1 3 2" xfId="1492"/>
    <cellStyle name="Dziesiętny [0]_Invoices2001Slovakia_01_Nha so 1_Dien_KH Von 2012 gui BKH 1 3 2" xfId="1493"/>
    <cellStyle name="Dziesietny [0]_Invoices2001Slovakia_01_Nha so 1_Dien_KH Von 2012 gui BKH 1 4" xfId="8343"/>
    <cellStyle name="Dziesiętny [0]_Invoices2001Slovakia_01_Nha so 1_Dien_KH Von 2012 gui BKH 1 4" xfId="8344"/>
    <cellStyle name="Dziesietny [0]_Invoices2001Slovakia_01_Nha so 1_Dien_KH Von 2012 gui BKH 1_BIEU KE HOACH  2015 (KTN 6.11 sua)" xfId="1494"/>
    <cellStyle name="Dziesiętny [0]_Invoices2001Slovakia_01_Nha so 1_Dien_KH Von 2012 gui BKH 1_BIEU KE HOACH  2015 (KTN 6.11 sua)" xfId="1495"/>
    <cellStyle name="Dziesietny [0]_Invoices2001Slovakia_01_Nha so 1_Dien_QD ke hoach dau thau" xfId="1496"/>
    <cellStyle name="Dziesiętny [0]_Invoices2001Slovakia_01_Nha so 1_Dien_QD ke hoach dau thau" xfId="1497"/>
    <cellStyle name="Dziesietny [0]_Invoices2001Slovakia_01_Nha so 1_Dien_QD ke hoach dau thau 2" xfId="1498"/>
    <cellStyle name="Dziesiętny [0]_Invoices2001Slovakia_01_Nha so 1_Dien_QD ke hoach dau thau 2" xfId="1499"/>
    <cellStyle name="Dziesietny [0]_Invoices2001Slovakia_01_Nha so 1_Dien_QD ke hoach dau thau 2 2" xfId="1500"/>
    <cellStyle name="Dziesiętny [0]_Invoices2001Slovakia_01_Nha so 1_Dien_QD ke hoach dau thau 2 2" xfId="1501"/>
    <cellStyle name="Dziesietny [0]_Invoices2001Slovakia_01_Nha so 1_Dien_QD ke hoach dau thau 3" xfId="1502"/>
    <cellStyle name="Dziesiętny [0]_Invoices2001Slovakia_01_Nha so 1_Dien_QD ke hoach dau thau 3" xfId="1503"/>
    <cellStyle name="Dziesietny [0]_Invoices2001Slovakia_01_Nha so 1_Dien_QD ke hoach dau thau 3 2" xfId="1504"/>
    <cellStyle name="Dziesiętny [0]_Invoices2001Slovakia_01_Nha so 1_Dien_QD ke hoach dau thau 3 2" xfId="1505"/>
    <cellStyle name="Dziesietny [0]_Invoices2001Slovakia_01_Nha so 1_Dien_QD ke hoach dau thau 4" xfId="1506"/>
    <cellStyle name="Dziesiętny [0]_Invoices2001Slovakia_01_Nha so 1_Dien_QD ke hoach dau thau 4" xfId="1507"/>
    <cellStyle name="Dziesietny [0]_Invoices2001Slovakia_01_Nha so 1_Dien_tinh toan hoang ha" xfId="1508"/>
    <cellStyle name="Dziesiętny [0]_Invoices2001Slovakia_01_Nha so 1_Dien_tinh toan hoang ha" xfId="1509"/>
    <cellStyle name="Dziesietny [0]_Invoices2001Slovakia_01_Nha so 1_Dien_tinh toan hoang ha 2" xfId="1510"/>
    <cellStyle name="Dziesiętny [0]_Invoices2001Slovakia_01_Nha so 1_Dien_tinh toan hoang ha 2" xfId="1511"/>
    <cellStyle name="Dziesietny [0]_Invoices2001Slovakia_01_Nha so 1_Dien_tinh toan hoang ha 2 2" xfId="1512"/>
    <cellStyle name="Dziesiętny [0]_Invoices2001Slovakia_01_Nha so 1_Dien_tinh toan hoang ha 2 2" xfId="1513"/>
    <cellStyle name="Dziesietny [0]_Invoices2001Slovakia_01_Nha so 1_Dien_tinh toan hoang ha 3" xfId="1514"/>
    <cellStyle name="Dziesiętny [0]_Invoices2001Slovakia_01_Nha so 1_Dien_tinh toan hoang ha 3" xfId="1515"/>
    <cellStyle name="Dziesietny [0]_Invoices2001Slovakia_01_Nha so 1_Dien_tinh toan hoang ha 3 2" xfId="1516"/>
    <cellStyle name="Dziesiętny [0]_Invoices2001Slovakia_01_Nha so 1_Dien_tinh toan hoang ha 3 2" xfId="1517"/>
    <cellStyle name="Dziesietny [0]_Invoices2001Slovakia_01_Nha so 1_Dien_tinh toan hoang ha 4" xfId="1518"/>
    <cellStyle name="Dziesiętny [0]_Invoices2001Slovakia_01_Nha so 1_Dien_tinh toan hoang ha 4" xfId="1519"/>
    <cellStyle name="Dziesietny [0]_Invoices2001Slovakia_01_Nha so 1_Dien_Tong von ĐTPT" xfId="1520"/>
    <cellStyle name="Dziesiętny [0]_Invoices2001Slovakia_01_Nha so 1_Dien_Tong von ĐTPT" xfId="1521"/>
    <cellStyle name="Dziesietny [0]_Invoices2001Slovakia_01_Nha so 1_Dien_Tong von ĐTPT 2" xfId="1522"/>
    <cellStyle name="Dziesiętny [0]_Invoices2001Slovakia_01_Nha so 1_Dien_Tong von ĐTPT 2" xfId="1523"/>
    <cellStyle name="Dziesietny [0]_Invoices2001Slovakia_01_Nha so 1_Dien_Tong von ĐTPT 2 2" xfId="1524"/>
    <cellStyle name="Dziesiętny [0]_Invoices2001Slovakia_01_Nha so 1_Dien_Tong von ĐTPT 2 2" xfId="1525"/>
    <cellStyle name="Dziesietny [0]_Invoices2001Slovakia_01_Nha so 1_Dien_Tong von ĐTPT 3" xfId="1526"/>
    <cellStyle name="Dziesiętny [0]_Invoices2001Slovakia_01_Nha so 1_Dien_Tong von ĐTPT 3" xfId="1527"/>
    <cellStyle name="Dziesietny [0]_Invoices2001Slovakia_01_Nha so 1_Dien_Tong von ĐTPT 3 2" xfId="1528"/>
    <cellStyle name="Dziesiętny [0]_Invoices2001Slovakia_01_Nha so 1_Dien_Tong von ĐTPT 3 2" xfId="1529"/>
    <cellStyle name="Dziesietny [0]_Invoices2001Slovakia_01_Nha so 1_Dien_Tong von ĐTPT 4" xfId="1530"/>
    <cellStyle name="Dziesiętny [0]_Invoices2001Slovakia_01_Nha so 1_Dien_Tong von ĐTPT 4" xfId="1531"/>
    <cellStyle name="Dziesietny [0]_Invoices2001Slovakia_10_Nha so 10_Dien1" xfId="1532"/>
    <cellStyle name="Dziesiętny [0]_Invoices2001Slovakia_10_Nha so 10_Dien1" xfId="1533"/>
    <cellStyle name="Dziesietny [0]_Invoices2001Slovakia_10_Nha so 10_Dien1 2" xfId="1534"/>
    <cellStyle name="Dziesiętny [0]_Invoices2001Slovakia_10_Nha so 10_Dien1 2" xfId="1535"/>
    <cellStyle name="Dziesietny [0]_Invoices2001Slovakia_10_Nha so 10_Dien1 3" xfId="1536"/>
    <cellStyle name="Dziesiętny [0]_Invoices2001Slovakia_10_Nha so 10_Dien1 3" xfId="1537"/>
    <cellStyle name="Dziesietny [0]_Invoices2001Slovakia_10_Nha so 10_Dien1 4" xfId="1538"/>
    <cellStyle name="Dziesiętny [0]_Invoices2001Slovakia_10_Nha so 10_Dien1 4" xfId="1539"/>
    <cellStyle name="Dziesietny [0]_Invoices2001Slovakia_10_Nha so 10_Dien1_bieu ke hoach dau thau" xfId="1540"/>
    <cellStyle name="Dziesiętny [0]_Invoices2001Slovakia_10_Nha so 10_Dien1_bieu ke hoach dau thau" xfId="1541"/>
    <cellStyle name="Dziesietny [0]_Invoices2001Slovakia_10_Nha so 10_Dien1_bieu ke hoach dau thau 2" xfId="1542"/>
    <cellStyle name="Dziesiętny [0]_Invoices2001Slovakia_10_Nha so 10_Dien1_bieu ke hoach dau thau 2" xfId="1543"/>
    <cellStyle name="Dziesietny [0]_Invoices2001Slovakia_10_Nha so 10_Dien1_bieu ke hoach dau thau 2 2" xfId="1544"/>
    <cellStyle name="Dziesiętny [0]_Invoices2001Slovakia_10_Nha so 10_Dien1_bieu ke hoach dau thau 2 2" xfId="1545"/>
    <cellStyle name="Dziesietny [0]_Invoices2001Slovakia_10_Nha so 10_Dien1_bieu ke hoach dau thau 3" xfId="1546"/>
    <cellStyle name="Dziesiętny [0]_Invoices2001Slovakia_10_Nha so 10_Dien1_bieu ke hoach dau thau 3" xfId="1547"/>
    <cellStyle name="Dziesietny [0]_Invoices2001Slovakia_10_Nha so 10_Dien1_bieu ke hoach dau thau 3 2" xfId="1548"/>
    <cellStyle name="Dziesiętny [0]_Invoices2001Slovakia_10_Nha so 10_Dien1_bieu ke hoach dau thau 3 2" xfId="1549"/>
    <cellStyle name="Dziesietny [0]_Invoices2001Slovakia_10_Nha so 10_Dien1_bieu ke hoach dau thau 4" xfId="1550"/>
    <cellStyle name="Dziesiętny [0]_Invoices2001Slovakia_10_Nha so 10_Dien1_bieu ke hoach dau thau 4" xfId="1551"/>
    <cellStyle name="Dziesietny [0]_Invoices2001Slovakia_10_Nha so 10_Dien1_bieu ke hoach dau thau truong mam non SKH" xfId="1552"/>
    <cellStyle name="Dziesiętny [0]_Invoices2001Slovakia_10_Nha so 10_Dien1_bieu ke hoach dau thau truong mam non SKH" xfId="1553"/>
    <cellStyle name="Dziesietny [0]_Invoices2001Slovakia_10_Nha so 10_Dien1_bieu ke hoach dau thau truong mam non SKH 2" xfId="1554"/>
    <cellStyle name="Dziesiętny [0]_Invoices2001Slovakia_10_Nha so 10_Dien1_bieu ke hoach dau thau truong mam non SKH 2" xfId="1555"/>
    <cellStyle name="Dziesietny [0]_Invoices2001Slovakia_10_Nha so 10_Dien1_bieu ke hoach dau thau truong mam non SKH 2 2" xfId="1556"/>
    <cellStyle name="Dziesiętny [0]_Invoices2001Slovakia_10_Nha so 10_Dien1_bieu ke hoach dau thau truong mam non SKH 2 2" xfId="1557"/>
    <cellStyle name="Dziesietny [0]_Invoices2001Slovakia_10_Nha so 10_Dien1_bieu ke hoach dau thau truong mam non SKH 3" xfId="1558"/>
    <cellStyle name="Dziesiętny [0]_Invoices2001Slovakia_10_Nha so 10_Dien1_bieu ke hoach dau thau truong mam non SKH 3" xfId="1559"/>
    <cellStyle name="Dziesietny [0]_Invoices2001Slovakia_10_Nha so 10_Dien1_bieu ke hoach dau thau truong mam non SKH 3 2" xfId="1560"/>
    <cellStyle name="Dziesiętny [0]_Invoices2001Slovakia_10_Nha so 10_Dien1_bieu ke hoach dau thau truong mam non SKH 3 2" xfId="1561"/>
    <cellStyle name="Dziesietny [0]_Invoices2001Slovakia_10_Nha so 10_Dien1_bieu ke hoach dau thau truong mam non SKH 4" xfId="1562"/>
    <cellStyle name="Dziesiętny [0]_Invoices2001Slovakia_10_Nha so 10_Dien1_bieu ke hoach dau thau truong mam non SKH 4" xfId="1563"/>
    <cellStyle name="Dziesietny [0]_Invoices2001Slovakia_10_Nha so 10_Dien1_bieu tong hop lai kh von 2011 gui phong TH-KTDN" xfId="1564"/>
    <cellStyle name="Dziesiętny [0]_Invoices2001Slovakia_10_Nha so 10_Dien1_bieu tong hop lai kh von 2011 gui phong TH-KTDN" xfId="1565"/>
    <cellStyle name="Dziesietny [0]_Invoices2001Slovakia_10_Nha so 10_Dien1_bieu tong hop lai kh von 2011 gui phong TH-KTDN 2" xfId="1566"/>
    <cellStyle name="Dziesiętny [0]_Invoices2001Slovakia_10_Nha so 10_Dien1_bieu tong hop lai kh von 2011 gui phong TH-KTDN 2" xfId="1567"/>
    <cellStyle name="Dziesietny [0]_Invoices2001Slovakia_10_Nha so 10_Dien1_bieu tong hop lai kh von 2011 gui phong TH-KTDN 2 2" xfId="1568"/>
    <cellStyle name="Dziesiętny [0]_Invoices2001Slovakia_10_Nha so 10_Dien1_bieu tong hop lai kh von 2011 gui phong TH-KTDN 2 2" xfId="1569"/>
    <cellStyle name="Dziesietny [0]_Invoices2001Slovakia_10_Nha so 10_Dien1_bieu tong hop lai kh von 2011 gui phong TH-KTDN 3" xfId="1570"/>
    <cellStyle name="Dziesiętny [0]_Invoices2001Slovakia_10_Nha so 10_Dien1_bieu tong hop lai kh von 2011 gui phong TH-KTDN 3" xfId="1571"/>
    <cellStyle name="Dziesietny [0]_Invoices2001Slovakia_10_Nha so 10_Dien1_bieu tong hop lai kh von 2011 gui phong TH-KTDN 3 2" xfId="1572"/>
    <cellStyle name="Dziesiętny [0]_Invoices2001Slovakia_10_Nha so 10_Dien1_bieu tong hop lai kh von 2011 gui phong TH-KTDN 3 2" xfId="1573"/>
    <cellStyle name="Dziesietny [0]_Invoices2001Slovakia_10_Nha so 10_Dien1_bieu tong hop lai kh von 2011 gui phong TH-KTDN 4" xfId="8345"/>
    <cellStyle name="Dziesiętny [0]_Invoices2001Slovakia_10_Nha so 10_Dien1_bieu tong hop lai kh von 2011 gui phong TH-KTDN 4" xfId="8346"/>
    <cellStyle name="Dziesietny [0]_Invoices2001Slovakia_10_Nha so 10_Dien1_bieu tong hop lai kh von 2011 gui phong TH-KTDN_BIEU KE HOACH  2015 (KTN 6.11 sua)" xfId="1574"/>
    <cellStyle name="Dziesiętny [0]_Invoices2001Slovakia_10_Nha so 10_Dien1_bieu tong hop lai kh von 2011 gui phong TH-KTDN_BIEU KE HOACH  2015 (KTN 6.11 sua)" xfId="1575"/>
    <cellStyle name="Dziesietny [0]_Invoices2001Slovakia_10_Nha so 10_Dien1_Book1" xfId="1576"/>
    <cellStyle name="Dziesiętny [0]_Invoices2001Slovakia_10_Nha so 10_Dien1_Book1" xfId="1577"/>
    <cellStyle name="Dziesietny [0]_Invoices2001Slovakia_10_Nha so 10_Dien1_Book1 2" xfId="1578"/>
    <cellStyle name="Dziesiętny [0]_Invoices2001Slovakia_10_Nha so 10_Dien1_Book1 2" xfId="1579"/>
    <cellStyle name="Dziesietny [0]_Invoices2001Slovakia_10_Nha so 10_Dien1_Book1 2 2" xfId="1580"/>
    <cellStyle name="Dziesiętny [0]_Invoices2001Slovakia_10_Nha so 10_Dien1_Book1 2 2" xfId="1581"/>
    <cellStyle name="Dziesietny [0]_Invoices2001Slovakia_10_Nha so 10_Dien1_Book1 3" xfId="1582"/>
    <cellStyle name="Dziesiętny [0]_Invoices2001Slovakia_10_Nha so 10_Dien1_Book1 3" xfId="1583"/>
    <cellStyle name="Dziesietny [0]_Invoices2001Slovakia_10_Nha so 10_Dien1_Book1 3 2" xfId="1584"/>
    <cellStyle name="Dziesiętny [0]_Invoices2001Slovakia_10_Nha so 10_Dien1_Book1 3 2" xfId="1585"/>
    <cellStyle name="Dziesietny [0]_Invoices2001Slovakia_10_Nha so 10_Dien1_Book1 4" xfId="1586"/>
    <cellStyle name="Dziesiętny [0]_Invoices2001Slovakia_10_Nha so 10_Dien1_Book1 4" xfId="1587"/>
    <cellStyle name="Dziesietny [0]_Invoices2001Slovakia_10_Nha so 10_Dien1_Book1_Ke hoach 2010 (theo doi 11-8-2010)" xfId="1588"/>
    <cellStyle name="Dziesiętny [0]_Invoices2001Slovakia_10_Nha so 10_Dien1_Book1_Ke hoach 2010 (theo doi 11-8-2010)" xfId="1589"/>
    <cellStyle name="Dziesietny [0]_Invoices2001Slovakia_10_Nha so 10_Dien1_Book1_Ke hoach 2010 (theo doi 11-8-2010) 2" xfId="1590"/>
    <cellStyle name="Dziesiętny [0]_Invoices2001Slovakia_10_Nha so 10_Dien1_Book1_Ke hoach 2010 (theo doi 11-8-2010) 2" xfId="1591"/>
    <cellStyle name="Dziesietny [0]_Invoices2001Slovakia_10_Nha so 10_Dien1_Book1_Ke hoach 2010 (theo doi 11-8-2010) 2 2" xfId="1592"/>
    <cellStyle name="Dziesiętny [0]_Invoices2001Slovakia_10_Nha so 10_Dien1_Book1_Ke hoach 2010 (theo doi 11-8-2010) 2 2" xfId="1593"/>
    <cellStyle name="Dziesietny [0]_Invoices2001Slovakia_10_Nha so 10_Dien1_Book1_Ke hoach 2010 (theo doi 11-8-2010) 3" xfId="1594"/>
    <cellStyle name="Dziesiętny [0]_Invoices2001Slovakia_10_Nha so 10_Dien1_Book1_Ke hoach 2010 (theo doi 11-8-2010) 3" xfId="1595"/>
    <cellStyle name="Dziesietny [0]_Invoices2001Slovakia_10_Nha so 10_Dien1_Book1_Ke hoach 2010 (theo doi 11-8-2010) 3 2" xfId="1596"/>
    <cellStyle name="Dziesiętny [0]_Invoices2001Slovakia_10_Nha so 10_Dien1_Book1_Ke hoach 2010 (theo doi 11-8-2010) 3 2" xfId="1597"/>
    <cellStyle name="Dziesietny [0]_Invoices2001Slovakia_10_Nha so 10_Dien1_Book1_Ke hoach 2010 (theo doi 11-8-2010) 4" xfId="8347"/>
    <cellStyle name="Dziesiętny [0]_Invoices2001Slovakia_10_Nha so 10_Dien1_Book1_Ke hoach 2010 (theo doi 11-8-2010) 4" xfId="8348"/>
    <cellStyle name="Dziesietny [0]_Invoices2001Slovakia_10_Nha so 10_Dien1_Book1_Ke hoach 2010 (theo doi 11-8-2010)_BIEU KE HOACH  2015 (KTN 6.11 sua)" xfId="1598"/>
    <cellStyle name="Dziesiętny [0]_Invoices2001Slovakia_10_Nha so 10_Dien1_Book1_Ke hoach 2010 (theo doi 11-8-2010)_BIEU KE HOACH  2015 (KTN 6.11 sua)" xfId="1599"/>
    <cellStyle name="Dziesietny [0]_Invoices2001Slovakia_10_Nha so 10_Dien1_Book1_ke hoach dau thau 30-6-2010" xfId="1600"/>
    <cellStyle name="Dziesiętny [0]_Invoices2001Slovakia_10_Nha so 10_Dien1_Book1_ke hoach dau thau 30-6-2010" xfId="1601"/>
    <cellStyle name="Dziesietny [0]_Invoices2001Slovakia_10_Nha so 10_Dien1_Book1_ke hoach dau thau 30-6-2010 2" xfId="1602"/>
    <cellStyle name="Dziesiętny [0]_Invoices2001Slovakia_10_Nha so 10_Dien1_Book1_ke hoach dau thau 30-6-2010 2" xfId="1603"/>
    <cellStyle name="Dziesietny [0]_Invoices2001Slovakia_10_Nha so 10_Dien1_Book1_ke hoach dau thau 30-6-2010 2 2" xfId="1604"/>
    <cellStyle name="Dziesiętny [0]_Invoices2001Slovakia_10_Nha so 10_Dien1_Book1_ke hoach dau thau 30-6-2010 2 2" xfId="1605"/>
    <cellStyle name="Dziesietny [0]_Invoices2001Slovakia_10_Nha so 10_Dien1_Book1_ke hoach dau thau 30-6-2010 3" xfId="1606"/>
    <cellStyle name="Dziesiętny [0]_Invoices2001Slovakia_10_Nha so 10_Dien1_Book1_ke hoach dau thau 30-6-2010 3" xfId="1607"/>
    <cellStyle name="Dziesietny [0]_Invoices2001Slovakia_10_Nha so 10_Dien1_Book1_ke hoach dau thau 30-6-2010 3 2" xfId="1608"/>
    <cellStyle name="Dziesiętny [0]_Invoices2001Slovakia_10_Nha so 10_Dien1_Book1_ke hoach dau thau 30-6-2010 3 2" xfId="1609"/>
    <cellStyle name="Dziesietny [0]_Invoices2001Slovakia_10_Nha so 10_Dien1_Book1_ke hoach dau thau 30-6-2010 4" xfId="8349"/>
    <cellStyle name="Dziesiętny [0]_Invoices2001Slovakia_10_Nha so 10_Dien1_Book1_ke hoach dau thau 30-6-2010 4" xfId="8350"/>
    <cellStyle name="Dziesietny [0]_Invoices2001Slovakia_10_Nha so 10_Dien1_Book1_ke hoach dau thau 30-6-2010_BIEU KE HOACH  2015 (KTN 6.11 sua)" xfId="1610"/>
    <cellStyle name="Dziesiętny [0]_Invoices2001Slovakia_10_Nha so 10_Dien1_Book1_ke hoach dau thau 30-6-2010_BIEU KE HOACH  2015 (KTN 6.11 sua)" xfId="1611"/>
    <cellStyle name="Dziesietny [0]_Invoices2001Slovakia_10_Nha so 10_Dien1_Copy of KH PHAN BO VON ĐỐI ỨNG NAM 2011 (30 TY phuong án gop WB)" xfId="1612"/>
    <cellStyle name="Dziesiętny [0]_Invoices2001Slovakia_10_Nha so 10_Dien1_Copy of KH PHAN BO VON ĐỐI ỨNG NAM 2011 (30 TY phuong án gop WB)" xfId="1613"/>
    <cellStyle name="Dziesietny [0]_Invoices2001Slovakia_10_Nha so 10_Dien1_Copy of KH PHAN BO VON ĐỐI ỨNG NAM 2011 (30 TY phuong án gop WB) 2" xfId="1614"/>
    <cellStyle name="Dziesiętny [0]_Invoices2001Slovakia_10_Nha so 10_Dien1_Copy of KH PHAN BO VON ĐỐI ỨNG NAM 2011 (30 TY phuong án gop WB) 2" xfId="1615"/>
    <cellStyle name="Dziesietny [0]_Invoices2001Slovakia_10_Nha so 10_Dien1_Copy of KH PHAN BO VON ĐỐI ỨNG NAM 2011 (30 TY phuong án gop WB) 2 2" xfId="1616"/>
    <cellStyle name="Dziesiętny [0]_Invoices2001Slovakia_10_Nha so 10_Dien1_Copy of KH PHAN BO VON ĐỐI ỨNG NAM 2011 (30 TY phuong án gop WB) 2 2" xfId="1617"/>
    <cellStyle name="Dziesietny [0]_Invoices2001Slovakia_10_Nha so 10_Dien1_Copy of KH PHAN BO VON ĐỐI ỨNG NAM 2011 (30 TY phuong án gop WB) 3" xfId="1618"/>
    <cellStyle name="Dziesiętny [0]_Invoices2001Slovakia_10_Nha so 10_Dien1_Copy of KH PHAN BO VON ĐỐI ỨNG NAM 2011 (30 TY phuong án gop WB) 3" xfId="1619"/>
    <cellStyle name="Dziesietny [0]_Invoices2001Slovakia_10_Nha so 10_Dien1_Copy of KH PHAN BO VON ĐỐI ỨNG NAM 2011 (30 TY phuong án gop WB) 3 2" xfId="1620"/>
    <cellStyle name="Dziesiętny [0]_Invoices2001Slovakia_10_Nha so 10_Dien1_Copy of KH PHAN BO VON ĐỐI ỨNG NAM 2011 (30 TY phuong án gop WB) 3 2" xfId="1621"/>
    <cellStyle name="Dziesietny [0]_Invoices2001Slovakia_10_Nha so 10_Dien1_Copy of KH PHAN BO VON ĐỐI ỨNG NAM 2011 (30 TY phuong án gop WB) 4" xfId="8351"/>
    <cellStyle name="Dziesiętny [0]_Invoices2001Slovakia_10_Nha so 10_Dien1_Copy of KH PHAN BO VON ĐỐI ỨNG NAM 2011 (30 TY phuong án gop WB) 4" xfId="8352"/>
    <cellStyle name="Dziesietny [0]_Invoices2001Slovakia_10_Nha so 10_Dien1_Copy of KH PHAN BO VON ĐỐI ỨNG NAM 2011 (30 TY phuong án gop WB)_BIEU KE HOACH  2015 (KTN 6.11 sua)" xfId="1622"/>
    <cellStyle name="Dziesiętny [0]_Invoices2001Slovakia_10_Nha so 10_Dien1_Copy of KH PHAN BO VON ĐỐI ỨNG NAM 2011 (30 TY phuong án gop WB)_BIEU KE HOACH  2015 (KTN 6.11 sua)" xfId="1623"/>
    <cellStyle name="Dziesietny [0]_Invoices2001Slovakia_10_Nha so 10_Dien1_DTTD chieng chan Tham lai 29-9-2009" xfId="1624"/>
    <cellStyle name="Dziesiętny [0]_Invoices2001Slovakia_10_Nha so 10_Dien1_DTTD chieng chan Tham lai 29-9-2009" xfId="1625"/>
    <cellStyle name="Dziesietny [0]_Invoices2001Slovakia_10_Nha so 10_Dien1_DTTD chieng chan Tham lai 29-9-2009 2" xfId="1626"/>
    <cellStyle name="Dziesiętny [0]_Invoices2001Slovakia_10_Nha so 10_Dien1_DTTD chieng chan Tham lai 29-9-2009 2" xfId="1627"/>
    <cellStyle name="Dziesietny [0]_Invoices2001Slovakia_10_Nha so 10_Dien1_DTTD chieng chan Tham lai 29-9-2009 2 2" xfId="1628"/>
    <cellStyle name="Dziesiętny [0]_Invoices2001Slovakia_10_Nha so 10_Dien1_DTTD chieng chan Tham lai 29-9-2009 2 2" xfId="1629"/>
    <cellStyle name="Dziesietny [0]_Invoices2001Slovakia_10_Nha so 10_Dien1_DTTD chieng chan Tham lai 29-9-2009 3" xfId="1630"/>
    <cellStyle name="Dziesiętny [0]_Invoices2001Slovakia_10_Nha so 10_Dien1_DTTD chieng chan Tham lai 29-9-2009 3" xfId="1631"/>
    <cellStyle name="Dziesietny [0]_Invoices2001Slovakia_10_Nha so 10_Dien1_DTTD chieng chan Tham lai 29-9-2009 3 2" xfId="1632"/>
    <cellStyle name="Dziesiętny [0]_Invoices2001Slovakia_10_Nha so 10_Dien1_DTTD chieng chan Tham lai 29-9-2009 3 2" xfId="1633"/>
    <cellStyle name="Dziesietny [0]_Invoices2001Slovakia_10_Nha so 10_Dien1_DTTD chieng chan Tham lai 29-9-2009 4" xfId="8353"/>
    <cellStyle name="Dziesiętny [0]_Invoices2001Slovakia_10_Nha so 10_Dien1_DTTD chieng chan Tham lai 29-9-2009 4" xfId="8354"/>
    <cellStyle name="Dziesietny [0]_Invoices2001Slovakia_10_Nha so 10_Dien1_DTTD chieng chan Tham lai 29-9-2009_BIEU KE HOACH  2015 (KTN 6.11 sua)" xfId="1634"/>
    <cellStyle name="Dziesiętny [0]_Invoices2001Slovakia_10_Nha so 10_Dien1_DTTD chieng chan Tham lai 29-9-2009_BIEU KE HOACH  2015 (KTN 6.11 sua)" xfId="1635"/>
    <cellStyle name="Dziesietny [0]_Invoices2001Slovakia_10_Nha so 10_Dien1_Du toan nuoc San Thang (GD2)" xfId="1636"/>
    <cellStyle name="Dziesiętny [0]_Invoices2001Slovakia_10_Nha so 10_Dien1_Du toan nuoc San Thang (GD2)" xfId="1637"/>
    <cellStyle name="Dziesietny [0]_Invoices2001Slovakia_10_Nha so 10_Dien1_Du toan nuoc San Thang (GD2) 2" xfId="1638"/>
    <cellStyle name="Dziesiętny [0]_Invoices2001Slovakia_10_Nha so 10_Dien1_Du toan nuoc San Thang (GD2) 2" xfId="1639"/>
    <cellStyle name="Dziesietny [0]_Invoices2001Slovakia_10_Nha so 10_Dien1_Du toan nuoc San Thang (GD2) 2 2" xfId="1640"/>
    <cellStyle name="Dziesiętny [0]_Invoices2001Slovakia_10_Nha so 10_Dien1_Du toan nuoc San Thang (GD2) 2 2" xfId="1641"/>
    <cellStyle name="Dziesietny [0]_Invoices2001Slovakia_10_Nha so 10_Dien1_Du toan nuoc San Thang (GD2) 3" xfId="1642"/>
    <cellStyle name="Dziesiętny [0]_Invoices2001Slovakia_10_Nha so 10_Dien1_Du toan nuoc San Thang (GD2) 3" xfId="1643"/>
    <cellStyle name="Dziesietny [0]_Invoices2001Slovakia_10_Nha so 10_Dien1_Du toan nuoc San Thang (GD2) 3 2" xfId="1644"/>
    <cellStyle name="Dziesiętny [0]_Invoices2001Slovakia_10_Nha so 10_Dien1_Du toan nuoc San Thang (GD2) 3 2" xfId="1645"/>
    <cellStyle name="Dziesietny [0]_Invoices2001Slovakia_10_Nha so 10_Dien1_Du toan nuoc San Thang (GD2) 4" xfId="1646"/>
    <cellStyle name="Dziesiętny [0]_Invoices2001Slovakia_10_Nha so 10_Dien1_Du toan nuoc San Thang (GD2) 4" xfId="1647"/>
    <cellStyle name="Dziesietny [0]_Invoices2001Slovakia_10_Nha so 10_Dien1_Ke hoach 2010 (theo doi 11-8-2010)" xfId="1648"/>
    <cellStyle name="Dziesiętny [0]_Invoices2001Slovakia_10_Nha so 10_Dien1_Ke hoach 2010 (theo doi 11-8-2010)" xfId="1649"/>
    <cellStyle name="Dziesietny [0]_Invoices2001Slovakia_10_Nha so 10_Dien1_Ke hoach 2010 (theo doi 11-8-2010) 2" xfId="1650"/>
    <cellStyle name="Dziesiętny [0]_Invoices2001Slovakia_10_Nha so 10_Dien1_Ke hoach 2010 (theo doi 11-8-2010) 2" xfId="1651"/>
    <cellStyle name="Dziesietny [0]_Invoices2001Slovakia_10_Nha so 10_Dien1_Ke hoach 2010 (theo doi 11-8-2010) 2 2" xfId="1652"/>
    <cellStyle name="Dziesiętny [0]_Invoices2001Slovakia_10_Nha so 10_Dien1_Ke hoach 2010 (theo doi 11-8-2010) 2 2" xfId="1653"/>
    <cellStyle name="Dziesietny [0]_Invoices2001Slovakia_10_Nha so 10_Dien1_Ke hoach 2010 (theo doi 11-8-2010) 3" xfId="1654"/>
    <cellStyle name="Dziesiętny [0]_Invoices2001Slovakia_10_Nha so 10_Dien1_Ke hoach 2010 (theo doi 11-8-2010) 3" xfId="1655"/>
    <cellStyle name="Dziesietny [0]_Invoices2001Slovakia_10_Nha so 10_Dien1_Ke hoach 2010 (theo doi 11-8-2010) 3 2" xfId="1656"/>
    <cellStyle name="Dziesiętny [0]_Invoices2001Slovakia_10_Nha so 10_Dien1_Ke hoach 2010 (theo doi 11-8-2010) 3 2" xfId="1657"/>
    <cellStyle name="Dziesietny [0]_Invoices2001Slovakia_10_Nha so 10_Dien1_Ke hoach 2010 (theo doi 11-8-2010) 4" xfId="1658"/>
    <cellStyle name="Dziesiętny [0]_Invoices2001Slovakia_10_Nha so 10_Dien1_Ke hoach 2010 (theo doi 11-8-2010) 4" xfId="1659"/>
    <cellStyle name="Dziesietny [0]_Invoices2001Slovakia_10_Nha so 10_Dien1_ke hoach dau thau 30-6-2010" xfId="1660"/>
    <cellStyle name="Dziesiętny [0]_Invoices2001Slovakia_10_Nha so 10_Dien1_ke hoach dau thau 30-6-2010" xfId="1661"/>
    <cellStyle name="Dziesietny [0]_Invoices2001Slovakia_10_Nha so 10_Dien1_ke hoach dau thau 30-6-2010 2" xfId="1662"/>
    <cellStyle name="Dziesiętny [0]_Invoices2001Slovakia_10_Nha so 10_Dien1_ke hoach dau thau 30-6-2010 2" xfId="1663"/>
    <cellStyle name="Dziesietny [0]_Invoices2001Slovakia_10_Nha so 10_Dien1_ke hoach dau thau 30-6-2010 2 2" xfId="1664"/>
    <cellStyle name="Dziesiętny [0]_Invoices2001Slovakia_10_Nha so 10_Dien1_ke hoach dau thau 30-6-2010 2 2" xfId="1665"/>
    <cellStyle name="Dziesietny [0]_Invoices2001Slovakia_10_Nha so 10_Dien1_ke hoach dau thau 30-6-2010 3" xfId="1666"/>
    <cellStyle name="Dziesiętny [0]_Invoices2001Slovakia_10_Nha so 10_Dien1_ke hoach dau thau 30-6-2010 3" xfId="1667"/>
    <cellStyle name="Dziesietny [0]_Invoices2001Slovakia_10_Nha so 10_Dien1_ke hoach dau thau 30-6-2010 3 2" xfId="1668"/>
    <cellStyle name="Dziesiętny [0]_Invoices2001Slovakia_10_Nha so 10_Dien1_ke hoach dau thau 30-6-2010 3 2" xfId="1669"/>
    <cellStyle name="Dziesietny [0]_Invoices2001Slovakia_10_Nha so 10_Dien1_ke hoach dau thau 30-6-2010 4" xfId="1670"/>
    <cellStyle name="Dziesiętny [0]_Invoices2001Slovakia_10_Nha so 10_Dien1_ke hoach dau thau 30-6-2010 4" xfId="1671"/>
    <cellStyle name="Dziesietny [0]_Invoices2001Slovakia_10_Nha so 10_Dien1_KH Von 2012 gui BKH 1" xfId="1672"/>
    <cellStyle name="Dziesiętny [0]_Invoices2001Slovakia_10_Nha so 10_Dien1_KH Von 2012 gui BKH 1" xfId="1673"/>
    <cellStyle name="Dziesietny [0]_Invoices2001Slovakia_10_Nha so 10_Dien1_KH Von 2012 gui BKH 1 2" xfId="1674"/>
    <cellStyle name="Dziesiętny [0]_Invoices2001Slovakia_10_Nha so 10_Dien1_KH Von 2012 gui BKH 1 2" xfId="1675"/>
    <cellStyle name="Dziesietny [0]_Invoices2001Slovakia_10_Nha so 10_Dien1_KH Von 2012 gui BKH 1 2 2" xfId="1676"/>
    <cellStyle name="Dziesiętny [0]_Invoices2001Slovakia_10_Nha so 10_Dien1_KH Von 2012 gui BKH 1 2 2" xfId="1677"/>
    <cellStyle name="Dziesietny [0]_Invoices2001Slovakia_10_Nha so 10_Dien1_KH Von 2012 gui BKH 1 3" xfId="1678"/>
    <cellStyle name="Dziesiętny [0]_Invoices2001Slovakia_10_Nha so 10_Dien1_KH Von 2012 gui BKH 1 3" xfId="1679"/>
    <cellStyle name="Dziesietny [0]_Invoices2001Slovakia_10_Nha so 10_Dien1_KH Von 2012 gui BKH 1 3 2" xfId="1680"/>
    <cellStyle name="Dziesiętny [0]_Invoices2001Slovakia_10_Nha so 10_Dien1_KH Von 2012 gui BKH 1 3 2" xfId="1681"/>
    <cellStyle name="Dziesietny [0]_Invoices2001Slovakia_10_Nha so 10_Dien1_KH Von 2012 gui BKH 1 4" xfId="8355"/>
    <cellStyle name="Dziesiętny [0]_Invoices2001Slovakia_10_Nha so 10_Dien1_KH Von 2012 gui BKH 1 4" xfId="8356"/>
    <cellStyle name="Dziesietny [0]_Invoices2001Slovakia_10_Nha so 10_Dien1_KH Von 2012 gui BKH 1_BIEU KE HOACH  2015 (KTN 6.11 sua)" xfId="1682"/>
    <cellStyle name="Dziesiętny [0]_Invoices2001Slovakia_10_Nha so 10_Dien1_KH Von 2012 gui BKH 1_BIEU KE HOACH  2015 (KTN 6.11 sua)" xfId="1683"/>
    <cellStyle name="Dziesietny [0]_Invoices2001Slovakia_10_Nha so 10_Dien1_QD ke hoach dau thau" xfId="1684"/>
    <cellStyle name="Dziesiętny [0]_Invoices2001Slovakia_10_Nha so 10_Dien1_QD ke hoach dau thau" xfId="1685"/>
    <cellStyle name="Dziesietny [0]_Invoices2001Slovakia_10_Nha so 10_Dien1_QD ke hoach dau thau 2" xfId="1686"/>
    <cellStyle name="Dziesiętny [0]_Invoices2001Slovakia_10_Nha so 10_Dien1_QD ke hoach dau thau 2" xfId="1687"/>
    <cellStyle name="Dziesietny [0]_Invoices2001Slovakia_10_Nha so 10_Dien1_QD ke hoach dau thau 2 2" xfId="1688"/>
    <cellStyle name="Dziesiętny [0]_Invoices2001Slovakia_10_Nha so 10_Dien1_QD ke hoach dau thau 2 2" xfId="1689"/>
    <cellStyle name="Dziesietny [0]_Invoices2001Slovakia_10_Nha so 10_Dien1_QD ke hoach dau thau 3" xfId="1690"/>
    <cellStyle name="Dziesiętny [0]_Invoices2001Slovakia_10_Nha so 10_Dien1_QD ke hoach dau thau 3" xfId="1691"/>
    <cellStyle name="Dziesietny [0]_Invoices2001Slovakia_10_Nha so 10_Dien1_QD ke hoach dau thau 3 2" xfId="1692"/>
    <cellStyle name="Dziesiętny [0]_Invoices2001Slovakia_10_Nha so 10_Dien1_QD ke hoach dau thau 3 2" xfId="1693"/>
    <cellStyle name="Dziesietny [0]_Invoices2001Slovakia_10_Nha so 10_Dien1_QD ke hoach dau thau 4" xfId="1694"/>
    <cellStyle name="Dziesiętny [0]_Invoices2001Slovakia_10_Nha so 10_Dien1_QD ke hoach dau thau 4" xfId="1695"/>
    <cellStyle name="Dziesietny [0]_Invoices2001Slovakia_10_Nha so 10_Dien1_tinh toan hoang ha" xfId="1696"/>
    <cellStyle name="Dziesiętny [0]_Invoices2001Slovakia_10_Nha so 10_Dien1_tinh toan hoang ha" xfId="1697"/>
    <cellStyle name="Dziesietny [0]_Invoices2001Slovakia_10_Nha so 10_Dien1_tinh toan hoang ha 2" xfId="1698"/>
    <cellStyle name="Dziesiętny [0]_Invoices2001Slovakia_10_Nha so 10_Dien1_tinh toan hoang ha 2" xfId="1699"/>
    <cellStyle name="Dziesietny [0]_Invoices2001Slovakia_10_Nha so 10_Dien1_tinh toan hoang ha 2 2" xfId="1700"/>
    <cellStyle name="Dziesiętny [0]_Invoices2001Slovakia_10_Nha so 10_Dien1_tinh toan hoang ha 2 2" xfId="1701"/>
    <cellStyle name="Dziesietny [0]_Invoices2001Slovakia_10_Nha so 10_Dien1_tinh toan hoang ha 3" xfId="1702"/>
    <cellStyle name="Dziesiętny [0]_Invoices2001Slovakia_10_Nha so 10_Dien1_tinh toan hoang ha 3" xfId="1703"/>
    <cellStyle name="Dziesietny [0]_Invoices2001Slovakia_10_Nha so 10_Dien1_tinh toan hoang ha 3 2" xfId="1704"/>
    <cellStyle name="Dziesiętny [0]_Invoices2001Slovakia_10_Nha so 10_Dien1_tinh toan hoang ha 3 2" xfId="1705"/>
    <cellStyle name="Dziesietny [0]_Invoices2001Slovakia_10_Nha so 10_Dien1_tinh toan hoang ha 4" xfId="1706"/>
    <cellStyle name="Dziesiętny [0]_Invoices2001Slovakia_10_Nha so 10_Dien1_tinh toan hoang ha 4" xfId="1707"/>
    <cellStyle name="Dziesietny [0]_Invoices2001Slovakia_10_Nha so 10_Dien1_Tong von ĐTPT" xfId="1708"/>
    <cellStyle name="Dziesiętny [0]_Invoices2001Slovakia_10_Nha so 10_Dien1_Tong von ĐTPT" xfId="1709"/>
    <cellStyle name="Dziesietny [0]_Invoices2001Slovakia_10_Nha so 10_Dien1_Tong von ĐTPT 2" xfId="1710"/>
    <cellStyle name="Dziesiętny [0]_Invoices2001Slovakia_10_Nha so 10_Dien1_Tong von ĐTPT 2" xfId="1711"/>
    <cellStyle name="Dziesietny [0]_Invoices2001Slovakia_10_Nha so 10_Dien1_Tong von ĐTPT 2 2" xfId="1712"/>
    <cellStyle name="Dziesiętny [0]_Invoices2001Slovakia_10_Nha so 10_Dien1_Tong von ĐTPT 2 2" xfId="1713"/>
    <cellStyle name="Dziesietny [0]_Invoices2001Slovakia_10_Nha so 10_Dien1_Tong von ĐTPT 3" xfId="1714"/>
    <cellStyle name="Dziesiętny [0]_Invoices2001Slovakia_10_Nha so 10_Dien1_Tong von ĐTPT 3" xfId="1715"/>
    <cellStyle name="Dziesietny [0]_Invoices2001Slovakia_10_Nha so 10_Dien1_Tong von ĐTPT 3 2" xfId="1716"/>
    <cellStyle name="Dziesiętny [0]_Invoices2001Slovakia_10_Nha so 10_Dien1_Tong von ĐTPT 3 2" xfId="1717"/>
    <cellStyle name="Dziesietny [0]_Invoices2001Slovakia_10_Nha so 10_Dien1_Tong von ĐTPT 4" xfId="1718"/>
    <cellStyle name="Dziesiętny [0]_Invoices2001Slovakia_10_Nha so 10_Dien1_Tong von ĐTPT 4" xfId="1719"/>
    <cellStyle name="Dziesietny [0]_Invoices2001Slovakia_bang so sanh gia tri" xfId="1720"/>
    <cellStyle name="Dziesiętny [0]_Invoices2001Slovakia_bao_cao_TH_th_cong_tac_dau_thau_-_ngay251209" xfId="1721"/>
    <cellStyle name="Dziesietny [0]_Invoices2001Slovakia_bieu tong hop lai kh von 2011 gui phong TH-KTDN" xfId="1722"/>
    <cellStyle name="Dziesiętny [0]_Invoices2001Slovakia_bieu tong hop lai kh von 2011 gui phong TH-KTDN" xfId="1723"/>
    <cellStyle name="Dziesietny [0]_Invoices2001Slovakia_bieu tong hop lai kh von 2011 gui phong TH-KTDN 2" xfId="1724"/>
    <cellStyle name="Dziesiętny [0]_Invoices2001Slovakia_bieu tong hop lai kh von 2011 gui phong TH-KTDN 2" xfId="1725"/>
    <cellStyle name="Dziesietny [0]_Invoices2001Slovakia_bieu tong hop lai kh von 2011 gui phong TH-KTDN 2 2" xfId="1726"/>
    <cellStyle name="Dziesiętny [0]_Invoices2001Slovakia_bieu tong hop lai kh von 2011 gui phong TH-KTDN 2 2" xfId="1727"/>
    <cellStyle name="Dziesietny [0]_Invoices2001Slovakia_bieu tong hop lai kh von 2011 gui phong TH-KTDN 3" xfId="1728"/>
    <cellStyle name="Dziesiętny [0]_Invoices2001Slovakia_bieu tong hop lai kh von 2011 gui phong TH-KTDN 3" xfId="1729"/>
    <cellStyle name="Dziesietny [0]_Invoices2001Slovakia_bieu tong hop lai kh von 2011 gui phong TH-KTDN 3 2" xfId="1730"/>
    <cellStyle name="Dziesiętny [0]_Invoices2001Slovakia_bieu tong hop lai kh von 2011 gui phong TH-KTDN 3 2" xfId="1731"/>
    <cellStyle name="Dziesietny [0]_Invoices2001Slovakia_bieu tong hop lai kh von 2011 gui phong TH-KTDN 4" xfId="8357"/>
    <cellStyle name="Dziesiętny [0]_Invoices2001Slovakia_bieu tong hop lai kh von 2011 gui phong TH-KTDN 4" xfId="8358"/>
    <cellStyle name="Dziesietny [0]_Invoices2001Slovakia_bieu tong hop lai kh von 2011 gui phong TH-KTDN_BIEU KE HOACH  2015 (KTN 6.11 sua)" xfId="1732"/>
    <cellStyle name="Dziesiętny [0]_Invoices2001Slovakia_bieu tong hop lai kh von 2011 gui phong TH-KTDN_BIEU KE HOACH  2015 (KTN 6.11 sua)" xfId="1733"/>
    <cellStyle name="Dziesietny [0]_Invoices2001Slovakia_BIỂU TỔNG HỢP LẦN CUỐI SỬA THEO NGHI QUYẾT SỐ 81" xfId="1734"/>
    <cellStyle name="Dziesiętny [0]_Invoices2001Slovakia_Book1" xfId="1735"/>
    <cellStyle name="Dziesietny [0]_Invoices2001Slovakia_Book1 2" xfId="8359"/>
    <cellStyle name="Dziesiętny [0]_Invoices2001Slovakia_Book1 2" xfId="8360"/>
    <cellStyle name="Dziesietny [0]_Invoices2001Slovakia_Book1 3" xfId="8361"/>
    <cellStyle name="Dziesiętny [0]_Invoices2001Slovakia_Book1 3" xfId="8362"/>
    <cellStyle name="Dziesietny [0]_Invoices2001Slovakia_Book1 4" xfId="8363"/>
    <cellStyle name="Dziesiętny [0]_Invoices2001Slovakia_Book1 4" xfId="8364"/>
    <cellStyle name="Dziesietny [0]_Invoices2001Slovakia_Book1_1" xfId="1736"/>
    <cellStyle name="Dziesiętny [0]_Invoices2001Slovakia_Book1_1" xfId="1737"/>
    <cellStyle name="Dziesietny [0]_Invoices2001Slovakia_Book1_1 2" xfId="1738"/>
    <cellStyle name="Dziesiętny [0]_Invoices2001Slovakia_Book1_1 2" xfId="1739"/>
    <cellStyle name="Dziesietny [0]_Invoices2001Slovakia_Book1_1 3" xfId="1740"/>
    <cellStyle name="Dziesiętny [0]_Invoices2001Slovakia_Book1_1 3" xfId="1741"/>
    <cellStyle name="Dziesietny [0]_Invoices2001Slovakia_Book1_1 4" xfId="1742"/>
    <cellStyle name="Dziesiętny [0]_Invoices2001Slovakia_Book1_1 4" xfId="1743"/>
    <cellStyle name="Dziesietny [0]_Invoices2001Slovakia_Book1_1_bieu ke hoach dau thau" xfId="1744"/>
    <cellStyle name="Dziesiętny [0]_Invoices2001Slovakia_Book1_1_bieu ke hoach dau thau" xfId="1745"/>
    <cellStyle name="Dziesietny [0]_Invoices2001Slovakia_Book1_1_bieu ke hoach dau thau 2" xfId="1746"/>
    <cellStyle name="Dziesiętny [0]_Invoices2001Slovakia_Book1_1_bieu ke hoach dau thau 2" xfId="1747"/>
    <cellStyle name="Dziesietny [0]_Invoices2001Slovakia_Book1_1_bieu ke hoach dau thau 2 2" xfId="1748"/>
    <cellStyle name="Dziesiętny [0]_Invoices2001Slovakia_Book1_1_bieu ke hoach dau thau 2 2" xfId="1749"/>
    <cellStyle name="Dziesietny [0]_Invoices2001Slovakia_Book1_1_bieu ke hoach dau thau 3" xfId="1750"/>
    <cellStyle name="Dziesiętny [0]_Invoices2001Slovakia_Book1_1_bieu ke hoach dau thau 3" xfId="1751"/>
    <cellStyle name="Dziesietny [0]_Invoices2001Slovakia_Book1_1_bieu ke hoach dau thau 3 2" xfId="1752"/>
    <cellStyle name="Dziesiętny [0]_Invoices2001Slovakia_Book1_1_bieu ke hoach dau thau 3 2" xfId="1753"/>
    <cellStyle name="Dziesietny [0]_Invoices2001Slovakia_Book1_1_bieu ke hoach dau thau 4" xfId="1754"/>
    <cellStyle name="Dziesiętny [0]_Invoices2001Slovakia_Book1_1_bieu ke hoach dau thau 4" xfId="1755"/>
    <cellStyle name="Dziesietny [0]_Invoices2001Slovakia_Book1_1_bieu ke hoach dau thau truong mam non SKH" xfId="1756"/>
    <cellStyle name="Dziesiętny [0]_Invoices2001Slovakia_Book1_1_bieu ke hoach dau thau truong mam non SKH" xfId="1757"/>
    <cellStyle name="Dziesietny [0]_Invoices2001Slovakia_Book1_1_bieu ke hoach dau thau truong mam non SKH 2" xfId="1758"/>
    <cellStyle name="Dziesiętny [0]_Invoices2001Slovakia_Book1_1_bieu ke hoach dau thau truong mam non SKH 2" xfId="1759"/>
    <cellStyle name="Dziesietny [0]_Invoices2001Slovakia_Book1_1_bieu ke hoach dau thau truong mam non SKH 2 2" xfId="1760"/>
    <cellStyle name="Dziesiętny [0]_Invoices2001Slovakia_Book1_1_bieu ke hoach dau thau truong mam non SKH 2 2" xfId="1761"/>
    <cellStyle name="Dziesietny [0]_Invoices2001Slovakia_Book1_1_bieu ke hoach dau thau truong mam non SKH 3" xfId="1762"/>
    <cellStyle name="Dziesiętny [0]_Invoices2001Slovakia_Book1_1_bieu ke hoach dau thau truong mam non SKH 3" xfId="1763"/>
    <cellStyle name="Dziesietny [0]_Invoices2001Slovakia_Book1_1_bieu ke hoach dau thau truong mam non SKH 3 2" xfId="1764"/>
    <cellStyle name="Dziesiętny [0]_Invoices2001Slovakia_Book1_1_bieu ke hoach dau thau truong mam non SKH 3 2" xfId="1765"/>
    <cellStyle name="Dziesietny [0]_Invoices2001Slovakia_Book1_1_bieu ke hoach dau thau truong mam non SKH 4" xfId="1766"/>
    <cellStyle name="Dziesiętny [0]_Invoices2001Slovakia_Book1_1_bieu ke hoach dau thau truong mam non SKH 4" xfId="1767"/>
    <cellStyle name="Dziesietny [0]_Invoices2001Slovakia_Book1_1_bieu tong hop lai kh von 2011 gui phong TH-KTDN" xfId="1768"/>
    <cellStyle name="Dziesiętny [0]_Invoices2001Slovakia_Book1_1_bieu tong hop lai kh von 2011 gui phong TH-KTDN" xfId="1769"/>
    <cellStyle name="Dziesietny [0]_Invoices2001Slovakia_Book1_1_bieu tong hop lai kh von 2011 gui phong TH-KTDN 2" xfId="1770"/>
    <cellStyle name="Dziesiętny [0]_Invoices2001Slovakia_Book1_1_bieu tong hop lai kh von 2011 gui phong TH-KTDN 2" xfId="1771"/>
    <cellStyle name="Dziesietny [0]_Invoices2001Slovakia_Book1_1_bieu tong hop lai kh von 2011 gui phong TH-KTDN 2 2" xfId="1772"/>
    <cellStyle name="Dziesiętny [0]_Invoices2001Slovakia_Book1_1_bieu tong hop lai kh von 2011 gui phong TH-KTDN 2 2" xfId="1773"/>
    <cellStyle name="Dziesietny [0]_Invoices2001Slovakia_Book1_1_bieu tong hop lai kh von 2011 gui phong TH-KTDN 3" xfId="1774"/>
    <cellStyle name="Dziesiętny [0]_Invoices2001Slovakia_Book1_1_bieu tong hop lai kh von 2011 gui phong TH-KTDN 3" xfId="1775"/>
    <cellStyle name="Dziesietny [0]_Invoices2001Slovakia_Book1_1_bieu tong hop lai kh von 2011 gui phong TH-KTDN 3 2" xfId="1776"/>
    <cellStyle name="Dziesiętny [0]_Invoices2001Slovakia_Book1_1_bieu tong hop lai kh von 2011 gui phong TH-KTDN 3 2" xfId="1777"/>
    <cellStyle name="Dziesietny [0]_Invoices2001Slovakia_Book1_1_bieu tong hop lai kh von 2011 gui phong TH-KTDN 4" xfId="8365"/>
    <cellStyle name="Dziesiętny [0]_Invoices2001Slovakia_Book1_1_bieu tong hop lai kh von 2011 gui phong TH-KTDN 4" xfId="8366"/>
    <cellStyle name="Dziesietny [0]_Invoices2001Slovakia_Book1_1_bieu tong hop lai kh von 2011 gui phong TH-KTDN_BIEU KE HOACH  2015 (KTN 6.11 sua)" xfId="1778"/>
    <cellStyle name="Dziesiętny [0]_Invoices2001Slovakia_Book1_1_bieu tong hop lai kh von 2011 gui phong TH-KTDN_BIEU KE HOACH  2015 (KTN 6.11 sua)" xfId="1779"/>
    <cellStyle name="Dziesietny [0]_Invoices2001Slovakia_Book1_1_Book1" xfId="1780"/>
    <cellStyle name="Dziesiętny [0]_Invoices2001Slovakia_Book1_1_Book1" xfId="1781"/>
    <cellStyle name="Dziesietny [0]_Invoices2001Slovakia_Book1_1_Book1 2" xfId="8367"/>
    <cellStyle name="Dziesiętny [0]_Invoices2001Slovakia_Book1_1_Book1 2" xfId="8368"/>
    <cellStyle name="Dziesietny [0]_Invoices2001Slovakia_Book1_1_Book1 3" xfId="8369"/>
    <cellStyle name="Dziesiętny [0]_Invoices2001Slovakia_Book1_1_Book1 3" xfId="8370"/>
    <cellStyle name="Dziesietny [0]_Invoices2001Slovakia_Book1_1_Book1 4" xfId="8371"/>
    <cellStyle name="Dziesiętny [0]_Invoices2001Slovakia_Book1_1_Book1 4" xfId="8372"/>
    <cellStyle name="Dziesietny [0]_Invoices2001Slovakia_Book1_1_Book1_1" xfId="1782"/>
    <cellStyle name="Dziesiętny [0]_Invoices2001Slovakia_Book1_1_Book1_1" xfId="1783"/>
    <cellStyle name="Dziesietny [0]_Invoices2001Slovakia_Book1_1_Book1_1 2" xfId="1784"/>
    <cellStyle name="Dziesiętny [0]_Invoices2001Slovakia_Book1_1_Book1_1 2" xfId="1785"/>
    <cellStyle name="Dziesietny [0]_Invoices2001Slovakia_Book1_1_Book1_1 2 2" xfId="1786"/>
    <cellStyle name="Dziesiętny [0]_Invoices2001Slovakia_Book1_1_Book1_1 2 2" xfId="1787"/>
    <cellStyle name="Dziesietny [0]_Invoices2001Slovakia_Book1_1_Book1_1 3" xfId="1788"/>
    <cellStyle name="Dziesiętny [0]_Invoices2001Slovakia_Book1_1_Book1_1 3" xfId="1789"/>
    <cellStyle name="Dziesietny [0]_Invoices2001Slovakia_Book1_1_Book1_1 3 2" xfId="1790"/>
    <cellStyle name="Dziesiętny [0]_Invoices2001Slovakia_Book1_1_Book1_1 3 2" xfId="1791"/>
    <cellStyle name="Dziesietny [0]_Invoices2001Slovakia_Book1_1_Book1_1 4" xfId="1792"/>
    <cellStyle name="Dziesiętny [0]_Invoices2001Slovakia_Book1_1_Book1_1 4" xfId="1793"/>
    <cellStyle name="Dziesietny [0]_Invoices2001Slovakia_Book1_1_Book1_1_Ke hoach 2010 (theo doi 11-8-2010)" xfId="1794"/>
    <cellStyle name="Dziesiętny [0]_Invoices2001Slovakia_Book1_1_Book1_1_Ke hoach 2010 (theo doi 11-8-2010)" xfId="1795"/>
    <cellStyle name="Dziesietny [0]_Invoices2001Slovakia_Book1_1_Book1_1_Ke hoach 2010 (theo doi 11-8-2010) 2" xfId="1796"/>
    <cellStyle name="Dziesiętny [0]_Invoices2001Slovakia_Book1_1_Book1_1_Ke hoach 2010 (theo doi 11-8-2010) 2" xfId="1797"/>
    <cellStyle name="Dziesietny [0]_Invoices2001Slovakia_Book1_1_Book1_1_Ke hoach 2010 (theo doi 11-8-2010) 2 2" xfId="1798"/>
    <cellStyle name="Dziesiętny [0]_Invoices2001Slovakia_Book1_1_Book1_1_Ke hoach 2010 (theo doi 11-8-2010) 2 2" xfId="1799"/>
    <cellStyle name="Dziesietny [0]_Invoices2001Slovakia_Book1_1_Book1_1_Ke hoach 2010 (theo doi 11-8-2010) 3" xfId="1800"/>
    <cellStyle name="Dziesiętny [0]_Invoices2001Slovakia_Book1_1_Book1_1_Ke hoach 2010 (theo doi 11-8-2010) 3" xfId="1801"/>
    <cellStyle name="Dziesietny [0]_Invoices2001Slovakia_Book1_1_Book1_1_Ke hoach 2010 (theo doi 11-8-2010) 3 2" xfId="1802"/>
    <cellStyle name="Dziesiętny [0]_Invoices2001Slovakia_Book1_1_Book1_1_Ke hoach 2010 (theo doi 11-8-2010) 3 2" xfId="1803"/>
    <cellStyle name="Dziesietny [0]_Invoices2001Slovakia_Book1_1_Book1_1_Ke hoach 2010 (theo doi 11-8-2010) 4" xfId="8373"/>
    <cellStyle name="Dziesiętny [0]_Invoices2001Slovakia_Book1_1_Book1_1_Ke hoach 2010 (theo doi 11-8-2010) 4" xfId="8374"/>
    <cellStyle name="Dziesietny [0]_Invoices2001Slovakia_Book1_1_Book1_1_Ke hoach 2010 (theo doi 11-8-2010)_BIEU KE HOACH  2015 (KTN 6.11 sua)" xfId="1804"/>
    <cellStyle name="Dziesiętny [0]_Invoices2001Slovakia_Book1_1_Book1_1_Ke hoach 2010 (theo doi 11-8-2010)_BIEU KE HOACH  2015 (KTN 6.11 sua)" xfId="1805"/>
    <cellStyle name="Dziesietny [0]_Invoices2001Slovakia_Book1_1_Book1_1_ke hoach dau thau 30-6-2010" xfId="1806"/>
    <cellStyle name="Dziesiętny [0]_Invoices2001Slovakia_Book1_1_Book1_1_ke hoach dau thau 30-6-2010" xfId="1807"/>
    <cellStyle name="Dziesietny [0]_Invoices2001Slovakia_Book1_1_Book1_1_ke hoach dau thau 30-6-2010 2" xfId="1808"/>
    <cellStyle name="Dziesiętny [0]_Invoices2001Slovakia_Book1_1_Book1_1_ke hoach dau thau 30-6-2010 2" xfId="1809"/>
    <cellStyle name="Dziesietny [0]_Invoices2001Slovakia_Book1_1_Book1_1_ke hoach dau thau 30-6-2010 2 2" xfId="1810"/>
    <cellStyle name="Dziesiętny [0]_Invoices2001Slovakia_Book1_1_Book1_1_ke hoach dau thau 30-6-2010 2 2" xfId="1811"/>
    <cellStyle name="Dziesietny [0]_Invoices2001Slovakia_Book1_1_Book1_1_ke hoach dau thau 30-6-2010 3" xfId="1812"/>
    <cellStyle name="Dziesiętny [0]_Invoices2001Slovakia_Book1_1_Book1_1_ke hoach dau thau 30-6-2010 3" xfId="1813"/>
    <cellStyle name="Dziesietny [0]_Invoices2001Slovakia_Book1_1_Book1_1_ke hoach dau thau 30-6-2010 3 2" xfId="1814"/>
    <cellStyle name="Dziesiętny [0]_Invoices2001Slovakia_Book1_1_Book1_1_ke hoach dau thau 30-6-2010 3 2" xfId="1815"/>
    <cellStyle name="Dziesietny [0]_Invoices2001Slovakia_Book1_1_Book1_1_ke hoach dau thau 30-6-2010 4" xfId="8375"/>
    <cellStyle name="Dziesiętny [0]_Invoices2001Slovakia_Book1_1_Book1_1_ke hoach dau thau 30-6-2010 4" xfId="8376"/>
    <cellStyle name="Dziesietny [0]_Invoices2001Slovakia_Book1_1_Book1_1_ke hoach dau thau 30-6-2010_BIEU KE HOACH  2015 (KTN 6.11 sua)" xfId="1816"/>
    <cellStyle name="Dziesiętny [0]_Invoices2001Slovakia_Book1_1_Book1_1_ke hoach dau thau 30-6-2010_BIEU KE HOACH  2015 (KTN 6.11 sua)" xfId="1817"/>
    <cellStyle name="Dziesietny [0]_Invoices2001Slovakia_Book1_1_Book1_2" xfId="1818"/>
    <cellStyle name="Dziesiętny [0]_Invoices2001Slovakia_Book1_1_Book1_2" xfId="1819"/>
    <cellStyle name="Dziesietny [0]_Invoices2001Slovakia_Book1_1_Book1_bieu ke hoach dau thau" xfId="1820"/>
    <cellStyle name="Dziesiętny [0]_Invoices2001Slovakia_Book1_1_Book1_bieu ke hoach dau thau" xfId="1821"/>
    <cellStyle name="Dziesietny [0]_Invoices2001Slovakia_Book1_1_Book1_bieu ke hoach dau thau 2" xfId="1822"/>
    <cellStyle name="Dziesiętny [0]_Invoices2001Slovakia_Book1_1_Book1_bieu ke hoach dau thau 2" xfId="1823"/>
    <cellStyle name="Dziesietny [0]_Invoices2001Slovakia_Book1_1_Book1_bieu ke hoach dau thau 2 2" xfId="1824"/>
    <cellStyle name="Dziesiętny [0]_Invoices2001Slovakia_Book1_1_Book1_bieu ke hoach dau thau 2 2" xfId="1825"/>
    <cellStyle name="Dziesietny [0]_Invoices2001Slovakia_Book1_1_Book1_bieu ke hoach dau thau 3" xfId="1826"/>
    <cellStyle name="Dziesiętny [0]_Invoices2001Slovakia_Book1_1_Book1_bieu ke hoach dau thau 3" xfId="1827"/>
    <cellStyle name="Dziesietny [0]_Invoices2001Slovakia_Book1_1_Book1_bieu ke hoach dau thau 3 2" xfId="1828"/>
    <cellStyle name="Dziesiętny [0]_Invoices2001Slovakia_Book1_1_Book1_bieu ke hoach dau thau 3 2" xfId="1829"/>
    <cellStyle name="Dziesietny [0]_Invoices2001Slovakia_Book1_1_Book1_bieu ke hoach dau thau 4" xfId="8377"/>
    <cellStyle name="Dziesiętny [0]_Invoices2001Slovakia_Book1_1_Book1_bieu ke hoach dau thau 4" xfId="8378"/>
    <cellStyle name="Dziesietny [0]_Invoices2001Slovakia_Book1_1_Book1_bieu ke hoach dau thau truong mam non SKH" xfId="1830"/>
    <cellStyle name="Dziesiętny [0]_Invoices2001Slovakia_Book1_1_Book1_bieu ke hoach dau thau truong mam non SKH" xfId="1831"/>
    <cellStyle name="Dziesietny [0]_Invoices2001Slovakia_Book1_1_Book1_bieu ke hoach dau thau truong mam non SKH 2" xfId="1832"/>
    <cellStyle name="Dziesiętny [0]_Invoices2001Slovakia_Book1_1_Book1_bieu ke hoach dau thau truong mam non SKH 2" xfId="1833"/>
    <cellStyle name="Dziesietny [0]_Invoices2001Slovakia_Book1_1_Book1_bieu ke hoach dau thau truong mam non SKH 2 2" xfId="1834"/>
    <cellStyle name="Dziesiętny [0]_Invoices2001Slovakia_Book1_1_Book1_bieu ke hoach dau thau truong mam non SKH 2 2" xfId="1835"/>
    <cellStyle name="Dziesietny [0]_Invoices2001Slovakia_Book1_1_Book1_bieu ke hoach dau thau truong mam non SKH 3" xfId="1836"/>
    <cellStyle name="Dziesiętny [0]_Invoices2001Slovakia_Book1_1_Book1_bieu ke hoach dau thau truong mam non SKH 3" xfId="1837"/>
    <cellStyle name="Dziesietny [0]_Invoices2001Slovakia_Book1_1_Book1_bieu ke hoach dau thau truong mam non SKH 3 2" xfId="1838"/>
    <cellStyle name="Dziesiętny [0]_Invoices2001Slovakia_Book1_1_Book1_bieu ke hoach dau thau truong mam non SKH 3 2" xfId="1839"/>
    <cellStyle name="Dziesietny [0]_Invoices2001Slovakia_Book1_1_Book1_bieu ke hoach dau thau truong mam non SKH 4" xfId="8379"/>
    <cellStyle name="Dziesiętny [0]_Invoices2001Slovakia_Book1_1_Book1_bieu ke hoach dau thau truong mam non SKH 4" xfId="8380"/>
    <cellStyle name="Dziesietny [0]_Invoices2001Slovakia_Book1_1_Book1_bieu tong hop lai kh von 2011 gui phong TH-KTDN" xfId="1840"/>
    <cellStyle name="Dziesiętny [0]_Invoices2001Slovakia_Book1_1_Book1_bieu tong hop lai kh von 2011 gui phong TH-KTDN" xfId="1841"/>
    <cellStyle name="Dziesietny [0]_Invoices2001Slovakia_Book1_1_Book1_bieu tong hop lai kh von 2011 gui phong TH-KTDN 2" xfId="1842"/>
    <cellStyle name="Dziesiętny [0]_Invoices2001Slovakia_Book1_1_Book1_bieu tong hop lai kh von 2011 gui phong TH-KTDN 2" xfId="1843"/>
    <cellStyle name="Dziesietny [0]_Invoices2001Slovakia_Book1_1_Book1_bieu tong hop lai kh von 2011 gui phong TH-KTDN 2 2" xfId="1844"/>
    <cellStyle name="Dziesiętny [0]_Invoices2001Slovakia_Book1_1_Book1_bieu tong hop lai kh von 2011 gui phong TH-KTDN 2 2" xfId="1845"/>
    <cellStyle name="Dziesietny [0]_Invoices2001Slovakia_Book1_1_Book1_bieu tong hop lai kh von 2011 gui phong TH-KTDN 3" xfId="1846"/>
    <cellStyle name="Dziesiętny [0]_Invoices2001Slovakia_Book1_1_Book1_bieu tong hop lai kh von 2011 gui phong TH-KTDN 3" xfId="1847"/>
    <cellStyle name="Dziesietny [0]_Invoices2001Slovakia_Book1_1_Book1_bieu tong hop lai kh von 2011 gui phong TH-KTDN 3 2" xfId="1848"/>
    <cellStyle name="Dziesiętny [0]_Invoices2001Slovakia_Book1_1_Book1_bieu tong hop lai kh von 2011 gui phong TH-KTDN 3 2" xfId="1849"/>
    <cellStyle name="Dziesietny [0]_Invoices2001Slovakia_Book1_1_Book1_bieu tong hop lai kh von 2011 gui phong TH-KTDN 4" xfId="8381"/>
    <cellStyle name="Dziesiętny [0]_Invoices2001Slovakia_Book1_1_Book1_bieu tong hop lai kh von 2011 gui phong TH-KTDN 4" xfId="8382"/>
    <cellStyle name="Dziesietny [0]_Invoices2001Slovakia_Book1_1_Book1_bieu tong hop lai kh von 2011 gui phong TH-KTDN_BIEU KE HOACH  2015 (KTN 6.11 sua)" xfId="1850"/>
    <cellStyle name="Dziesiętny [0]_Invoices2001Slovakia_Book1_1_Book1_bieu tong hop lai kh von 2011 gui phong TH-KTDN_BIEU KE HOACH  2015 (KTN 6.11 sua)" xfId="1851"/>
    <cellStyle name="Dziesietny [0]_Invoices2001Slovakia_Book1_1_Book1_Book1" xfId="1852"/>
    <cellStyle name="Dziesiętny [0]_Invoices2001Slovakia_Book1_1_Book1_Book1" xfId="1853"/>
    <cellStyle name="Dziesietny [0]_Invoices2001Slovakia_Book1_1_Book1_Book1 2" xfId="1854"/>
    <cellStyle name="Dziesiętny [0]_Invoices2001Slovakia_Book1_1_Book1_Book1 2" xfId="1855"/>
    <cellStyle name="Dziesietny [0]_Invoices2001Slovakia_Book1_1_Book1_Book1 2 2" xfId="1856"/>
    <cellStyle name="Dziesiętny [0]_Invoices2001Slovakia_Book1_1_Book1_Book1 2 2" xfId="1857"/>
    <cellStyle name="Dziesietny [0]_Invoices2001Slovakia_Book1_1_Book1_Book1 3" xfId="1858"/>
    <cellStyle name="Dziesiętny [0]_Invoices2001Slovakia_Book1_1_Book1_Book1 3" xfId="1859"/>
    <cellStyle name="Dziesietny [0]_Invoices2001Slovakia_Book1_1_Book1_Book1 3 2" xfId="1860"/>
    <cellStyle name="Dziesiętny [0]_Invoices2001Slovakia_Book1_1_Book1_Book1 3 2" xfId="1861"/>
    <cellStyle name="Dziesietny [0]_Invoices2001Slovakia_Book1_1_Book1_Book1 4" xfId="8383"/>
    <cellStyle name="Dziesiętny [0]_Invoices2001Slovakia_Book1_1_Book1_Book1 4" xfId="8384"/>
    <cellStyle name="Dziesietny [0]_Invoices2001Slovakia_Book1_1_Book1_Book1_Ke hoach 2010 (theo doi 11-8-2010)" xfId="1862"/>
    <cellStyle name="Dziesiętny [0]_Invoices2001Slovakia_Book1_1_Book1_Book1_Ke hoach 2010 (theo doi 11-8-2010)" xfId="1863"/>
    <cellStyle name="Dziesietny [0]_Invoices2001Slovakia_Book1_1_Book1_Book1_Ke hoach 2010 (theo doi 11-8-2010) 2" xfId="1864"/>
    <cellStyle name="Dziesiętny [0]_Invoices2001Slovakia_Book1_1_Book1_Book1_Ke hoach 2010 (theo doi 11-8-2010) 2" xfId="1865"/>
    <cellStyle name="Dziesietny [0]_Invoices2001Slovakia_Book1_1_Book1_Book1_Ke hoach 2010 (theo doi 11-8-2010) 2 2" xfId="1866"/>
    <cellStyle name="Dziesiętny [0]_Invoices2001Slovakia_Book1_1_Book1_Book1_Ke hoach 2010 (theo doi 11-8-2010) 2 2" xfId="1867"/>
    <cellStyle name="Dziesietny [0]_Invoices2001Slovakia_Book1_1_Book1_Book1_Ke hoach 2010 (theo doi 11-8-2010) 3" xfId="1868"/>
    <cellStyle name="Dziesiętny [0]_Invoices2001Slovakia_Book1_1_Book1_Book1_Ke hoach 2010 (theo doi 11-8-2010) 3" xfId="1869"/>
    <cellStyle name="Dziesietny [0]_Invoices2001Slovakia_Book1_1_Book1_Book1_Ke hoach 2010 (theo doi 11-8-2010) 3 2" xfId="1870"/>
    <cellStyle name="Dziesiętny [0]_Invoices2001Slovakia_Book1_1_Book1_Book1_Ke hoach 2010 (theo doi 11-8-2010) 3 2" xfId="1871"/>
    <cellStyle name="Dziesietny [0]_Invoices2001Slovakia_Book1_1_Book1_Book1_Ke hoach 2010 (theo doi 11-8-2010) 4" xfId="8385"/>
    <cellStyle name="Dziesiętny [0]_Invoices2001Slovakia_Book1_1_Book1_Book1_Ke hoach 2010 (theo doi 11-8-2010) 4" xfId="8386"/>
    <cellStyle name="Dziesietny [0]_Invoices2001Slovakia_Book1_1_Book1_Book1_Ke hoach 2010 (theo doi 11-8-2010)_BIEU KE HOACH  2015 (KTN 6.11 sua)" xfId="1872"/>
    <cellStyle name="Dziesiętny [0]_Invoices2001Slovakia_Book1_1_Book1_Book1_Ke hoach 2010 (theo doi 11-8-2010)_BIEU KE HOACH  2015 (KTN 6.11 sua)" xfId="1873"/>
    <cellStyle name="Dziesietny [0]_Invoices2001Slovakia_Book1_1_Book1_Book1_ke hoach dau thau 30-6-2010" xfId="1874"/>
    <cellStyle name="Dziesiętny [0]_Invoices2001Slovakia_Book1_1_Book1_Book1_ke hoach dau thau 30-6-2010" xfId="1875"/>
    <cellStyle name="Dziesietny [0]_Invoices2001Slovakia_Book1_1_Book1_Book1_ke hoach dau thau 30-6-2010 2" xfId="1876"/>
    <cellStyle name="Dziesiętny [0]_Invoices2001Slovakia_Book1_1_Book1_Book1_ke hoach dau thau 30-6-2010 2" xfId="1877"/>
    <cellStyle name="Dziesietny [0]_Invoices2001Slovakia_Book1_1_Book1_Book1_ke hoach dau thau 30-6-2010 2 2" xfId="1878"/>
    <cellStyle name="Dziesiętny [0]_Invoices2001Slovakia_Book1_1_Book1_Book1_ke hoach dau thau 30-6-2010 2 2" xfId="1879"/>
    <cellStyle name="Dziesietny [0]_Invoices2001Slovakia_Book1_1_Book1_Book1_ke hoach dau thau 30-6-2010 3" xfId="1880"/>
    <cellStyle name="Dziesiętny [0]_Invoices2001Slovakia_Book1_1_Book1_Book1_ke hoach dau thau 30-6-2010 3" xfId="1881"/>
    <cellStyle name="Dziesietny [0]_Invoices2001Slovakia_Book1_1_Book1_Book1_ke hoach dau thau 30-6-2010 3 2" xfId="1882"/>
    <cellStyle name="Dziesiętny [0]_Invoices2001Slovakia_Book1_1_Book1_Book1_ke hoach dau thau 30-6-2010 3 2" xfId="1883"/>
    <cellStyle name="Dziesietny [0]_Invoices2001Slovakia_Book1_1_Book1_Book1_ke hoach dau thau 30-6-2010 4" xfId="8387"/>
    <cellStyle name="Dziesiętny [0]_Invoices2001Slovakia_Book1_1_Book1_Book1_ke hoach dau thau 30-6-2010 4" xfId="8388"/>
    <cellStyle name="Dziesietny [0]_Invoices2001Slovakia_Book1_1_Book1_Book1_ke hoach dau thau 30-6-2010_BIEU KE HOACH  2015 (KTN 6.11 sua)" xfId="1884"/>
    <cellStyle name="Dziesiętny [0]_Invoices2001Slovakia_Book1_1_Book1_Book1_ke hoach dau thau 30-6-2010_BIEU KE HOACH  2015 (KTN 6.11 sua)" xfId="1885"/>
    <cellStyle name="Dziesietny [0]_Invoices2001Slovakia_Book1_1_Book1_Copy of KH PHAN BO VON ĐỐI ỨNG NAM 2011 (30 TY phuong án gop WB)" xfId="1886"/>
    <cellStyle name="Dziesiętny [0]_Invoices2001Slovakia_Book1_1_Book1_Copy of KH PHAN BO VON ĐỐI ỨNG NAM 2011 (30 TY phuong án gop WB)" xfId="1887"/>
    <cellStyle name="Dziesietny [0]_Invoices2001Slovakia_Book1_1_Book1_Copy of KH PHAN BO VON ĐỐI ỨNG NAM 2011 (30 TY phuong án gop WB) 2" xfId="1888"/>
    <cellStyle name="Dziesiętny [0]_Invoices2001Slovakia_Book1_1_Book1_Copy of KH PHAN BO VON ĐỐI ỨNG NAM 2011 (30 TY phuong án gop WB) 2" xfId="1889"/>
    <cellStyle name="Dziesietny [0]_Invoices2001Slovakia_Book1_1_Book1_Copy of KH PHAN BO VON ĐỐI ỨNG NAM 2011 (30 TY phuong án gop WB) 2 2" xfId="1890"/>
    <cellStyle name="Dziesiętny [0]_Invoices2001Slovakia_Book1_1_Book1_Copy of KH PHAN BO VON ĐỐI ỨNG NAM 2011 (30 TY phuong án gop WB) 2 2" xfId="1891"/>
    <cellStyle name="Dziesietny [0]_Invoices2001Slovakia_Book1_1_Book1_Copy of KH PHAN BO VON ĐỐI ỨNG NAM 2011 (30 TY phuong án gop WB) 3" xfId="1892"/>
    <cellStyle name="Dziesiętny [0]_Invoices2001Slovakia_Book1_1_Book1_Copy of KH PHAN BO VON ĐỐI ỨNG NAM 2011 (30 TY phuong án gop WB) 3" xfId="1893"/>
    <cellStyle name="Dziesietny [0]_Invoices2001Slovakia_Book1_1_Book1_Copy of KH PHAN BO VON ĐỐI ỨNG NAM 2011 (30 TY phuong án gop WB) 3 2" xfId="1894"/>
    <cellStyle name="Dziesiętny [0]_Invoices2001Slovakia_Book1_1_Book1_Copy of KH PHAN BO VON ĐỐI ỨNG NAM 2011 (30 TY phuong án gop WB) 3 2" xfId="1895"/>
    <cellStyle name="Dziesietny [0]_Invoices2001Slovakia_Book1_1_Book1_Copy of KH PHAN BO VON ĐỐI ỨNG NAM 2011 (30 TY phuong án gop WB) 4" xfId="8389"/>
    <cellStyle name="Dziesiętny [0]_Invoices2001Slovakia_Book1_1_Book1_Copy of KH PHAN BO VON ĐỐI ỨNG NAM 2011 (30 TY phuong án gop WB) 4" xfId="8390"/>
    <cellStyle name="Dziesietny [0]_Invoices2001Slovakia_Book1_1_Book1_Copy of KH PHAN BO VON ĐỐI ỨNG NAM 2011 (30 TY phuong án gop WB)_BIEU KE HOACH  2015 (KTN 6.11 sua)" xfId="1896"/>
    <cellStyle name="Dziesiętny [0]_Invoices2001Slovakia_Book1_1_Book1_Copy of KH PHAN BO VON ĐỐI ỨNG NAM 2011 (30 TY phuong án gop WB)_BIEU KE HOACH  2015 (KTN 6.11 sua)" xfId="1897"/>
    <cellStyle name="Dziesietny [0]_Invoices2001Slovakia_Book1_1_Book1_DTTD chieng chan Tham lai 29-9-2009" xfId="1898"/>
    <cellStyle name="Dziesiętny [0]_Invoices2001Slovakia_Book1_1_Book1_DTTD chieng chan Tham lai 29-9-2009" xfId="1899"/>
    <cellStyle name="Dziesietny [0]_Invoices2001Slovakia_Book1_1_Book1_DTTD chieng chan Tham lai 29-9-2009 2" xfId="1900"/>
    <cellStyle name="Dziesiętny [0]_Invoices2001Slovakia_Book1_1_Book1_DTTD chieng chan Tham lai 29-9-2009 2" xfId="1901"/>
    <cellStyle name="Dziesietny [0]_Invoices2001Slovakia_Book1_1_Book1_DTTD chieng chan Tham lai 29-9-2009 2 2" xfId="1902"/>
    <cellStyle name="Dziesiętny [0]_Invoices2001Slovakia_Book1_1_Book1_DTTD chieng chan Tham lai 29-9-2009 2 2" xfId="1903"/>
    <cellStyle name="Dziesietny [0]_Invoices2001Slovakia_Book1_1_Book1_DTTD chieng chan Tham lai 29-9-2009 3" xfId="1904"/>
    <cellStyle name="Dziesiętny [0]_Invoices2001Slovakia_Book1_1_Book1_DTTD chieng chan Tham lai 29-9-2009 3" xfId="1905"/>
    <cellStyle name="Dziesietny [0]_Invoices2001Slovakia_Book1_1_Book1_DTTD chieng chan Tham lai 29-9-2009 3 2" xfId="1906"/>
    <cellStyle name="Dziesiętny [0]_Invoices2001Slovakia_Book1_1_Book1_DTTD chieng chan Tham lai 29-9-2009 3 2" xfId="1907"/>
    <cellStyle name="Dziesietny [0]_Invoices2001Slovakia_Book1_1_Book1_DTTD chieng chan Tham lai 29-9-2009 4" xfId="8391"/>
    <cellStyle name="Dziesiętny [0]_Invoices2001Slovakia_Book1_1_Book1_DTTD chieng chan Tham lai 29-9-2009 4" xfId="8392"/>
    <cellStyle name="Dziesietny [0]_Invoices2001Slovakia_Book1_1_Book1_DTTD chieng chan Tham lai 29-9-2009_BIEU KE HOACH  2015 (KTN 6.11 sua)" xfId="1908"/>
    <cellStyle name="Dziesiętny [0]_Invoices2001Slovakia_Book1_1_Book1_DTTD chieng chan Tham lai 29-9-2009_BIEU KE HOACH  2015 (KTN 6.11 sua)" xfId="1909"/>
    <cellStyle name="Dziesietny [0]_Invoices2001Slovakia_Book1_1_Book1_Du toan nuoc San Thang (GD2)" xfId="1910"/>
    <cellStyle name="Dziesiętny [0]_Invoices2001Slovakia_Book1_1_Book1_Du toan nuoc San Thang (GD2)" xfId="1911"/>
    <cellStyle name="Dziesietny [0]_Invoices2001Slovakia_Book1_1_Book1_Du toan nuoc San Thang (GD2) 2" xfId="1912"/>
    <cellStyle name="Dziesiętny [0]_Invoices2001Slovakia_Book1_1_Book1_Du toan nuoc San Thang (GD2) 2" xfId="1913"/>
    <cellStyle name="Dziesietny [0]_Invoices2001Slovakia_Book1_1_Book1_Du toan nuoc San Thang (GD2) 2 2" xfId="1914"/>
    <cellStyle name="Dziesiętny [0]_Invoices2001Slovakia_Book1_1_Book1_Du toan nuoc San Thang (GD2) 2 2" xfId="1915"/>
    <cellStyle name="Dziesietny [0]_Invoices2001Slovakia_Book1_1_Book1_Du toan nuoc San Thang (GD2) 3" xfId="1916"/>
    <cellStyle name="Dziesiętny [0]_Invoices2001Slovakia_Book1_1_Book1_Du toan nuoc San Thang (GD2) 3" xfId="1917"/>
    <cellStyle name="Dziesietny [0]_Invoices2001Slovakia_Book1_1_Book1_Du toan nuoc San Thang (GD2) 3 2" xfId="1918"/>
    <cellStyle name="Dziesiętny [0]_Invoices2001Slovakia_Book1_1_Book1_Du toan nuoc San Thang (GD2) 3 2" xfId="1919"/>
    <cellStyle name="Dziesietny [0]_Invoices2001Slovakia_Book1_1_Book1_Du toan nuoc San Thang (GD2) 4" xfId="8393"/>
    <cellStyle name="Dziesiętny [0]_Invoices2001Slovakia_Book1_1_Book1_Du toan nuoc San Thang (GD2) 4" xfId="8394"/>
    <cellStyle name="Dziesietny [0]_Invoices2001Slovakia_Book1_1_Book1_Ke hoach 2010 (theo doi 11-8-2010)" xfId="1920"/>
    <cellStyle name="Dziesiętny [0]_Invoices2001Slovakia_Book1_1_Book1_Ke hoach 2010 (theo doi 11-8-2010)" xfId="1921"/>
    <cellStyle name="Dziesietny [0]_Invoices2001Slovakia_Book1_1_Book1_Ke hoach 2010 (theo doi 11-8-2010) 2" xfId="1922"/>
    <cellStyle name="Dziesiętny [0]_Invoices2001Slovakia_Book1_1_Book1_Ke hoach 2010 (theo doi 11-8-2010) 2" xfId="1923"/>
    <cellStyle name="Dziesietny [0]_Invoices2001Slovakia_Book1_1_Book1_Ke hoach 2010 (theo doi 11-8-2010) 2 2" xfId="1924"/>
    <cellStyle name="Dziesiętny [0]_Invoices2001Slovakia_Book1_1_Book1_Ke hoach 2010 (theo doi 11-8-2010) 2 2" xfId="1925"/>
    <cellStyle name="Dziesietny [0]_Invoices2001Slovakia_Book1_1_Book1_Ke hoach 2010 (theo doi 11-8-2010) 3" xfId="1926"/>
    <cellStyle name="Dziesiętny [0]_Invoices2001Slovakia_Book1_1_Book1_Ke hoach 2010 (theo doi 11-8-2010) 3" xfId="1927"/>
    <cellStyle name="Dziesietny [0]_Invoices2001Slovakia_Book1_1_Book1_Ke hoach 2010 (theo doi 11-8-2010) 3 2" xfId="1928"/>
    <cellStyle name="Dziesiętny [0]_Invoices2001Slovakia_Book1_1_Book1_Ke hoach 2010 (theo doi 11-8-2010) 3 2" xfId="1929"/>
    <cellStyle name="Dziesietny [0]_Invoices2001Slovakia_Book1_1_Book1_Ke hoach 2010 (theo doi 11-8-2010) 4" xfId="8395"/>
    <cellStyle name="Dziesiętny [0]_Invoices2001Slovakia_Book1_1_Book1_Ke hoach 2010 (theo doi 11-8-2010) 4" xfId="8396"/>
    <cellStyle name="Dziesietny [0]_Invoices2001Slovakia_Book1_1_Book1_ke hoach dau thau 30-6-2010" xfId="1930"/>
    <cellStyle name="Dziesiętny [0]_Invoices2001Slovakia_Book1_1_Book1_ke hoach dau thau 30-6-2010" xfId="1931"/>
    <cellStyle name="Dziesietny [0]_Invoices2001Slovakia_Book1_1_Book1_ke hoach dau thau 30-6-2010 2" xfId="1932"/>
    <cellStyle name="Dziesiętny [0]_Invoices2001Slovakia_Book1_1_Book1_ke hoach dau thau 30-6-2010 2" xfId="1933"/>
    <cellStyle name="Dziesietny [0]_Invoices2001Slovakia_Book1_1_Book1_ke hoach dau thau 30-6-2010 2 2" xfId="1934"/>
    <cellStyle name="Dziesiętny [0]_Invoices2001Slovakia_Book1_1_Book1_ke hoach dau thau 30-6-2010 2 2" xfId="1935"/>
    <cellStyle name="Dziesietny [0]_Invoices2001Slovakia_Book1_1_Book1_ke hoach dau thau 30-6-2010 3" xfId="1936"/>
    <cellStyle name="Dziesiętny [0]_Invoices2001Slovakia_Book1_1_Book1_ke hoach dau thau 30-6-2010 3" xfId="1937"/>
    <cellStyle name="Dziesietny [0]_Invoices2001Slovakia_Book1_1_Book1_ke hoach dau thau 30-6-2010 3 2" xfId="1938"/>
    <cellStyle name="Dziesiętny [0]_Invoices2001Slovakia_Book1_1_Book1_ke hoach dau thau 30-6-2010 3 2" xfId="1939"/>
    <cellStyle name="Dziesietny [0]_Invoices2001Slovakia_Book1_1_Book1_ke hoach dau thau 30-6-2010 4" xfId="8397"/>
    <cellStyle name="Dziesiętny [0]_Invoices2001Slovakia_Book1_1_Book1_ke hoach dau thau 30-6-2010 4" xfId="8398"/>
    <cellStyle name="Dziesietny [0]_Invoices2001Slovakia_Book1_1_Book1_KH Von 2012 gui BKH 1" xfId="1940"/>
    <cellStyle name="Dziesiętny [0]_Invoices2001Slovakia_Book1_1_Book1_KH Von 2012 gui BKH 1" xfId="1941"/>
    <cellStyle name="Dziesietny [0]_Invoices2001Slovakia_Book1_1_Book1_KH Von 2012 gui BKH 1 2" xfId="1942"/>
    <cellStyle name="Dziesiętny [0]_Invoices2001Slovakia_Book1_1_Book1_KH Von 2012 gui BKH 1 2" xfId="1943"/>
    <cellStyle name="Dziesietny [0]_Invoices2001Slovakia_Book1_1_Book1_KH Von 2012 gui BKH 1 2 2" xfId="1944"/>
    <cellStyle name="Dziesiętny [0]_Invoices2001Slovakia_Book1_1_Book1_KH Von 2012 gui BKH 1 2 2" xfId="1945"/>
    <cellStyle name="Dziesietny [0]_Invoices2001Slovakia_Book1_1_Book1_KH Von 2012 gui BKH 1 3" xfId="1946"/>
    <cellStyle name="Dziesiętny [0]_Invoices2001Slovakia_Book1_1_Book1_KH Von 2012 gui BKH 1 3" xfId="1947"/>
    <cellStyle name="Dziesietny [0]_Invoices2001Slovakia_Book1_1_Book1_KH Von 2012 gui BKH 1 3 2" xfId="1948"/>
    <cellStyle name="Dziesiętny [0]_Invoices2001Slovakia_Book1_1_Book1_KH Von 2012 gui BKH 1 3 2" xfId="1949"/>
    <cellStyle name="Dziesietny [0]_Invoices2001Slovakia_Book1_1_Book1_KH Von 2012 gui BKH 1 4" xfId="8399"/>
    <cellStyle name="Dziesiętny [0]_Invoices2001Slovakia_Book1_1_Book1_KH Von 2012 gui BKH 1 4" xfId="8400"/>
    <cellStyle name="Dziesietny [0]_Invoices2001Slovakia_Book1_1_Book1_KH Von 2012 gui BKH 1_BIEU KE HOACH  2015 (KTN 6.11 sua)" xfId="1950"/>
    <cellStyle name="Dziesiętny [0]_Invoices2001Slovakia_Book1_1_Book1_KH Von 2012 gui BKH 1_BIEU KE HOACH  2015 (KTN 6.11 sua)" xfId="1951"/>
    <cellStyle name="Dziesietny [0]_Invoices2001Slovakia_Book1_1_Book1_QD ke hoach dau thau" xfId="1952"/>
    <cellStyle name="Dziesiętny [0]_Invoices2001Slovakia_Book1_1_Book1_QD ke hoach dau thau" xfId="1953"/>
    <cellStyle name="Dziesietny [0]_Invoices2001Slovakia_Book1_1_Book1_QD ke hoach dau thau 2" xfId="1954"/>
    <cellStyle name="Dziesiętny [0]_Invoices2001Slovakia_Book1_1_Book1_QD ke hoach dau thau 2" xfId="1955"/>
    <cellStyle name="Dziesietny [0]_Invoices2001Slovakia_Book1_1_Book1_QD ke hoach dau thau 2 2" xfId="1956"/>
    <cellStyle name="Dziesiętny [0]_Invoices2001Slovakia_Book1_1_Book1_QD ke hoach dau thau 2 2" xfId="1957"/>
    <cellStyle name="Dziesietny [0]_Invoices2001Slovakia_Book1_1_Book1_QD ke hoach dau thau 3" xfId="1958"/>
    <cellStyle name="Dziesiętny [0]_Invoices2001Slovakia_Book1_1_Book1_QD ke hoach dau thau 3" xfId="1959"/>
    <cellStyle name="Dziesietny [0]_Invoices2001Slovakia_Book1_1_Book1_QD ke hoach dau thau 3 2" xfId="1960"/>
    <cellStyle name="Dziesiętny [0]_Invoices2001Slovakia_Book1_1_Book1_QD ke hoach dau thau 3 2" xfId="1961"/>
    <cellStyle name="Dziesietny [0]_Invoices2001Slovakia_Book1_1_Book1_QD ke hoach dau thau 4" xfId="8401"/>
    <cellStyle name="Dziesiętny [0]_Invoices2001Slovakia_Book1_1_Book1_QD ke hoach dau thau 4" xfId="8402"/>
    <cellStyle name="Dziesietny [0]_Invoices2001Slovakia_Book1_1_Book1_tinh toan hoang ha" xfId="1962"/>
    <cellStyle name="Dziesiętny [0]_Invoices2001Slovakia_Book1_1_Book1_tinh toan hoang ha" xfId="1963"/>
    <cellStyle name="Dziesietny [0]_Invoices2001Slovakia_Book1_1_Book1_tinh toan hoang ha 2" xfId="1964"/>
    <cellStyle name="Dziesiętny [0]_Invoices2001Slovakia_Book1_1_Book1_tinh toan hoang ha 2" xfId="1965"/>
    <cellStyle name="Dziesietny [0]_Invoices2001Slovakia_Book1_1_Book1_tinh toan hoang ha 2 2" xfId="1966"/>
    <cellStyle name="Dziesiętny [0]_Invoices2001Slovakia_Book1_1_Book1_tinh toan hoang ha 2 2" xfId="1967"/>
    <cellStyle name="Dziesietny [0]_Invoices2001Slovakia_Book1_1_Book1_tinh toan hoang ha 3" xfId="1968"/>
    <cellStyle name="Dziesiętny [0]_Invoices2001Slovakia_Book1_1_Book1_tinh toan hoang ha 3" xfId="1969"/>
    <cellStyle name="Dziesietny [0]_Invoices2001Slovakia_Book1_1_Book1_tinh toan hoang ha 3 2" xfId="1970"/>
    <cellStyle name="Dziesiętny [0]_Invoices2001Slovakia_Book1_1_Book1_tinh toan hoang ha 3 2" xfId="1971"/>
    <cellStyle name="Dziesietny [0]_Invoices2001Slovakia_Book1_1_Book1_tinh toan hoang ha 4" xfId="8403"/>
    <cellStyle name="Dziesiętny [0]_Invoices2001Slovakia_Book1_1_Book1_tinh toan hoang ha 4" xfId="8404"/>
    <cellStyle name="Dziesietny [0]_Invoices2001Slovakia_Book1_1_Book1_Tong von ĐTPT" xfId="1972"/>
    <cellStyle name="Dziesiętny [0]_Invoices2001Slovakia_Book1_1_Book1_Tong von ĐTPT" xfId="1973"/>
    <cellStyle name="Dziesietny [0]_Invoices2001Slovakia_Book1_1_Book1_Tong von ĐTPT 2" xfId="1974"/>
    <cellStyle name="Dziesiętny [0]_Invoices2001Slovakia_Book1_1_Book1_Tong von ĐTPT 2" xfId="1975"/>
    <cellStyle name="Dziesietny [0]_Invoices2001Slovakia_Book1_1_Book1_Tong von ĐTPT 2 2" xfId="1976"/>
    <cellStyle name="Dziesiętny [0]_Invoices2001Slovakia_Book1_1_Book1_Tong von ĐTPT 2 2" xfId="1977"/>
    <cellStyle name="Dziesietny [0]_Invoices2001Slovakia_Book1_1_Book1_Tong von ĐTPT 3" xfId="1978"/>
    <cellStyle name="Dziesiętny [0]_Invoices2001Slovakia_Book1_1_Book1_Tong von ĐTPT 3" xfId="1979"/>
    <cellStyle name="Dziesietny [0]_Invoices2001Slovakia_Book1_1_Book1_Tong von ĐTPT 3 2" xfId="1980"/>
    <cellStyle name="Dziesiętny [0]_Invoices2001Slovakia_Book1_1_Book1_Tong von ĐTPT 3 2" xfId="1981"/>
    <cellStyle name="Dziesietny [0]_Invoices2001Slovakia_Book1_1_Book1_Tong von ĐTPT 4" xfId="8405"/>
    <cellStyle name="Dziesiętny [0]_Invoices2001Slovakia_Book1_1_Book1_Tong von ĐTPT 4" xfId="8406"/>
    <cellStyle name="Dziesietny [0]_Invoices2001Slovakia_Book1_1_Copy of KH PHAN BO VON ĐỐI ỨNG NAM 2011 (30 TY phuong án gop WB)" xfId="1982"/>
    <cellStyle name="Dziesiętny [0]_Invoices2001Slovakia_Book1_1_Copy of KH PHAN BO VON ĐỐI ỨNG NAM 2011 (30 TY phuong án gop WB)" xfId="1983"/>
    <cellStyle name="Dziesietny [0]_Invoices2001Slovakia_Book1_1_Copy of KH PHAN BO VON ĐỐI ỨNG NAM 2011 (30 TY phuong án gop WB) 2" xfId="1984"/>
    <cellStyle name="Dziesiętny [0]_Invoices2001Slovakia_Book1_1_Copy of KH PHAN BO VON ĐỐI ỨNG NAM 2011 (30 TY phuong án gop WB) 2" xfId="1985"/>
    <cellStyle name="Dziesietny [0]_Invoices2001Slovakia_Book1_1_Copy of KH PHAN BO VON ĐỐI ỨNG NAM 2011 (30 TY phuong án gop WB) 2 2" xfId="1986"/>
    <cellStyle name="Dziesiętny [0]_Invoices2001Slovakia_Book1_1_Copy of KH PHAN BO VON ĐỐI ỨNG NAM 2011 (30 TY phuong án gop WB) 2 2" xfId="1987"/>
    <cellStyle name="Dziesietny [0]_Invoices2001Slovakia_Book1_1_Copy of KH PHAN BO VON ĐỐI ỨNG NAM 2011 (30 TY phuong án gop WB) 3" xfId="1988"/>
    <cellStyle name="Dziesiętny [0]_Invoices2001Slovakia_Book1_1_Copy of KH PHAN BO VON ĐỐI ỨNG NAM 2011 (30 TY phuong án gop WB) 3" xfId="1989"/>
    <cellStyle name="Dziesietny [0]_Invoices2001Slovakia_Book1_1_Copy of KH PHAN BO VON ĐỐI ỨNG NAM 2011 (30 TY phuong án gop WB) 3 2" xfId="1990"/>
    <cellStyle name="Dziesiętny [0]_Invoices2001Slovakia_Book1_1_Copy of KH PHAN BO VON ĐỐI ỨNG NAM 2011 (30 TY phuong án gop WB) 3 2" xfId="1991"/>
    <cellStyle name="Dziesietny [0]_Invoices2001Slovakia_Book1_1_Copy of KH PHAN BO VON ĐỐI ỨNG NAM 2011 (30 TY phuong án gop WB) 4" xfId="8407"/>
    <cellStyle name="Dziesiętny [0]_Invoices2001Slovakia_Book1_1_Copy of KH PHAN BO VON ĐỐI ỨNG NAM 2011 (30 TY phuong án gop WB) 4" xfId="8408"/>
    <cellStyle name="Dziesietny [0]_Invoices2001Slovakia_Book1_1_Copy of KH PHAN BO VON ĐỐI ỨNG NAM 2011 (30 TY phuong án gop WB)_BIEU KE HOACH  2015 (KTN 6.11 sua)" xfId="1992"/>
    <cellStyle name="Dziesiętny [0]_Invoices2001Slovakia_Book1_1_Copy of KH PHAN BO VON ĐỐI ỨNG NAM 2011 (30 TY phuong án gop WB)_BIEU KE HOACH  2015 (KTN 6.11 sua)" xfId="1993"/>
    <cellStyle name="Dziesietny [0]_Invoices2001Slovakia_Book1_1_Danh Mục KCM trinh BKH 2011 (BS 30A)" xfId="1994"/>
    <cellStyle name="Dziesiętny [0]_Invoices2001Slovakia_Book1_1_Danh Mục KCM trinh BKH 2011 (BS 30A)" xfId="1995"/>
    <cellStyle name="Dziesietny [0]_Invoices2001Slovakia_Book1_1_DTTD chieng chan Tham lai 29-9-2009" xfId="1996"/>
    <cellStyle name="Dziesiętny [0]_Invoices2001Slovakia_Book1_1_DTTD chieng chan Tham lai 29-9-2009" xfId="1997"/>
    <cellStyle name="Dziesietny [0]_Invoices2001Slovakia_Book1_1_DTTD chieng chan Tham lai 29-9-2009 2" xfId="1998"/>
    <cellStyle name="Dziesiętny [0]_Invoices2001Slovakia_Book1_1_DTTD chieng chan Tham lai 29-9-2009 2" xfId="1999"/>
    <cellStyle name="Dziesietny [0]_Invoices2001Slovakia_Book1_1_DTTD chieng chan Tham lai 29-9-2009 2 2" xfId="2000"/>
    <cellStyle name="Dziesiętny [0]_Invoices2001Slovakia_Book1_1_DTTD chieng chan Tham lai 29-9-2009 2 2" xfId="2001"/>
    <cellStyle name="Dziesietny [0]_Invoices2001Slovakia_Book1_1_DTTD chieng chan Tham lai 29-9-2009 3" xfId="2002"/>
    <cellStyle name="Dziesiętny [0]_Invoices2001Slovakia_Book1_1_DTTD chieng chan Tham lai 29-9-2009 3" xfId="2003"/>
    <cellStyle name="Dziesietny [0]_Invoices2001Slovakia_Book1_1_DTTD chieng chan Tham lai 29-9-2009 3 2" xfId="2004"/>
    <cellStyle name="Dziesiętny [0]_Invoices2001Slovakia_Book1_1_DTTD chieng chan Tham lai 29-9-2009 3 2" xfId="2005"/>
    <cellStyle name="Dziesietny [0]_Invoices2001Slovakia_Book1_1_DTTD chieng chan Tham lai 29-9-2009 4" xfId="8409"/>
    <cellStyle name="Dziesiętny [0]_Invoices2001Slovakia_Book1_1_DTTD chieng chan Tham lai 29-9-2009 4" xfId="8410"/>
    <cellStyle name="Dziesietny [0]_Invoices2001Slovakia_Book1_1_DTTD chieng chan Tham lai 29-9-2009_BIEU KE HOACH  2015 (KTN 6.11 sua)" xfId="2006"/>
    <cellStyle name="Dziesiętny [0]_Invoices2001Slovakia_Book1_1_DTTD chieng chan Tham lai 29-9-2009_BIEU KE HOACH  2015 (KTN 6.11 sua)" xfId="2007"/>
    <cellStyle name="Dziesietny [0]_Invoices2001Slovakia_Book1_1_Du toan nuoc San Thang (GD2)" xfId="2008"/>
    <cellStyle name="Dziesiętny [0]_Invoices2001Slovakia_Book1_1_Du toan nuoc San Thang (GD2)" xfId="2009"/>
    <cellStyle name="Dziesietny [0]_Invoices2001Slovakia_Book1_1_Du toan nuoc San Thang (GD2) 2" xfId="2010"/>
    <cellStyle name="Dziesiętny [0]_Invoices2001Slovakia_Book1_1_Du toan nuoc San Thang (GD2) 2" xfId="2011"/>
    <cellStyle name="Dziesietny [0]_Invoices2001Slovakia_Book1_1_Du toan nuoc San Thang (GD2) 2 2" xfId="2012"/>
    <cellStyle name="Dziesiętny [0]_Invoices2001Slovakia_Book1_1_Du toan nuoc San Thang (GD2) 2 2" xfId="2013"/>
    <cellStyle name="Dziesietny [0]_Invoices2001Slovakia_Book1_1_Du toan nuoc San Thang (GD2) 3" xfId="2014"/>
    <cellStyle name="Dziesiętny [0]_Invoices2001Slovakia_Book1_1_Du toan nuoc San Thang (GD2) 3" xfId="2015"/>
    <cellStyle name="Dziesietny [0]_Invoices2001Slovakia_Book1_1_Du toan nuoc San Thang (GD2) 3 2" xfId="2016"/>
    <cellStyle name="Dziesiętny [0]_Invoices2001Slovakia_Book1_1_Du toan nuoc San Thang (GD2) 3 2" xfId="2017"/>
    <cellStyle name="Dziesietny [0]_Invoices2001Slovakia_Book1_1_Du toan nuoc San Thang (GD2) 4" xfId="2018"/>
    <cellStyle name="Dziesiętny [0]_Invoices2001Slovakia_Book1_1_Du toan nuoc San Thang (GD2) 4" xfId="2019"/>
    <cellStyle name="Dziesietny [0]_Invoices2001Slovakia_Book1_1_Ke hoach 2010 (theo doi 11-8-2010)" xfId="2020"/>
    <cellStyle name="Dziesiętny [0]_Invoices2001Slovakia_Book1_1_Ke hoach 2010 (theo doi 11-8-2010)" xfId="2021"/>
    <cellStyle name="Dziesietny [0]_Invoices2001Slovakia_Book1_1_Ke hoach 2010 (theo doi 11-8-2010) 2" xfId="2022"/>
    <cellStyle name="Dziesiętny [0]_Invoices2001Slovakia_Book1_1_Ke hoach 2010 (theo doi 11-8-2010) 2" xfId="2023"/>
    <cellStyle name="Dziesietny [0]_Invoices2001Slovakia_Book1_1_Ke hoach 2010 (theo doi 11-8-2010) 2 2" xfId="2024"/>
    <cellStyle name="Dziesiętny [0]_Invoices2001Slovakia_Book1_1_Ke hoach 2010 (theo doi 11-8-2010) 2 2" xfId="2025"/>
    <cellStyle name="Dziesietny [0]_Invoices2001Slovakia_Book1_1_Ke hoach 2010 (theo doi 11-8-2010) 3" xfId="2026"/>
    <cellStyle name="Dziesiętny [0]_Invoices2001Slovakia_Book1_1_Ke hoach 2010 (theo doi 11-8-2010) 3" xfId="2027"/>
    <cellStyle name="Dziesietny [0]_Invoices2001Slovakia_Book1_1_Ke hoach 2010 (theo doi 11-8-2010) 3 2" xfId="2028"/>
    <cellStyle name="Dziesiętny [0]_Invoices2001Slovakia_Book1_1_Ke hoach 2010 (theo doi 11-8-2010) 3 2" xfId="2029"/>
    <cellStyle name="Dziesietny [0]_Invoices2001Slovakia_Book1_1_Ke hoach 2010 (theo doi 11-8-2010) 4" xfId="2030"/>
    <cellStyle name="Dziesiętny [0]_Invoices2001Slovakia_Book1_1_Ke hoach 2010 (theo doi 11-8-2010) 4" xfId="2031"/>
    <cellStyle name="Dziesietny [0]_Invoices2001Slovakia_Book1_1_Ke hoach 2010 ngay 31-01" xfId="2032"/>
    <cellStyle name="Dziesiętny [0]_Invoices2001Slovakia_Book1_1_Ke hoach 2010 ngay 31-01" xfId="2033"/>
    <cellStyle name="Dziesietny [0]_Invoices2001Slovakia_Book1_1_Ke hoach 2010 ngay 31-01 2" xfId="2034"/>
    <cellStyle name="Dziesiętny [0]_Invoices2001Slovakia_Book1_1_Ke hoach 2010 ngay 31-01 2" xfId="2035"/>
    <cellStyle name="Dziesietny [0]_Invoices2001Slovakia_Book1_1_Ke hoach 2010 ngay 31-01 2 2" xfId="2036"/>
    <cellStyle name="Dziesiętny [0]_Invoices2001Slovakia_Book1_1_Ke hoach 2010 ngay 31-01 2 2" xfId="2037"/>
    <cellStyle name="Dziesietny [0]_Invoices2001Slovakia_Book1_1_Ke hoach 2010 ngay 31-01 3" xfId="2038"/>
    <cellStyle name="Dziesiętny [0]_Invoices2001Slovakia_Book1_1_Ke hoach 2010 ngay 31-01 3" xfId="2039"/>
    <cellStyle name="Dziesietny [0]_Invoices2001Slovakia_Book1_1_Ke hoach 2010 ngay 31-01 3 2" xfId="2040"/>
    <cellStyle name="Dziesiętny [0]_Invoices2001Slovakia_Book1_1_Ke hoach 2010 ngay 31-01 3 2" xfId="2041"/>
    <cellStyle name="Dziesietny [0]_Invoices2001Slovakia_Book1_1_Ke hoach 2010 ngay 31-01 4" xfId="2042"/>
    <cellStyle name="Dziesiętny [0]_Invoices2001Slovakia_Book1_1_Ke hoach 2010 ngay 31-01 4" xfId="2043"/>
    <cellStyle name="Dziesietny [0]_Invoices2001Slovakia_Book1_1_ke hoach dau thau 30-6-2010" xfId="2044"/>
    <cellStyle name="Dziesiętny [0]_Invoices2001Slovakia_Book1_1_ke hoach dau thau 30-6-2010" xfId="2045"/>
    <cellStyle name="Dziesietny [0]_Invoices2001Slovakia_Book1_1_ke hoach dau thau 30-6-2010 2" xfId="2046"/>
    <cellStyle name="Dziesiętny [0]_Invoices2001Slovakia_Book1_1_ke hoach dau thau 30-6-2010 2" xfId="2047"/>
    <cellStyle name="Dziesietny [0]_Invoices2001Slovakia_Book1_1_ke hoach dau thau 30-6-2010 2 2" xfId="2048"/>
    <cellStyle name="Dziesiętny [0]_Invoices2001Slovakia_Book1_1_ke hoach dau thau 30-6-2010 2 2" xfId="2049"/>
    <cellStyle name="Dziesietny [0]_Invoices2001Slovakia_Book1_1_ke hoach dau thau 30-6-2010 3" xfId="2050"/>
    <cellStyle name="Dziesiętny [0]_Invoices2001Slovakia_Book1_1_ke hoach dau thau 30-6-2010 3" xfId="2051"/>
    <cellStyle name="Dziesietny [0]_Invoices2001Slovakia_Book1_1_ke hoach dau thau 30-6-2010 3 2" xfId="2052"/>
    <cellStyle name="Dziesiętny [0]_Invoices2001Slovakia_Book1_1_ke hoach dau thau 30-6-2010 3 2" xfId="2053"/>
    <cellStyle name="Dziesietny [0]_Invoices2001Slovakia_Book1_1_ke hoach dau thau 30-6-2010 4" xfId="2054"/>
    <cellStyle name="Dziesiętny [0]_Invoices2001Slovakia_Book1_1_ke hoach dau thau 30-6-2010 4" xfId="2055"/>
    <cellStyle name="Dziesietny [0]_Invoices2001Slovakia_Book1_1_KH Von 2012 gui BKH 1" xfId="2056"/>
    <cellStyle name="Dziesiętny [0]_Invoices2001Slovakia_Book1_1_KH Von 2012 gui BKH 1" xfId="2057"/>
    <cellStyle name="Dziesietny [0]_Invoices2001Slovakia_Book1_1_KH Von 2012 gui BKH 1 2" xfId="2058"/>
    <cellStyle name="Dziesiętny [0]_Invoices2001Slovakia_Book1_1_KH Von 2012 gui BKH 1 2" xfId="2059"/>
    <cellStyle name="Dziesietny [0]_Invoices2001Slovakia_Book1_1_KH Von 2012 gui BKH 1 2 2" xfId="2060"/>
    <cellStyle name="Dziesiętny [0]_Invoices2001Slovakia_Book1_1_KH Von 2012 gui BKH 1 2 2" xfId="2061"/>
    <cellStyle name="Dziesietny [0]_Invoices2001Slovakia_Book1_1_KH Von 2012 gui BKH 1 3" xfId="2062"/>
    <cellStyle name="Dziesiętny [0]_Invoices2001Slovakia_Book1_1_KH Von 2012 gui BKH 1 3" xfId="2063"/>
    <cellStyle name="Dziesietny [0]_Invoices2001Slovakia_Book1_1_KH Von 2012 gui BKH 1 3 2" xfId="2064"/>
    <cellStyle name="Dziesiętny [0]_Invoices2001Slovakia_Book1_1_KH Von 2012 gui BKH 1 3 2" xfId="2065"/>
    <cellStyle name="Dziesietny [0]_Invoices2001Slovakia_Book1_1_KH Von 2012 gui BKH 1 4" xfId="8411"/>
    <cellStyle name="Dziesiętny [0]_Invoices2001Slovakia_Book1_1_KH Von 2012 gui BKH 1 4" xfId="8412"/>
    <cellStyle name="Dziesietny [0]_Invoices2001Slovakia_Book1_1_KH Von 2012 gui BKH 1_BIEU KE HOACH  2015 (KTN 6.11 sua)" xfId="2066"/>
    <cellStyle name="Dziesiętny [0]_Invoices2001Slovakia_Book1_1_KH Von 2012 gui BKH 1_BIEU KE HOACH  2015 (KTN 6.11 sua)" xfId="2067"/>
    <cellStyle name="Dziesietny [0]_Invoices2001Slovakia_Book1_1_KH Von 2012 gui BKH 2" xfId="2068"/>
    <cellStyle name="Dziesiętny [0]_Invoices2001Slovakia_Book1_1_KH Von 2012 gui BKH 2" xfId="2069"/>
    <cellStyle name="Dziesietny [0]_Invoices2001Slovakia_Book1_1_KH Von 2012 gui BKH 2 2" xfId="2070"/>
    <cellStyle name="Dziesiętny [0]_Invoices2001Slovakia_Book1_1_KH Von 2012 gui BKH 2 2" xfId="2071"/>
    <cellStyle name="Dziesietny [0]_Invoices2001Slovakia_Book1_1_KH Von 2012 gui BKH 2 2 2" xfId="2072"/>
    <cellStyle name="Dziesiętny [0]_Invoices2001Slovakia_Book1_1_KH Von 2012 gui BKH 2 2 2" xfId="2073"/>
    <cellStyle name="Dziesietny [0]_Invoices2001Slovakia_Book1_1_KH Von 2012 gui BKH 2 3" xfId="2074"/>
    <cellStyle name="Dziesiętny [0]_Invoices2001Slovakia_Book1_1_KH Von 2012 gui BKH 2 3" xfId="2075"/>
    <cellStyle name="Dziesietny [0]_Invoices2001Slovakia_Book1_1_KH Von 2012 gui BKH 2 3 2" xfId="2076"/>
    <cellStyle name="Dziesiętny [0]_Invoices2001Slovakia_Book1_1_KH Von 2012 gui BKH 2 3 2" xfId="2077"/>
    <cellStyle name="Dziesietny [0]_Invoices2001Slovakia_Book1_1_KH Von 2012 gui BKH 2 4" xfId="2078"/>
    <cellStyle name="Dziesiętny [0]_Invoices2001Slovakia_Book1_1_KH Von 2012 gui BKH 2 4" xfId="2079"/>
    <cellStyle name="Dziesietny [0]_Invoices2001Slovakia_Book1_1_QD ke hoach dau thau" xfId="2080"/>
    <cellStyle name="Dziesiętny [0]_Invoices2001Slovakia_Book1_1_QD ke hoach dau thau" xfId="2081"/>
    <cellStyle name="Dziesietny [0]_Invoices2001Slovakia_Book1_1_QD ke hoach dau thau 2" xfId="2082"/>
    <cellStyle name="Dziesiętny [0]_Invoices2001Slovakia_Book1_1_QD ke hoach dau thau 2" xfId="2083"/>
    <cellStyle name="Dziesietny [0]_Invoices2001Slovakia_Book1_1_QD ke hoach dau thau 2 2" xfId="2084"/>
    <cellStyle name="Dziesiętny [0]_Invoices2001Slovakia_Book1_1_QD ke hoach dau thau 2 2" xfId="2085"/>
    <cellStyle name="Dziesietny [0]_Invoices2001Slovakia_Book1_1_QD ke hoach dau thau 3" xfId="2086"/>
    <cellStyle name="Dziesiętny [0]_Invoices2001Slovakia_Book1_1_QD ke hoach dau thau 3" xfId="2087"/>
    <cellStyle name="Dziesietny [0]_Invoices2001Slovakia_Book1_1_QD ke hoach dau thau 3 2" xfId="2088"/>
    <cellStyle name="Dziesiętny [0]_Invoices2001Slovakia_Book1_1_QD ke hoach dau thau 3 2" xfId="2089"/>
    <cellStyle name="Dziesietny [0]_Invoices2001Slovakia_Book1_1_QD ke hoach dau thau 4" xfId="2090"/>
    <cellStyle name="Dziesiętny [0]_Invoices2001Slovakia_Book1_1_QD ke hoach dau thau 4" xfId="2091"/>
    <cellStyle name="Dziesietny [0]_Invoices2001Slovakia_Book1_1_Ra soat KH von 2011 (Huy-11-11-11)" xfId="2092"/>
    <cellStyle name="Dziesiętny [0]_Invoices2001Slovakia_Book1_1_Ra soat KH von 2011 (Huy-11-11-11)" xfId="2093"/>
    <cellStyle name="Dziesietny [0]_Invoices2001Slovakia_Book1_1_tinh toan hoang ha" xfId="2094"/>
    <cellStyle name="Dziesiętny [0]_Invoices2001Slovakia_Book1_1_tinh toan hoang ha" xfId="2095"/>
    <cellStyle name="Dziesietny [0]_Invoices2001Slovakia_Book1_1_tinh toan hoang ha 2" xfId="2096"/>
    <cellStyle name="Dziesiętny [0]_Invoices2001Slovakia_Book1_1_tinh toan hoang ha 2" xfId="2097"/>
    <cellStyle name="Dziesietny [0]_Invoices2001Slovakia_Book1_1_tinh toan hoang ha 2 2" xfId="2098"/>
    <cellStyle name="Dziesiętny [0]_Invoices2001Slovakia_Book1_1_tinh toan hoang ha 2 2" xfId="2099"/>
    <cellStyle name="Dziesietny [0]_Invoices2001Slovakia_Book1_1_tinh toan hoang ha 3" xfId="2100"/>
    <cellStyle name="Dziesiętny [0]_Invoices2001Slovakia_Book1_1_tinh toan hoang ha 3" xfId="2101"/>
    <cellStyle name="Dziesietny [0]_Invoices2001Slovakia_Book1_1_tinh toan hoang ha 3 2" xfId="2102"/>
    <cellStyle name="Dziesiętny [0]_Invoices2001Slovakia_Book1_1_tinh toan hoang ha 3 2" xfId="2103"/>
    <cellStyle name="Dziesietny [0]_Invoices2001Slovakia_Book1_1_tinh toan hoang ha 4" xfId="2104"/>
    <cellStyle name="Dziesiętny [0]_Invoices2001Slovakia_Book1_1_tinh toan hoang ha 4" xfId="2105"/>
    <cellStyle name="Dziesietny [0]_Invoices2001Slovakia_Book1_1_Tong von ĐTPT" xfId="2106"/>
    <cellStyle name="Dziesiętny [0]_Invoices2001Slovakia_Book1_1_Tong von ĐTPT" xfId="2107"/>
    <cellStyle name="Dziesietny [0]_Invoices2001Slovakia_Book1_1_Tong von ĐTPT 2" xfId="2108"/>
    <cellStyle name="Dziesiętny [0]_Invoices2001Slovakia_Book1_1_Tong von ĐTPT 2" xfId="2109"/>
    <cellStyle name="Dziesietny [0]_Invoices2001Slovakia_Book1_1_Tong von ĐTPT 2 2" xfId="2110"/>
    <cellStyle name="Dziesiętny [0]_Invoices2001Slovakia_Book1_1_Tong von ĐTPT 2 2" xfId="2111"/>
    <cellStyle name="Dziesietny [0]_Invoices2001Slovakia_Book1_1_Tong von ĐTPT 3" xfId="2112"/>
    <cellStyle name="Dziesiętny [0]_Invoices2001Slovakia_Book1_1_Tong von ĐTPT 3" xfId="2113"/>
    <cellStyle name="Dziesietny [0]_Invoices2001Slovakia_Book1_1_Tong von ĐTPT 3 2" xfId="2114"/>
    <cellStyle name="Dziesiętny [0]_Invoices2001Slovakia_Book1_1_Tong von ĐTPT 3 2" xfId="2115"/>
    <cellStyle name="Dziesietny [0]_Invoices2001Slovakia_Book1_1_Tong von ĐTPT 4" xfId="2116"/>
    <cellStyle name="Dziesiętny [0]_Invoices2001Slovakia_Book1_1_Tong von ĐTPT 4" xfId="2117"/>
    <cellStyle name="Dziesietny [0]_Invoices2001Slovakia_Book1_1_Viec Huy dang lam" xfId="2118"/>
    <cellStyle name="Dziesiętny [0]_Invoices2001Slovakia_Book1_1_Viec Huy dang lam" xfId="2119"/>
    <cellStyle name="Dziesietny [0]_Invoices2001Slovakia_Book1_2" xfId="2120"/>
    <cellStyle name="Dziesiętny [0]_Invoices2001Slovakia_Book1_2" xfId="2121"/>
    <cellStyle name="Dziesietny [0]_Invoices2001Slovakia_Book1_2 2" xfId="2122"/>
    <cellStyle name="Dziesiętny [0]_Invoices2001Slovakia_Book1_2 2" xfId="2123"/>
    <cellStyle name="Dziesietny [0]_Invoices2001Slovakia_Book1_2 3" xfId="8413"/>
    <cellStyle name="Dziesiętny [0]_Invoices2001Slovakia_Book1_2 3" xfId="8414"/>
    <cellStyle name="Dziesietny [0]_Invoices2001Slovakia_Book1_2 4" xfId="8415"/>
    <cellStyle name="Dziesiętny [0]_Invoices2001Slovakia_Book1_2 4" xfId="8416"/>
    <cellStyle name="Dziesietny [0]_Invoices2001Slovakia_Book1_2_bieu ke hoach dau thau" xfId="2124"/>
    <cellStyle name="Dziesiętny [0]_Invoices2001Slovakia_Book1_2_bieu ke hoach dau thau" xfId="2125"/>
    <cellStyle name="Dziesietny [0]_Invoices2001Slovakia_Book1_2_bieu ke hoach dau thau 2" xfId="2126"/>
    <cellStyle name="Dziesiętny [0]_Invoices2001Slovakia_Book1_2_bieu ke hoach dau thau 2" xfId="2127"/>
    <cellStyle name="Dziesietny [0]_Invoices2001Slovakia_Book1_2_bieu ke hoach dau thau 2 2" xfId="2128"/>
    <cellStyle name="Dziesiętny [0]_Invoices2001Slovakia_Book1_2_bieu ke hoach dau thau 2 2" xfId="2129"/>
    <cellStyle name="Dziesietny [0]_Invoices2001Slovakia_Book1_2_bieu ke hoach dau thau 3" xfId="2130"/>
    <cellStyle name="Dziesiętny [0]_Invoices2001Slovakia_Book1_2_bieu ke hoach dau thau 3" xfId="2131"/>
    <cellStyle name="Dziesietny [0]_Invoices2001Slovakia_Book1_2_bieu ke hoach dau thau 3 2" xfId="2132"/>
    <cellStyle name="Dziesiętny [0]_Invoices2001Slovakia_Book1_2_bieu ke hoach dau thau 3 2" xfId="2133"/>
    <cellStyle name="Dziesietny [0]_Invoices2001Slovakia_Book1_2_bieu ke hoach dau thau 4" xfId="8417"/>
    <cellStyle name="Dziesiętny [0]_Invoices2001Slovakia_Book1_2_bieu ke hoach dau thau 4" xfId="8418"/>
    <cellStyle name="Dziesietny [0]_Invoices2001Slovakia_Book1_2_bieu ke hoach dau thau truong mam non SKH" xfId="2134"/>
    <cellStyle name="Dziesiętny [0]_Invoices2001Slovakia_Book1_2_bieu ke hoach dau thau truong mam non SKH" xfId="2135"/>
    <cellStyle name="Dziesietny [0]_Invoices2001Slovakia_Book1_2_bieu ke hoach dau thau truong mam non SKH 2" xfId="2136"/>
    <cellStyle name="Dziesiętny [0]_Invoices2001Slovakia_Book1_2_bieu ke hoach dau thau truong mam non SKH 2" xfId="2137"/>
    <cellStyle name="Dziesietny [0]_Invoices2001Slovakia_Book1_2_bieu ke hoach dau thau truong mam non SKH 2 2" xfId="2138"/>
    <cellStyle name="Dziesiętny [0]_Invoices2001Slovakia_Book1_2_bieu ke hoach dau thau truong mam non SKH 2 2" xfId="2139"/>
    <cellStyle name="Dziesietny [0]_Invoices2001Slovakia_Book1_2_bieu ke hoach dau thau truong mam non SKH 3" xfId="2140"/>
    <cellStyle name="Dziesiętny [0]_Invoices2001Slovakia_Book1_2_bieu ke hoach dau thau truong mam non SKH 3" xfId="2141"/>
    <cellStyle name="Dziesietny [0]_Invoices2001Slovakia_Book1_2_bieu ke hoach dau thau truong mam non SKH 3 2" xfId="2142"/>
    <cellStyle name="Dziesiętny [0]_Invoices2001Slovakia_Book1_2_bieu ke hoach dau thau truong mam non SKH 3 2" xfId="2143"/>
    <cellStyle name="Dziesietny [0]_Invoices2001Slovakia_Book1_2_bieu ke hoach dau thau truong mam non SKH 4" xfId="8419"/>
    <cellStyle name="Dziesiętny [0]_Invoices2001Slovakia_Book1_2_bieu ke hoach dau thau truong mam non SKH 4" xfId="8420"/>
    <cellStyle name="Dziesietny [0]_Invoices2001Slovakia_Book1_2_bieu tong hop lai kh von 2011 gui phong TH-KTDN" xfId="2144"/>
    <cellStyle name="Dziesiętny [0]_Invoices2001Slovakia_Book1_2_bieu tong hop lai kh von 2011 gui phong TH-KTDN" xfId="2145"/>
    <cellStyle name="Dziesietny [0]_Invoices2001Slovakia_Book1_2_bieu tong hop lai kh von 2011 gui phong TH-KTDN 2" xfId="2146"/>
    <cellStyle name="Dziesiętny [0]_Invoices2001Slovakia_Book1_2_bieu tong hop lai kh von 2011 gui phong TH-KTDN 2" xfId="2147"/>
    <cellStyle name="Dziesietny [0]_Invoices2001Slovakia_Book1_2_bieu tong hop lai kh von 2011 gui phong TH-KTDN 2 2" xfId="2148"/>
    <cellStyle name="Dziesiętny [0]_Invoices2001Slovakia_Book1_2_bieu tong hop lai kh von 2011 gui phong TH-KTDN 2 2" xfId="2149"/>
    <cellStyle name="Dziesietny [0]_Invoices2001Slovakia_Book1_2_bieu tong hop lai kh von 2011 gui phong TH-KTDN 3" xfId="2150"/>
    <cellStyle name="Dziesiętny [0]_Invoices2001Slovakia_Book1_2_bieu tong hop lai kh von 2011 gui phong TH-KTDN 3" xfId="2151"/>
    <cellStyle name="Dziesietny [0]_Invoices2001Slovakia_Book1_2_bieu tong hop lai kh von 2011 gui phong TH-KTDN 3 2" xfId="2152"/>
    <cellStyle name="Dziesiętny [0]_Invoices2001Slovakia_Book1_2_bieu tong hop lai kh von 2011 gui phong TH-KTDN 3 2" xfId="2153"/>
    <cellStyle name="Dziesietny [0]_Invoices2001Slovakia_Book1_2_bieu tong hop lai kh von 2011 gui phong TH-KTDN 4" xfId="8421"/>
    <cellStyle name="Dziesiętny [0]_Invoices2001Slovakia_Book1_2_bieu tong hop lai kh von 2011 gui phong TH-KTDN 4" xfId="8422"/>
    <cellStyle name="Dziesietny [0]_Invoices2001Slovakia_Book1_2_bieu tong hop lai kh von 2011 gui phong TH-KTDN_BIEU KE HOACH  2015 (KTN 6.11 sua)" xfId="2154"/>
    <cellStyle name="Dziesiętny [0]_Invoices2001Slovakia_Book1_2_bieu tong hop lai kh von 2011 gui phong TH-KTDN_BIEU KE HOACH  2015 (KTN 6.11 sua)" xfId="2155"/>
    <cellStyle name="Dziesietny [0]_Invoices2001Slovakia_Book1_2_Book1" xfId="2156"/>
    <cellStyle name="Dziesiętny [0]_Invoices2001Slovakia_Book1_2_Book1" xfId="2157"/>
    <cellStyle name="Dziesietny [0]_Invoices2001Slovakia_Book1_2_Book1 2" xfId="2158"/>
    <cellStyle name="Dziesiętny [0]_Invoices2001Slovakia_Book1_2_Book1 2" xfId="2159"/>
    <cellStyle name="Dziesietny [0]_Invoices2001Slovakia_Book1_2_Book1 2 2" xfId="2160"/>
    <cellStyle name="Dziesiętny [0]_Invoices2001Slovakia_Book1_2_Book1 2 2" xfId="2161"/>
    <cellStyle name="Dziesietny [0]_Invoices2001Slovakia_Book1_2_Book1 3" xfId="2162"/>
    <cellStyle name="Dziesiętny [0]_Invoices2001Slovakia_Book1_2_Book1 3" xfId="2163"/>
    <cellStyle name="Dziesietny [0]_Invoices2001Slovakia_Book1_2_Book1 3 2" xfId="2164"/>
    <cellStyle name="Dziesiętny [0]_Invoices2001Slovakia_Book1_2_Book1 3 2" xfId="2165"/>
    <cellStyle name="Dziesietny [0]_Invoices2001Slovakia_Book1_2_Book1 4" xfId="8423"/>
    <cellStyle name="Dziesiętny [0]_Invoices2001Slovakia_Book1_2_Book1 4" xfId="8424"/>
    <cellStyle name="Dziesietny [0]_Invoices2001Slovakia_Book1_2_Book1_1" xfId="2166"/>
    <cellStyle name="Dziesiętny [0]_Invoices2001Slovakia_Book1_2_Book1_1" xfId="2167"/>
    <cellStyle name="Dziesietny [0]_Invoices2001Slovakia_Book1_2_Book1_1 2" xfId="2168"/>
    <cellStyle name="Dziesiętny [0]_Invoices2001Slovakia_Book1_2_Book1_1 2" xfId="2169"/>
    <cellStyle name="Dziesietny [0]_Invoices2001Slovakia_Book1_2_Book1_1 2 2" xfId="2170"/>
    <cellStyle name="Dziesiętny [0]_Invoices2001Slovakia_Book1_2_Book1_1 2 2" xfId="2171"/>
    <cellStyle name="Dziesietny [0]_Invoices2001Slovakia_Book1_2_Book1_1 3" xfId="2172"/>
    <cellStyle name="Dziesiętny [0]_Invoices2001Slovakia_Book1_2_Book1_1 3" xfId="2173"/>
    <cellStyle name="Dziesietny [0]_Invoices2001Slovakia_Book1_2_Book1_1 3 2" xfId="2174"/>
    <cellStyle name="Dziesiętny [0]_Invoices2001Slovakia_Book1_2_Book1_1 3 2" xfId="2175"/>
    <cellStyle name="Dziesietny [0]_Invoices2001Slovakia_Book1_2_Book1_1 4" xfId="2176"/>
    <cellStyle name="Dziesiętny [0]_Invoices2001Slovakia_Book1_2_Book1_1 4" xfId="2177"/>
    <cellStyle name="Dziesietny [0]_Invoices2001Slovakia_Book1_2_Book1_Ke hoach 2010 (theo doi 11-8-2010)" xfId="2178"/>
    <cellStyle name="Dziesiętny [0]_Invoices2001Slovakia_Book1_2_Book1_Ke hoach 2010 (theo doi 11-8-2010)" xfId="2179"/>
    <cellStyle name="Dziesietny [0]_Invoices2001Slovakia_Book1_2_Book1_Ke hoach 2010 (theo doi 11-8-2010) 2" xfId="2180"/>
    <cellStyle name="Dziesiętny [0]_Invoices2001Slovakia_Book1_2_Book1_Ke hoach 2010 (theo doi 11-8-2010) 2" xfId="2181"/>
    <cellStyle name="Dziesietny [0]_Invoices2001Slovakia_Book1_2_Book1_Ke hoach 2010 (theo doi 11-8-2010) 2 2" xfId="2182"/>
    <cellStyle name="Dziesiętny [0]_Invoices2001Slovakia_Book1_2_Book1_Ke hoach 2010 (theo doi 11-8-2010) 2 2" xfId="2183"/>
    <cellStyle name="Dziesietny [0]_Invoices2001Slovakia_Book1_2_Book1_Ke hoach 2010 (theo doi 11-8-2010) 3" xfId="2184"/>
    <cellStyle name="Dziesiętny [0]_Invoices2001Slovakia_Book1_2_Book1_Ke hoach 2010 (theo doi 11-8-2010) 3" xfId="2185"/>
    <cellStyle name="Dziesietny [0]_Invoices2001Slovakia_Book1_2_Book1_Ke hoach 2010 (theo doi 11-8-2010) 3 2" xfId="2186"/>
    <cellStyle name="Dziesiętny [0]_Invoices2001Slovakia_Book1_2_Book1_Ke hoach 2010 (theo doi 11-8-2010) 3 2" xfId="2187"/>
    <cellStyle name="Dziesietny [0]_Invoices2001Slovakia_Book1_2_Book1_Ke hoach 2010 (theo doi 11-8-2010) 4" xfId="8425"/>
    <cellStyle name="Dziesiętny [0]_Invoices2001Slovakia_Book1_2_Book1_Ke hoach 2010 (theo doi 11-8-2010) 4" xfId="8426"/>
    <cellStyle name="Dziesietny [0]_Invoices2001Slovakia_Book1_2_Book1_Ke hoach 2010 (theo doi 11-8-2010)_BIEU KE HOACH  2015 (KTN 6.11 sua)" xfId="2188"/>
    <cellStyle name="Dziesiętny [0]_Invoices2001Slovakia_Book1_2_Book1_Ke hoach 2010 (theo doi 11-8-2010)_BIEU KE HOACH  2015 (KTN 6.11 sua)" xfId="2189"/>
    <cellStyle name="Dziesietny [0]_Invoices2001Slovakia_Book1_2_Book1_ke hoach dau thau 30-6-2010" xfId="2190"/>
    <cellStyle name="Dziesiętny [0]_Invoices2001Slovakia_Book1_2_Book1_ke hoach dau thau 30-6-2010" xfId="2191"/>
    <cellStyle name="Dziesietny [0]_Invoices2001Slovakia_Book1_2_Book1_ke hoach dau thau 30-6-2010 2" xfId="2192"/>
    <cellStyle name="Dziesiętny [0]_Invoices2001Slovakia_Book1_2_Book1_ke hoach dau thau 30-6-2010 2" xfId="2193"/>
    <cellStyle name="Dziesietny [0]_Invoices2001Slovakia_Book1_2_Book1_ke hoach dau thau 30-6-2010 2 2" xfId="2194"/>
    <cellStyle name="Dziesiętny [0]_Invoices2001Slovakia_Book1_2_Book1_ke hoach dau thau 30-6-2010 2 2" xfId="2195"/>
    <cellStyle name="Dziesietny [0]_Invoices2001Slovakia_Book1_2_Book1_ke hoach dau thau 30-6-2010 3" xfId="2196"/>
    <cellStyle name="Dziesiętny [0]_Invoices2001Slovakia_Book1_2_Book1_ke hoach dau thau 30-6-2010 3" xfId="2197"/>
    <cellStyle name="Dziesietny [0]_Invoices2001Slovakia_Book1_2_Book1_ke hoach dau thau 30-6-2010 3 2" xfId="2198"/>
    <cellStyle name="Dziesiętny [0]_Invoices2001Slovakia_Book1_2_Book1_ke hoach dau thau 30-6-2010 3 2" xfId="2199"/>
    <cellStyle name="Dziesietny [0]_Invoices2001Slovakia_Book1_2_Book1_ke hoach dau thau 30-6-2010 4" xfId="8427"/>
    <cellStyle name="Dziesiętny [0]_Invoices2001Slovakia_Book1_2_Book1_ke hoach dau thau 30-6-2010 4" xfId="8428"/>
    <cellStyle name="Dziesietny [0]_Invoices2001Slovakia_Book1_2_Book1_ke hoach dau thau 30-6-2010_BIEU KE HOACH  2015 (KTN 6.11 sua)" xfId="2200"/>
    <cellStyle name="Dziesiętny [0]_Invoices2001Slovakia_Book1_2_Book1_ke hoach dau thau 30-6-2010_BIEU KE HOACH  2015 (KTN 6.11 sua)" xfId="2201"/>
    <cellStyle name="Dziesietny [0]_Invoices2001Slovakia_Book1_2_Copy of KH PHAN BO VON ĐỐI ỨNG NAM 2011 (30 TY phuong án gop WB)" xfId="2202"/>
    <cellStyle name="Dziesiętny [0]_Invoices2001Slovakia_Book1_2_Copy of KH PHAN BO VON ĐỐI ỨNG NAM 2011 (30 TY phuong án gop WB)" xfId="2203"/>
    <cellStyle name="Dziesietny [0]_Invoices2001Slovakia_Book1_2_Copy of KH PHAN BO VON ĐỐI ỨNG NAM 2011 (30 TY phuong án gop WB) 2" xfId="2204"/>
    <cellStyle name="Dziesiętny [0]_Invoices2001Slovakia_Book1_2_Copy of KH PHAN BO VON ĐỐI ỨNG NAM 2011 (30 TY phuong án gop WB) 2" xfId="2205"/>
    <cellStyle name="Dziesietny [0]_Invoices2001Slovakia_Book1_2_Copy of KH PHAN BO VON ĐỐI ỨNG NAM 2011 (30 TY phuong án gop WB) 2 2" xfId="2206"/>
    <cellStyle name="Dziesiętny [0]_Invoices2001Slovakia_Book1_2_Copy of KH PHAN BO VON ĐỐI ỨNG NAM 2011 (30 TY phuong án gop WB) 2 2" xfId="2207"/>
    <cellStyle name="Dziesietny [0]_Invoices2001Slovakia_Book1_2_Copy of KH PHAN BO VON ĐỐI ỨNG NAM 2011 (30 TY phuong án gop WB) 3" xfId="2208"/>
    <cellStyle name="Dziesiętny [0]_Invoices2001Slovakia_Book1_2_Copy of KH PHAN BO VON ĐỐI ỨNG NAM 2011 (30 TY phuong án gop WB) 3" xfId="2209"/>
    <cellStyle name="Dziesietny [0]_Invoices2001Slovakia_Book1_2_Copy of KH PHAN BO VON ĐỐI ỨNG NAM 2011 (30 TY phuong án gop WB) 3 2" xfId="2210"/>
    <cellStyle name="Dziesiętny [0]_Invoices2001Slovakia_Book1_2_Copy of KH PHAN BO VON ĐỐI ỨNG NAM 2011 (30 TY phuong án gop WB) 3 2" xfId="2211"/>
    <cellStyle name="Dziesietny [0]_Invoices2001Slovakia_Book1_2_Copy of KH PHAN BO VON ĐỐI ỨNG NAM 2011 (30 TY phuong án gop WB) 4" xfId="8429"/>
    <cellStyle name="Dziesiętny [0]_Invoices2001Slovakia_Book1_2_Copy of KH PHAN BO VON ĐỐI ỨNG NAM 2011 (30 TY phuong án gop WB) 4" xfId="8430"/>
    <cellStyle name="Dziesietny [0]_Invoices2001Slovakia_Book1_2_Copy of KH PHAN BO VON ĐỐI ỨNG NAM 2011 (30 TY phuong án gop WB)_BIEU KE HOACH  2015 (KTN 6.11 sua)" xfId="2212"/>
    <cellStyle name="Dziesiętny [0]_Invoices2001Slovakia_Book1_2_Copy of KH PHAN BO VON ĐỐI ỨNG NAM 2011 (30 TY phuong án gop WB)_BIEU KE HOACH  2015 (KTN 6.11 sua)" xfId="2213"/>
    <cellStyle name="Dziesietny [0]_Invoices2001Slovakia_Book1_2_Danh Mục KCM trinh BKH 2011 (BS 30A)" xfId="2214"/>
    <cellStyle name="Dziesiętny [0]_Invoices2001Slovakia_Book1_2_Danh Mục KCM trinh BKH 2011 (BS 30A)" xfId="2215"/>
    <cellStyle name="Dziesietny [0]_Invoices2001Slovakia_Book1_2_DTTD chieng chan Tham lai 29-9-2009" xfId="2216"/>
    <cellStyle name="Dziesiętny [0]_Invoices2001Slovakia_Book1_2_DTTD chieng chan Tham lai 29-9-2009" xfId="2217"/>
    <cellStyle name="Dziesietny [0]_Invoices2001Slovakia_Book1_2_DTTD chieng chan Tham lai 29-9-2009 2" xfId="2218"/>
    <cellStyle name="Dziesiętny [0]_Invoices2001Slovakia_Book1_2_DTTD chieng chan Tham lai 29-9-2009 2" xfId="2219"/>
    <cellStyle name="Dziesietny [0]_Invoices2001Slovakia_Book1_2_DTTD chieng chan Tham lai 29-9-2009 2 2" xfId="2220"/>
    <cellStyle name="Dziesiętny [0]_Invoices2001Slovakia_Book1_2_DTTD chieng chan Tham lai 29-9-2009 2 2" xfId="2221"/>
    <cellStyle name="Dziesietny [0]_Invoices2001Slovakia_Book1_2_DTTD chieng chan Tham lai 29-9-2009 3" xfId="2222"/>
    <cellStyle name="Dziesiętny [0]_Invoices2001Slovakia_Book1_2_DTTD chieng chan Tham lai 29-9-2009 3" xfId="2223"/>
    <cellStyle name="Dziesietny [0]_Invoices2001Slovakia_Book1_2_DTTD chieng chan Tham lai 29-9-2009 3 2" xfId="2224"/>
    <cellStyle name="Dziesiętny [0]_Invoices2001Slovakia_Book1_2_DTTD chieng chan Tham lai 29-9-2009 3 2" xfId="2225"/>
    <cellStyle name="Dziesietny [0]_Invoices2001Slovakia_Book1_2_DTTD chieng chan Tham lai 29-9-2009 4" xfId="8431"/>
    <cellStyle name="Dziesiętny [0]_Invoices2001Slovakia_Book1_2_DTTD chieng chan Tham lai 29-9-2009 4" xfId="8432"/>
    <cellStyle name="Dziesietny [0]_Invoices2001Slovakia_Book1_2_DTTD chieng chan Tham lai 29-9-2009_BIEU KE HOACH  2015 (KTN 6.11 sua)" xfId="2226"/>
    <cellStyle name="Dziesiętny [0]_Invoices2001Slovakia_Book1_2_DTTD chieng chan Tham lai 29-9-2009_BIEU KE HOACH  2015 (KTN 6.11 sua)" xfId="2227"/>
    <cellStyle name="Dziesietny [0]_Invoices2001Slovakia_Book1_2_Du toan nuoc San Thang (GD2)" xfId="2228"/>
    <cellStyle name="Dziesiętny [0]_Invoices2001Slovakia_Book1_2_Du toan nuoc San Thang (GD2)" xfId="2229"/>
    <cellStyle name="Dziesietny [0]_Invoices2001Slovakia_Book1_2_Du toan nuoc San Thang (GD2) 2" xfId="2230"/>
    <cellStyle name="Dziesiętny [0]_Invoices2001Slovakia_Book1_2_Du toan nuoc San Thang (GD2) 2" xfId="2231"/>
    <cellStyle name="Dziesietny [0]_Invoices2001Slovakia_Book1_2_Du toan nuoc San Thang (GD2) 2 2" xfId="2232"/>
    <cellStyle name="Dziesiętny [0]_Invoices2001Slovakia_Book1_2_Du toan nuoc San Thang (GD2) 2 2" xfId="2233"/>
    <cellStyle name="Dziesietny [0]_Invoices2001Slovakia_Book1_2_Du toan nuoc San Thang (GD2) 3" xfId="2234"/>
    <cellStyle name="Dziesiętny [0]_Invoices2001Slovakia_Book1_2_Du toan nuoc San Thang (GD2) 3" xfId="2235"/>
    <cellStyle name="Dziesietny [0]_Invoices2001Slovakia_Book1_2_Du toan nuoc San Thang (GD2) 3 2" xfId="2236"/>
    <cellStyle name="Dziesiętny [0]_Invoices2001Slovakia_Book1_2_Du toan nuoc San Thang (GD2) 3 2" xfId="2237"/>
    <cellStyle name="Dziesietny [0]_Invoices2001Slovakia_Book1_2_Du toan nuoc San Thang (GD2) 4" xfId="8433"/>
    <cellStyle name="Dziesiętny [0]_Invoices2001Slovakia_Book1_2_Du toan nuoc San Thang (GD2) 4" xfId="8434"/>
    <cellStyle name="Dziesietny [0]_Invoices2001Slovakia_Book1_2_Ke hoach 2010 (theo doi 11-8-2010)" xfId="2238"/>
    <cellStyle name="Dziesiętny [0]_Invoices2001Slovakia_Book1_2_Ke hoach 2010 (theo doi 11-8-2010)" xfId="2239"/>
    <cellStyle name="Dziesietny [0]_Invoices2001Slovakia_Book1_2_Ke hoach 2010 (theo doi 11-8-2010) 2" xfId="2240"/>
    <cellStyle name="Dziesiętny [0]_Invoices2001Slovakia_Book1_2_Ke hoach 2010 (theo doi 11-8-2010) 2" xfId="2241"/>
    <cellStyle name="Dziesietny [0]_Invoices2001Slovakia_Book1_2_Ke hoach 2010 (theo doi 11-8-2010) 2 2" xfId="2242"/>
    <cellStyle name="Dziesiętny [0]_Invoices2001Slovakia_Book1_2_Ke hoach 2010 (theo doi 11-8-2010) 2 2" xfId="2243"/>
    <cellStyle name="Dziesietny [0]_Invoices2001Slovakia_Book1_2_Ke hoach 2010 (theo doi 11-8-2010) 3" xfId="2244"/>
    <cellStyle name="Dziesiętny [0]_Invoices2001Slovakia_Book1_2_Ke hoach 2010 (theo doi 11-8-2010) 3" xfId="2245"/>
    <cellStyle name="Dziesietny [0]_Invoices2001Slovakia_Book1_2_Ke hoach 2010 (theo doi 11-8-2010) 3 2" xfId="2246"/>
    <cellStyle name="Dziesiętny [0]_Invoices2001Slovakia_Book1_2_Ke hoach 2010 (theo doi 11-8-2010) 3 2" xfId="2247"/>
    <cellStyle name="Dziesietny [0]_Invoices2001Slovakia_Book1_2_Ke hoach 2010 (theo doi 11-8-2010) 4" xfId="8435"/>
    <cellStyle name="Dziesiętny [0]_Invoices2001Slovakia_Book1_2_Ke hoach 2010 (theo doi 11-8-2010) 4" xfId="8436"/>
    <cellStyle name="Dziesietny [0]_Invoices2001Slovakia_Book1_2_Ke hoach 2010 ngay 31-01" xfId="2248"/>
    <cellStyle name="Dziesiętny [0]_Invoices2001Slovakia_Book1_2_Ke hoach 2010 ngay 31-01" xfId="2249"/>
    <cellStyle name="Dziesietny [0]_Invoices2001Slovakia_Book1_2_Ke hoach 2010 ngay 31-01 2" xfId="2250"/>
    <cellStyle name="Dziesiętny [0]_Invoices2001Slovakia_Book1_2_Ke hoach 2010 ngay 31-01 2" xfId="2251"/>
    <cellStyle name="Dziesietny [0]_Invoices2001Slovakia_Book1_2_Ke hoach 2010 ngay 31-01 2 2" xfId="2252"/>
    <cellStyle name="Dziesiętny [0]_Invoices2001Slovakia_Book1_2_Ke hoach 2010 ngay 31-01 2 2" xfId="2253"/>
    <cellStyle name="Dziesietny [0]_Invoices2001Slovakia_Book1_2_Ke hoach 2010 ngay 31-01 3" xfId="2254"/>
    <cellStyle name="Dziesiętny [0]_Invoices2001Slovakia_Book1_2_Ke hoach 2010 ngay 31-01 3" xfId="2255"/>
    <cellStyle name="Dziesietny [0]_Invoices2001Slovakia_Book1_2_Ke hoach 2010 ngay 31-01 3 2" xfId="2256"/>
    <cellStyle name="Dziesiętny [0]_Invoices2001Slovakia_Book1_2_Ke hoach 2010 ngay 31-01 3 2" xfId="2257"/>
    <cellStyle name="Dziesietny [0]_Invoices2001Slovakia_Book1_2_Ke hoach 2010 ngay 31-01 4" xfId="8437"/>
    <cellStyle name="Dziesiętny [0]_Invoices2001Slovakia_Book1_2_Ke hoach 2010 ngay 31-01 4" xfId="8438"/>
    <cellStyle name="Dziesietny [0]_Invoices2001Slovakia_Book1_2_ke hoach dau thau 30-6-2010" xfId="2258"/>
    <cellStyle name="Dziesiętny [0]_Invoices2001Slovakia_Book1_2_ke hoach dau thau 30-6-2010" xfId="2259"/>
    <cellStyle name="Dziesietny [0]_Invoices2001Slovakia_Book1_2_ke hoach dau thau 30-6-2010 2" xfId="2260"/>
    <cellStyle name="Dziesiętny [0]_Invoices2001Slovakia_Book1_2_ke hoach dau thau 30-6-2010 2" xfId="2261"/>
    <cellStyle name="Dziesietny [0]_Invoices2001Slovakia_Book1_2_ke hoach dau thau 30-6-2010 2 2" xfId="2262"/>
    <cellStyle name="Dziesiętny [0]_Invoices2001Slovakia_Book1_2_ke hoach dau thau 30-6-2010 2 2" xfId="2263"/>
    <cellStyle name="Dziesietny [0]_Invoices2001Slovakia_Book1_2_ke hoach dau thau 30-6-2010 3" xfId="2264"/>
    <cellStyle name="Dziesiętny [0]_Invoices2001Slovakia_Book1_2_ke hoach dau thau 30-6-2010 3" xfId="2265"/>
    <cellStyle name="Dziesietny [0]_Invoices2001Slovakia_Book1_2_ke hoach dau thau 30-6-2010 3 2" xfId="2266"/>
    <cellStyle name="Dziesiętny [0]_Invoices2001Slovakia_Book1_2_ke hoach dau thau 30-6-2010 3 2" xfId="2267"/>
    <cellStyle name="Dziesietny [0]_Invoices2001Slovakia_Book1_2_ke hoach dau thau 30-6-2010 4" xfId="8439"/>
    <cellStyle name="Dziesiętny [0]_Invoices2001Slovakia_Book1_2_ke hoach dau thau 30-6-2010 4" xfId="8440"/>
    <cellStyle name="Dziesietny [0]_Invoices2001Slovakia_Book1_2_KH Von 2012 gui BKH 1" xfId="2268"/>
    <cellStyle name="Dziesiętny [0]_Invoices2001Slovakia_Book1_2_KH Von 2012 gui BKH 1" xfId="2269"/>
    <cellStyle name="Dziesietny [0]_Invoices2001Slovakia_Book1_2_KH Von 2012 gui BKH 1 2" xfId="2270"/>
    <cellStyle name="Dziesiętny [0]_Invoices2001Slovakia_Book1_2_KH Von 2012 gui BKH 1 2" xfId="2271"/>
    <cellStyle name="Dziesietny [0]_Invoices2001Slovakia_Book1_2_KH Von 2012 gui BKH 1 2 2" xfId="2272"/>
    <cellStyle name="Dziesiętny [0]_Invoices2001Slovakia_Book1_2_KH Von 2012 gui BKH 1 2 2" xfId="2273"/>
    <cellStyle name="Dziesietny [0]_Invoices2001Slovakia_Book1_2_KH Von 2012 gui BKH 1 3" xfId="2274"/>
    <cellStyle name="Dziesiętny [0]_Invoices2001Slovakia_Book1_2_KH Von 2012 gui BKH 1 3" xfId="2275"/>
    <cellStyle name="Dziesietny [0]_Invoices2001Slovakia_Book1_2_KH Von 2012 gui BKH 1 3 2" xfId="2276"/>
    <cellStyle name="Dziesiętny [0]_Invoices2001Slovakia_Book1_2_KH Von 2012 gui BKH 1 3 2" xfId="2277"/>
    <cellStyle name="Dziesietny [0]_Invoices2001Slovakia_Book1_2_KH Von 2012 gui BKH 1 4" xfId="8441"/>
    <cellStyle name="Dziesiętny [0]_Invoices2001Slovakia_Book1_2_KH Von 2012 gui BKH 1 4" xfId="8442"/>
    <cellStyle name="Dziesietny [0]_Invoices2001Slovakia_Book1_2_KH Von 2012 gui BKH 1_BIEU KE HOACH  2015 (KTN 6.11 sua)" xfId="2278"/>
    <cellStyle name="Dziesiętny [0]_Invoices2001Slovakia_Book1_2_KH Von 2012 gui BKH 1_BIEU KE HOACH  2015 (KTN 6.11 sua)" xfId="2279"/>
    <cellStyle name="Dziesietny [0]_Invoices2001Slovakia_Book1_2_KH Von 2012 gui BKH 2" xfId="2280"/>
    <cellStyle name="Dziesiętny [0]_Invoices2001Slovakia_Book1_2_KH Von 2012 gui BKH 2" xfId="2281"/>
    <cellStyle name="Dziesietny [0]_Invoices2001Slovakia_Book1_2_KH Von 2012 gui BKH 2 2" xfId="2282"/>
    <cellStyle name="Dziesiętny [0]_Invoices2001Slovakia_Book1_2_KH Von 2012 gui BKH 2 2" xfId="2283"/>
    <cellStyle name="Dziesietny [0]_Invoices2001Slovakia_Book1_2_KH Von 2012 gui BKH 2 2 2" xfId="2284"/>
    <cellStyle name="Dziesiętny [0]_Invoices2001Slovakia_Book1_2_KH Von 2012 gui BKH 2 2 2" xfId="2285"/>
    <cellStyle name="Dziesietny [0]_Invoices2001Slovakia_Book1_2_KH Von 2012 gui BKH 2 3" xfId="2286"/>
    <cellStyle name="Dziesiętny [0]_Invoices2001Slovakia_Book1_2_KH Von 2012 gui BKH 2 3" xfId="2287"/>
    <cellStyle name="Dziesietny [0]_Invoices2001Slovakia_Book1_2_KH Von 2012 gui BKH 2 3 2" xfId="2288"/>
    <cellStyle name="Dziesiętny [0]_Invoices2001Slovakia_Book1_2_KH Von 2012 gui BKH 2 3 2" xfId="2289"/>
    <cellStyle name="Dziesietny [0]_Invoices2001Slovakia_Book1_2_KH Von 2012 gui BKH 2 4" xfId="8443"/>
    <cellStyle name="Dziesiętny [0]_Invoices2001Slovakia_Book1_2_KH Von 2012 gui BKH 2 4" xfId="8444"/>
    <cellStyle name="Dziesietny [0]_Invoices2001Slovakia_Book1_2_QD ke hoach dau thau" xfId="2290"/>
    <cellStyle name="Dziesiętny [0]_Invoices2001Slovakia_Book1_2_QD ke hoach dau thau" xfId="2291"/>
    <cellStyle name="Dziesietny [0]_Invoices2001Slovakia_Book1_2_QD ke hoach dau thau 2" xfId="2292"/>
    <cellStyle name="Dziesiętny [0]_Invoices2001Slovakia_Book1_2_QD ke hoach dau thau 2" xfId="2293"/>
    <cellStyle name="Dziesietny [0]_Invoices2001Slovakia_Book1_2_QD ke hoach dau thau 2 2" xfId="2294"/>
    <cellStyle name="Dziesiętny [0]_Invoices2001Slovakia_Book1_2_QD ke hoach dau thau 2 2" xfId="2295"/>
    <cellStyle name="Dziesietny [0]_Invoices2001Slovakia_Book1_2_QD ke hoach dau thau 3" xfId="2296"/>
    <cellStyle name="Dziesiętny [0]_Invoices2001Slovakia_Book1_2_QD ke hoach dau thau 3" xfId="2297"/>
    <cellStyle name="Dziesietny [0]_Invoices2001Slovakia_Book1_2_QD ke hoach dau thau 3 2" xfId="2298"/>
    <cellStyle name="Dziesiętny [0]_Invoices2001Slovakia_Book1_2_QD ke hoach dau thau 3 2" xfId="2299"/>
    <cellStyle name="Dziesietny [0]_Invoices2001Slovakia_Book1_2_QD ke hoach dau thau 4" xfId="8445"/>
    <cellStyle name="Dziesiętny [0]_Invoices2001Slovakia_Book1_2_QD ke hoach dau thau 4" xfId="8446"/>
    <cellStyle name="Dziesietny [0]_Invoices2001Slovakia_Book1_2_Ra soat KH von 2011 (Huy-11-11-11)" xfId="2300"/>
    <cellStyle name="Dziesiętny [0]_Invoices2001Slovakia_Book1_2_Ra soat KH von 2011 (Huy-11-11-11)" xfId="2301"/>
    <cellStyle name="Dziesietny [0]_Invoices2001Slovakia_Book1_2_Ra soat KH von 2011 (Huy-11-11-11) 2" xfId="2302"/>
    <cellStyle name="Dziesiętny [0]_Invoices2001Slovakia_Book1_2_Ra soat KH von 2011 (Huy-11-11-11) 2" xfId="2303"/>
    <cellStyle name="Dziesietny [0]_Invoices2001Slovakia_Book1_2_Ra soat KH von 2011 (Huy-11-11-11) 2 2" xfId="2304"/>
    <cellStyle name="Dziesiętny [0]_Invoices2001Slovakia_Book1_2_Ra soat KH von 2011 (Huy-11-11-11) 2 2" xfId="2305"/>
    <cellStyle name="Dziesietny [0]_Invoices2001Slovakia_Book1_2_Ra soat KH von 2011 (Huy-11-11-11) 3" xfId="2306"/>
    <cellStyle name="Dziesiętny [0]_Invoices2001Slovakia_Book1_2_Ra soat KH von 2011 (Huy-11-11-11) 3" xfId="2307"/>
    <cellStyle name="Dziesietny [0]_Invoices2001Slovakia_Book1_2_Ra soat KH von 2011 (Huy-11-11-11) 3 2" xfId="2308"/>
    <cellStyle name="Dziesiętny [0]_Invoices2001Slovakia_Book1_2_Ra soat KH von 2011 (Huy-11-11-11) 3 2" xfId="2309"/>
    <cellStyle name="Dziesietny [0]_Invoices2001Slovakia_Book1_2_Ra soat KH von 2011 (Huy-11-11-11) 4" xfId="2310"/>
    <cellStyle name="Dziesiętny [0]_Invoices2001Slovakia_Book1_2_Ra soat KH von 2011 (Huy-11-11-11) 4" xfId="2311"/>
    <cellStyle name="Dziesietny [0]_Invoices2001Slovakia_Book1_2_tinh toan hoang ha" xfId="2312"/>
    <cellStyle name="Dziesiętny [0]_Invoices2001Slovakia_Book1_2_tinh toan hoang ha" xfId="2313"/>
    <cellStyle name="Dziesietny [0]_Invoices2001Slovakia_Book1_2_tinh toan hoang ha 2" xfId="2314"/>
    <cellStyle name="Dziesiętny [0]_Invoices2001Slovakia_Book1_2_tinh toan hoang ha 2" xfId="2315"/>
    <cellStyle name="Dziesietny [0]_Invoices2001Slovakia_Book1_2_tinh toan hoang ha 2 2" xfId="2316"/>
    <cellStyle name="Dziesiętny [0]_Invoices2001Slovakia_Book1_2_tinh toan hoang ha 2 2" xfId="2317"/>
    <cellStyle name="Dziesietny [0]_Invoices2001Slovakia_Book1_2_tinh toan hoang ha 3" xfId="2318"/>
    <cellStyle name="Dziesiętny [0]_Invoices2001Slovakia_Book1_2_tinh toan hoang ha 3" xfId="2319"/>
    <cellStyle name="Dziesietny [0]_Invoices2001Slovakia_Book1_2_tinh toan hoang ha 3 2" xfId="2320"/>
    <cellStyle name="Dziesiętny [0]_Invoices2001Slovakia_Book1_2_tinh toan hoang ha 3 2" xfId="2321"/>
    <cellStyle name="Dziesietny [0]_Invoices2001Slovakia_Book1_2_tinh toan hoang ha 4" xfId="8447"/>
    <cellStyle name="Dziesiętny [0]_Invoices2001Slovakia_Book1_2_tinh toan hoang ha 4" xfId="8448"/>
    <cellStyle name="Dziesietny [0]_Invoices2001Slovakia_Book1_2_Tong von ĐTPT" xfId="2322"/>
    <cellStyle name="Dziesiętny [0]_Invoices2001Slovakia_Book1_2_Tong von ĐTPT" xfId="2323"/>
    <cellStyle name="Dziesietny [0]_Invoices2001Slovakia_Book1_2_Tong von ĐTPT 2" xfId="2324"/>
    <cellStyle name="Dziesiętny [0]_Invoices2001Slovakia_Book1_2_Tong von ĐTPT 2" xfId="2325"/>
    <cellStyle name="Dziesietny [0]_Invoices2001Slovakia_Book1_2_Tong von ĐTPT 2 2" xfId="2326"/>
    <cellStyle name="Dziesiętny [0]_Invoices2001Slovakia_Book1_2_Tong von ĐTPT 2 2" xfId="2327"/>
    <cellStyle name="Dziesietny [0]_Invoices2001Slovakia_Book1_2_Tong von ĐTPT 3" xfId="2328"/>
    <cellStyle name="Dziesiętny [0]_Invoices2001Slovakia_Book1_2_Tong von ĐTPT 3" xfId="2329"/>
    <cellStyle name="Dziesietny [0]_Invoices2001Slovakia_Book1_2_Tong von ĐTPT 3 2" xfId="2330"/>
    <cellStyle name="Dziesiętny [0]_Invoices2001Slovakia_Book1_2_Tong von ĐTPT 3 2" xfId="2331"/>
    <cellStyle name="Dziesietny [0]_Invoices2001Slovakia_Book1_2_Tong von ĐTPT 4" xfId="8449"/>
    <cellStyle name="Dziesiętny [0]_Invoices2001Slovakia_Book1_2_Tong von ĐTPT 4" xfId="8450"/>
    <cellStyle name="Dziesietny [0]_Invoices2001Slovakia_Book1_2_Viec Huy dang lam" xfId="2332"/>
    <cellStyle name="Dziesiętny [0]_Invoices2001Slovakia_Book1_2_Viec Huy dang lam" xfId="2333"/>
    <cellStyle name="Dziesietny [0]_Invoices2001Slovakia_Book1_3" xfId="2334"/>
    <cellStyle name="Dziesiętny [0]_Invoices2001Slovakia_Book1_3" xfId="2335"/>
    <cellStyle name="Dziesietny [0]_Invoices2001Slovakia_Book1_3 2" xfId="2336"/>
    <cellStyle name="Dziesiętny [0]_Invoices2001Slovakia_Book1_3 2" xfId="2337"/>
    <cellStyle name="Dziesietny [0]_Invoices2001Slovakia_Book1_3 2 2" xfId="2338"/>
    <cellStyle name="Dziesiętny [0]_Invoices2001Slovakia_Book1_3 2 2" xfId="2339"/>
    <cellStyle name="Dziesietny [0]_Invoices2001Slovakia_Book1_3 3" xfId="2340"/>
    <cellStyle name="Dziesiętny [0]_Invoices2001Slovakia_Book1_3 3" xfId="2341"/>
    <cellStyle name="Dziesietny [0]_Invoices2001Slovakia_Book1_3 3 2" xfId="2342"/>
    <cellStyle name="Dziesiętny [0]_Invoices2001Slovakia_Book1_3 3 2" xfId="2343"/>
    <cellStyle name="Dziesietny [0]_Invoices2001Slovakia_Book1_3 4" xfId="8451"/>
    <cellStyle name="Dziesiętny [0]_Invoices2001Slovakia_Book1_3 4" xfId="8452"/>
    <cellStyle name="Dziesietny [0]_Invoices2001Slovakia_Book1_Bao cao 9 thang  XDCB" xfId="2344"/>
    <cellStyle name="Dziesiętny [0]_Invoices2001Slovakia_Book1_Book1" xfId="2345"/>
    <cellStyle name="Dziesietny [0]_Invoices2001Slovakia_Book1_dự toán 30a 2013" xfId="2346"/>
    <cellStyle name="Dziesiętny [0]_Invoices2001Slovakia_Book1_Nhu cau von ung truoc 2011 Tha h Hoa + Nge An gui TW" xfId="2347"/>
    <cellStyle name="Dziesietny [0]_Invoices2001Slovakia_Book1_Tong hop Cac tuyen(9-1-06)" xfId="2348"/>
    <cellStyle name="Dziesiętny [0]_Invoices2001Slovakia_Book1_Tong hop Cac tuyen(9-1-06)" xfId="2349"/>
    <cellStyle name="Dziesietny [0]_Invoices2001Slovakia_Book1_Tong hop Cac tuyen(9-1-06)_bieu tong hop lai kh von 2011 gui phong TH-KTDN" xfId="2350"/>
    <cellStyle name="Dziesiętny [0]_Invoices2001Slovakia_Book1_Tong hop Cac tuyen(9-1-06)_bieu tong hop lai kh von 2011 gui phong TH-KTDN" xfId="2351"/>
    <cellStyle name="Dziesietny [0]_Invoices2001Slovakia_Book1_Tong hop Cac tuyen(9-1-06)_Copy of KH PHAN BO VON ĐỐI ỨNG NAM 2011 (30 TY phuong án gop WB)" xfId="2352"/>
    <cellStyle name="Dziesiętny [0]_Invoices2001Slovakia_Book1_Tong hop Cac tuyen(9-1-06)_Copy of KH PHAN BO VON ĐỐI ỨNG NAM 2011 (30 TY phuong án gop WB)" xfId="2353"/>
    <cellStyle name="Dziesietny [0]_Invoices2001Slovakia_Book1_Tong hop Cac tuyen(9-1-06)_Ke hoach 2010 (theo doi 11-8-2010)" xfId="2354"/>
    <cellStyle name="Dziesiętny [0]_Invoices2001Slovakia_Book1_Tong hop Cac tuyen(9-1-06)_Ke hoach 2010 (theo doi 11-8-2010)" xfId="2355"/>
    <cellStyle name="Dziesietny [0]_Invoices2001Slovakia_Book1_Tong hop Cac tuyen(9-1-06)_KH Von 2012 gui BKH 1" xfId="2356"/>
    <cellStyle name="Dziesiętny [0]_Invoices2001Slovakia_Book1_Tong hop Cac tuyen(9-1-06)_KH Von 2012 gui BKH 1" xfId="2357"/>
    <cellStyle name="Dziesietny [0]_Invoices2001Slovakia_Book1_Tong hop Cac tuyen(9-1-06)_QD ke hoach dau thau" xfId="2358"/>
    <cellStyle name="Dziesiętny [0]_Invoices2001Slovakia_Book1_Tong hop Cac tuyen(9-1-06)_QD ke hoach dau thau" xfId="2359"/>
    <cellStyle name="Dziesietny [0]_Invoices2001Slovakia_Book1_Tong hop Cac tuyen(9-1-06)_Tong von ĐTPT" xfId="2360"/>
    <cellStyle name="Dziesiętny [0]_Invoices2001Slovakia_Book1_Tong hop Cac tuyen(9-1-06)_Tong von ĐTPT" xfId="2361"/>
    <cellStyle name="Dziesietny [0]_Invoices2001Slovakia_Book1_ung truoc 2011 NSTW Thanh Hoa + Nge An gui Thu 12-5" xfId="2362"/>
    <cellStyle name="Dziesiętny [0]_Invoices2001Slovakia_Book1_ung truoc 2011 NSTW Thanh Hoa + Nge An gui Thu 12-5" xfId="2363"/>
    <cellStyle name="Dziesietny [0]_Invoices2001Slovakia_Copy of KH PHAN BO VON ĐỐI ỨNG NAM 2011 (30 TY phuong án gop WB)" xfId="2366"/>
    <cellStyle name="Dziesiętny [0]_Invoices2001Slovakia_Copy of KH PHAN BO VON ĐỐI ỨNG NAM 2011 (30 TY phuong án gop WB)" xfId="2367"/>
    <cellStyle name="Dziesietny [0]_Invoices2001Slovakia_Copy of KH PHAN BO VON ĐỐI ỨNG NAM 2011 (30 TY phuong án gop WB) 2" xfId="2368"/>
    <cellStyle name="Dziesiętny [0]_Invoices2001Slovakia_Copy of KH PHAN BO VON ĐỐI ỨNG NAM 2011 (30 TY phuong án gop WB) 2" xfId="2369"/>
    <cellStyle name="Dziesietny [0]_Invoices2001Slovakia_Copy of KH PHAN BO VON ĐỐI ỨNG NAM 2011 (30 TY phuong án gop WB) 2 2" xfId="2370"/>
    <cellStyle name="Dziesiętny [0]_Invoices2001Slovakia_Copy of KH PHAN BO VON ĐỐI ỨNG NAM 2011 (30 TY phuong án gop WB) 2 2" xfId="2371"/>
    <cellStyle name="Dziesietny [0]_Invoices2001Slovakia_Copy of KH PHAN BO VON ĐỐI ỨNG NAM 2011 (30 TY phuong án gop WB) 3" xfId="2372"/>
    <cellStyle name="Dziesiętny [0]_Invoices2001Slovakia_Copy of KH PHAN BO VON ĐỐI ỨNG NAM 2011 (30 TY phuong án gop WB) 3" xfId="2373"/>
    <cellStyle name="Dziesietny [0]_Invoices2001Slovakia_Copy of KH PHAN BO VON ĐỐI ỨNG NAM 2011 (30 TY phuong án gop WB) 3 2" xfId="2374"/>
    <cellStyle name="Dziesiętny [0]_Invoices2001Slovakia_Copy of KH PHAN BO VON ĐỐI ỨNG NAM 2011 (30 TY phuong án gop WB) 3 2" xfId="2375"/>
    <cellStyle name="Dziesietny [0]_Invoices2001Slovakia_Copy of KH PHAN BO VON ĐỐI ỨNG NAM 2011 (30 TY phuong án gop WB) 4" xfId="8453"/>
    <cellStyle name="Dziesiętny [0]_Invoices2001Slovakia_Copy of KH PHAN BO VON ĐỐI ỨNG NAM 2011 (30 TY phuong án gop WB) 4" xfId="8454"/>
    <cellStyle name="Dziesietny [0]_Invoices2001Slovakia_Copy of KH PHAN BO VON ĐỐI ỨNG NAM 2011 (30 TY phuong án gop WB)_BIEU KE HOACH  2015 (KTN 6.11 sua)" xfId="2376"/>
    <cellStyle name="Dziesiętny [0]_Invoices2001Slovakia_Copy of KH PHAN BO VON ĐỐI ỨNG NAM 2011 (30 TY phuong án gop WB)_BIEU KE HOACH  2015 (KTN 6.11 sua)" xfId="2377"/>
    <cellStyle name="Dziesietny [0]_Invoices2001Slovakia_Chi tieu KH nam 2009" xfId="2364"/>
    <cellStyle name="Dziesiętny [0]_Invoices2001Slovakia_Chi tieu KH nam 2009" xfId="2365"/>
    <cellStyle name="Dziesietny [0]_Invoices2001Slovakia_Danh Mục KCM trinh BKH 2011 (BS 30A)" xfId="2378"/>
    <cellStyle name="Dziesiętny [0]_Invoices2001Slovakia_Danh Mục KCM trinh BKH 2011 (BS 30A)" xfId="2379"/>
    <cellStyle name="Dziesietny [0]_Invoices2001Slovakia_DT 1751 Muong Khoa" xfId="2380"/>
    <cellStyle name="Dziesiętny [0]_Invoices2001Slovakia_DT 1751 Muong Khoa" xfId="2381"/>
    <cellStyle name="Dziesietny [0]_Invoices2001Slovakia_DT Nam vai" xfId="2382"/>
    <cellStyle name="Dziesiętny [0]_Invoices2001Slovakia_DT tieu hoc diem TDC ban Cho 28-02-09" xfId="2383"/>
    <cellStyle name="Dziesietny [0]_Invoices2001Slovakia_DT truong THPT  quyet thang tinh 04-3-09" xfId="2384"/>
    <cellStyle name="Dziesiętny [0]_Invoices2001Slovakia_DT truong THPT  quyet thang tinh 04-3-09" xfId="2385"/>
    <cellStyle name="Dziesietny [0]_Invoices2001Slovakia_DTTD chieng chan Tham lai 29-9-2009" xfId="2386"/>
    <cellStyle name="Dziesiętny [0]_Invoices2001Slovakia_DTTD chieng chan Tham lai 29-9-2009" xfId="2387"/>
    <cellStyle name="Dziesietny [0]_Invoices2001Slovakia_DTTD chieng chan Tham lai 29-9-2009 2" xfId="2388"/>
    <cellStyle name="Dziesiętny [0]_Invoices2001Slovakia_DTTD chieng chan Tham lai 29-9-2009 2" xfId="2389"/>
    <cellStyle name="Dziesietny [0]_Invoices2001Slovakia_DTTD chieng chan Tham lai 29-9-2009 2 2" xfId="2390"/>
    <cellStyle name="Dziesiętny [0]_Invoices2001Slovakia_DTTD chieng chan Tham lai 29-9-2009 2 2" xfId="2391"/>
    <cellStyle name="Dziesietny [0]_Invoices2001Slovakia_DTTD chieng chan Tham lai 29-9-2009 3" xfId="2392"/>
    <cellStyle name="Dziesiętny [0]_Invoices2001Slovakia_DTTD chieng chan Tham lai 29-9-2009 3" xfId="2393"/>
    <cellStyle name="Dziesietny [0]_Invoices2001Slovakia_DTTD chieng chan Tham lai 29-9-2009 3 2" xfId="2394"/>
    <cellStyle name="Dziesiętny [0]_Invoices2001Slovakia_DTTD chieng chan Tham lai 29-9-2009 3 2" xfId="2395"/>
    <cellStyle name="Dziesietny [0]_Invoices2001Slovakia_DTTD chieng chan Tham lai 29-9-2009 4" xfId="8455"/>
    <cellStyle name="Dziesiętny [0]_Invoices2001Slovakia_DTTD chieng chan Tham lai 29-9-2009 4" xfId="8456"/>
    <cellStyle name="Dziesietny [0]_Invoices2001Slovakia_DTTD chieng chan Tham lai 29-9-2009_BIEU KE HOACH  2015 (KTN 6.11 sua)" xfId="2396"/>
    <cellStyle name="Dziesiętny [0]_Invoices2001Slovakia_DTTD chieng chan Tham lai 29-9-2009_BIEU KE HOACH  2015 (KTN 6.11 sua)" xfId="2397"/>
    <cellStyle name="Dziesietny [0]_Invoices2001Slovakia_d-uong+TDT" xfId="2398"/>
    <cellStyle name="Dziesiętny [0]_Invoices2001Slovakia_GVL" xfId="2399"/>
    <cellStyle name="Dziesietny [0]_Invoices2001Slovakia_Ke hoach 2010 (theo doi 11-8-2010)" xfId="2400"/>
    <cellStyle name="Dziesiętny [0]_Invoices2001Slovakia_Ke hoach 2010 (theo doi 11-8-2010)" xfId="2401"/>
    <cellStyle name="Dziesietny [0]_Invoices2001Slovakia_ke hoach dau thau 30-6-2010" xfId="2402"/>
    <cellStyle name="Dziesiętny [0]_Invoices2001Slovakia_ke hoach dau thau 30-6-2010" xfId="2403"/>
    <cellStyle name="Dziesietny [0]_Invoices2001Slovakia_KL K.C mat duong" xfId="2411"/>
    <cellStyle name="Dziesiętny [0]_Invoices2001Slovakia_KH Von 2012 gui BKH 1 2 2" xfId="2404"/>
    <cellStyle name="Dziesietny [0]_Invoices2001Slovakia_KH Von 2012 gui BKH 1 3" xfId="2405"/>
    <cellStyle name="Dziesiętny [0]_Invoices2001Slovakia_KH Von 2012 gui BKH 1 3" xfId="2406"/>
    <cellStyle name="Dziesietny [0]_Invoices2001Slovakia_KH Von 2012 gui BKH 1 3 2" xfId="2407"/>
    <cellStyle name="Dziesiętny [0]_Invoices2001Slovakia_KH Von 2012 gui BKH 1 3 2" xfId="2408"/>
    <cellStyle name="Dziesietny [0]_Invoices2001Slovakia_KH Von 2012 gui BKH 1_BIEU KE HOACH  2015 (KTN 6.11 sua)" xfId="2409"/>
    <cellStyle name="Dziesiętny [0]_Invoices2001Slovakia_KH Von 2012 gui BKH 1_BIEU KE HOACH  2015 (KTN 6.11 sua)" xfId="2410"/>
    <cellStyle name="Dziesietny [0]_Invoices2001Slovakia_Nhalamviec VTC(25-1-05)" xfId="2412"/>
    <cellStyle name="Dziesiętny [0]_Invoices2001Slovakia_Nhalamviec VTC(25-1-05)" xfId="2413"/>
    <cellStyle name="Dziesietny [0]_Invoices2001Slovakia_Nhalamviec VTC(25-1-05) 2" xfId="2414"/>
    <cellStyle name="Dziesiętny [0]_Invoices2001Slovakia_Nhalamviec VTC(25-1-05) 2" xfId="2415"/>
    <cellStyle name="Dziesietny [0]_Invoices2001Slovakia_Nhalamviec VTC(25-1-05) 3" xfId="8457"/>
    <cellStyle name="Dziesiętny [0]_Invoices2001Slovakia_Nhalamviec VTC(25-1-05) 3" xfId="8458"/>
    <cellStyle name="Dziesietny [0]_Invoices2001Slovakia_Nhalamviec VTC(25-1-05) 4" xfId="8459"/>
    <cellStyle name="Dziesiętny [0]_Invoices2001Slovakia_Nhalamviec VTC(25-1-05) 4" xfId="8460"/>
    <cellStyle name="Dziesietny [0]_Invoices2001Slovakia_Nhu cau von ung truoc 2011 Tha h Hoa + Nge An gui TW" xfId="2416"/>
    <cellStyle name="Dziesiętny [0]_Invoices2001Slovakia_Phan pha do" xfId="2417"/>
    <cellStyle name="Dziesietny [0]_Invoices2001Slovakia_Ra soat KH von 2011 (Huy-11-11-11)" xfId="2418"/>
    <cellStyle name="Dziesiętny [0]_Invoices2001Slovakia_Ra soat KH von 2011 (Huy-11-11-11)" xfId="2419"/>
    <cellStyle name="Dziesietny [0]_Invoices2001Slovakia_Sheet2" xfId="2420"/>
    <cellStyle name="Dziesiętny [0]_Invoices2001Slovakia_Sheet2" xfId="2421"/>
    <cellStyle name="Dziesietny [0]_Invoices2001Slovakia_TDT KHANH HOA" xfId="2422"/>
    <cellStyle name="Dziesiętny [0]_Invoices2001Slovakia_TDT KHANH HOA" xfId="2423"/>
    <cellStyle name="Dziesietny [0]_Invoices2001Slovakia_TDT KHANH HOA 2" xfId="2424"/>
    <cellStyle name="Dziesiętny [0]_Invoices2001Slovakia_TDT KHANH HOA 2" xfId="2425"/>
    <cellStyle name="Dziesietny [0]_Invoices2001Slovakia_TDT KHANH HOA 3" xfId="2426"/>
    <cellStyle name="Dziesiętny [0]_Invoices2001Slovakia_TDT KHANH HOA 3" xfId="2427"/>
    <cellStyle name="Dziesietny [0]_Invoices2001Slovakia_TDT KHANH HOA 4" xfId="2428"/>
    <cellStyle name="Dziesiętny [0]_Invoices2001Slovakia_TDT KHANH HOA 4" xfId="2429"/>
    <cellStyle name="Dziesietny [0]_Invoices2001Slovakia_TDT KHANH HOA_bao_cao_TH_th_cong_tac_dau_thau_-_ngay251209" xfId="2430"/>
    <cellStyle name="Dziesiętny [0]_Invoices2001Slovakia_TDT KHANH HOA_bao_cao_TH_th_cong_tac_dau_thau_-_ngay251209" xfId="2431"/>
    <cellStyle name="Dziesietny [0]_Invoices2001Slovakia_TDT KHANH HOA_Bieu chi tieu KH 2014 (Huy-04-11)" xfId="2432"/>
    <cellStyle name="Dziesiętny [0]_Invoices2001Slovakia_TDT KHANH HOA_Bieu chi tieu KH 2014 (Huy-04-11)" xfId="2433"/>
    <cellStyle name="Dziesietny [0]_Invoices2001Slovakia_TDT KHANH HOA_bieu ke hoach dau thau" xfId="2434"/>
    <cellStyle name="Dziesiętny [0]_Invoices2001Slovakia_TDT KHANH HOA_bieu ke hoach dau thau" xfId="2435"/>
    <cellStyle name="Dziesietny [0]_Invoices2001Slovakia_TDT KHANH HOA_bieu ke hoach dau thau truong mam non SKH" xfId="2436"/>
    <cellStyle name="Dziesiętny [0]_Invoices2001Slovakia_TDT KHANH HOA_bieu ke hoach dau thau truong mam non SKH" xfId="2437"/>
    <cellStyle name="Dziesietny [0]_Invoices2001Slovakia_TDT KHANH HOA_bieu tong hop lai kh von 2011 gui phong TH-KTDN" xfId="2438"/>
    <cellStyle name="Dziesiętny [0]_Invoices2001Slovakia_TDT KHANH HOA_bieu tong hop lai kh von 2011 gui phong TH-KTDN" xfId="2439"/>
    <cellStyle name="Dziesietny [0]_Invoices2001Slovakia_TDT KHANH HOA_bieu tong hop lai kh von 2011 gui phong TH-KTDN 2" xfId="2440"/>
    <cellStyle name="Dziesiętny [0]_Invoices2001Slovakia_TDT KHANH HOA_bieu tong hop lai kh von 2011 gui phong TH-KTDN 2" xfId="2441"/>
    <cellStyle name="Dziesietny [0]_Invoices2001Slovakia_TDT KHANH HOA_bieu tong hop lai kh von 2011 gui phong TH-KTDN 2 2" xfId="2442"/>
    <cellStyle name="Dziesiętny [0]_Invoices2001Slovakia_TDT KHANH HOA_bieu tong hop lai kh von 2011 gui phong TH-KTDN 2 2" xfId="2443"/>
    <cellStyle name="Dziesietny [0]_Invoices2001Slovakia_TDT KHANH HOA_bieu tong hop lai kh von 2011 gui phong TH-KTDN 3" xfId="2444"/>
    <cellStyle name="Dziesiętny [0]_Invoices2001Slovakia_TDT KHANH HOA_bieu tong hop lai kh von 2011 gui phong TH-KTDN 3" xfId="2445"/>
    <cellStyle name="Dziesietny [0]_Invoices2001Slovakia_TDT KHANH HOA_bieu tong hop lai kh von 2011 gui phong TH-KTDN 3 2" xfId="2446"/>
    <cellStyle name="Dziesiętny [0]_Invoices2001Slovakia_TDT KHANH HOA_bieu tong hop lai kh von 2011 gui phong TH-KTDN 3 2" xfId="2447"/>
    <cellStyle name="Dziesietny [0]_Invoices2001Slovakia_TDT KHANH HOA_bieu tong hop lai kh von 2011 gui phong TH-KTDN 4" xfId="8461"/>
    <cellStyle name="Dziesiętny [0]_Invoices2001Slovakia_TDT KHANH HOA_bieu tong hop lai kh von 2011 gui phong TH-KTDN 4" xfId="8462"/>
    <cellStyle name="Dziesietny [0]_Invoices2001Slovakia_TDT KHANH HOA_bieu tong hop lai kh von 2011 gui phong TH-KTDN_BIEU KE HOACH  2015 (KTN 6.11 sua)" xfId="2448"/>
    <cellStyle name="Dziesiętny [0]_Invoices2001Slovakia_TDT KHANH HOA_bieu tong hop lai kh von 2011 gui phong TH-KTDN_BIEU KE HOACH  2015 (KTN 6.11 sua)" xfId="2449"/>
    <cellStyle name="Dziesietny [0]_Invoices2001Slovakia_TDT KHANH HOA_Book1" xfId="2450"/>
    <cellStyle name="Dziesiętny [0]_Invoices2001Slovakia_TDT KHANH HOA_Book1" xfId="2451"/>
    <cellStyle name="Dziesietny [0]_Invoices2001Slovakia_TDT KHANH HOA_Book1_1" xfId="2452"/>
    <cellStyle name="Dziesiętny [0]_Invoices2001Slovakia_TDT KHANH HOA_Book1_1" xfId="2453"/>
    <cellStyle name="Dziesietny [0]_Invoices2001Slovakia_TDT KHANH HOA_Book1_1_ke hoach dau thau 30-6-2010" xfId="2454"/>
    <cellStyle name="Dziesiętny [0]_Invoices2001Slovakia_TDT KHANH HOA_Book1_1_ke hoach dau thau 30-6-2010" xfId="2455"/>
    <cellStyle name="Dziesietny [0]_Invoices2001Slovakia_TDT KHANH HOA_Book1_2" xfId="2456"/>
    <cellStyle name="Dziesiętny [0]_Invoices2001Slovakia_TDT KHANH HOA_Book1_2" xfId="2457"/>
    <cellStyle name="Dziesietny [0]_Invoices2001Slovakia_TDT KHANH HOA_Book1_Book1" xfId="2458"/>
    <cellStyle name="Dziesiętny [0]_Invoices2001Slovakia_TDT KHANH HOA_Book1_Book1" xfId="2459"/>
    <cellStyle name="Dziesietny [0]_Invoices2001Slovakia_TDT KHANH HOA_Book1_DTTD chieng chan Tham lai 29-9-2009" xfId="2460"/>
    <cellStyle name="Dziesiętny [0]_Invoices2001Slovakia_TDT KHANH HOA_Book1_DTTD chieng chan Tham lai 29-9-2009" xfId="2461"/>
    <cellStyle name="Dziesietny [0]_Invoices2001Slovakia_TDT KHANH HOA_Book1_Ke hoach 2010 (theo doi 11-8-2010)" xfId="2462"/>
    <cellStyle name="Dziesiętny [0]_Invoices2001Slovakia_TDT KHANH HOA_Book1_Ke hoach 2010 (theo doi 11-8-2010)" xfId="2463"/>
    <cellStyle name="Dziesietny [0]_Invoices2001Slovakia_TDT KHANH HOA_Book1_ke hoach dau thau 30-6-2010" xfId="2464"/>
    <cellStyle name="Dziesiętny [0]_Invoices2001Slovakia_TDT KHANH HOA_Book1_ke hoach dau thau 30-6-2010" xfId="2465"/>
    <cellStyle name="Dziesietny [0]_Invoices2001Slovakia_TDT KHANH HOA_Book1_ke hoach dau thau 30-6-2010 2" xfId="2466"/>
    <cellStyle name="Dziesiętny [0]_Invoices2001Slovakia_TDT KHANH HOA_Book1_ke hoach dau thau 30-6-2010 2" xfId="2467"/>
    <cellStyle name="Dziesietny [0]_Invoices2001Slovakia_TDT KHANH HOA_Book1_ke hoach dau thau 30-6-2010 2 2" xfId="2468"/>
    <cellStyle name="Dziesiętny [0]_Invoices2001Slovakia_TDT KHANH HOA_Book1_ke hoach dau thau 30-6-2010 2 2" xfId="2469"/>
    <cellStyle name="Dziesietny [0]_Invoices2001Slovakia_TDT KHANH HOA_Book1_ke hoach dau thau 30-6-2010 3" xfId="2470"/>
    <cellStyle name="Dziesiętny [0]_Invoices2001Slovakia_TDT KHANH HOA_Book1_ke hoach dau thau 30-6-2010 3" xfId="2471"/>
    <cellStyle name="Dziesietny [0]_Invoices2001Slovakia_TDT KHANH HOA_Book1_ke hoach dau thau 30-6-2010 3 2" xfId="2472"/>
    <cellStyle name="Dziesiętny [0]_Invoices2001Slovakia_TDT KHANH HOA_Book1_ke hoach dau thau 30-6-2010 3 2" xfId="2473"/>
    <cellStyle name="Dziesietny [0]_Invoices2001Slovakia_TDT KHANH HOA_Book1_ke hoach dau thau 30-6-2010 4" xfId="8463"/>
    <cellStyle name="Dziesiętny [0]_Invoices2001Slovakia_TDT KHANH HOA_Book1_ke hoach dau thau 30-6-2010 4" xfId="8464"/>
    <cellStyle name="Dziesietny [0]_Invoices2001Slovakia_TDT KHANH HOA_Book1_ke hoach dau thau 30-6-2010_BIEU KE HOACH  2015 (KTN 6.11 sua)" xfId="2474"/>
    <cellStyle name="Dziesiętny [0]_Invoices2001Slovakia_TDT KHANH HOA_Book1_ke hoach dau thau 30-6-2010_BIEU KE HOACH  2015 (KTN 6.11 sua)" xfId="2475"/>
    <cellStyle name="Dziesietny [0]_Invoices2001Slovakia_TDT KHANH HOA_Book1_KH Von 2012 gui BKH 1" xfId="2476"/>
    <cellStyle name="Dziesiętny [0]_Invoices2001Slovakia_TDT KHANH HOA_Book1_KH Von 2012 gui BKH 1" xfId="2477"/>
    <cellStyle name="Dziesietny [0]_Invoices2001Slovakia_TDT KHANH HOA_Book1_KH Von 2012 gui BKH 2" xfId="2478"/>
    <cellStyle name="Dziesiętny [0]_Invoices2001Slovakia_TDT KHANH HOA_Book1_KH Von 2012 gui BKH 2" xfId="2479"/>
    <cellStyle name="Dziesietny [0]_Invoices2001Slovakia_TDT KHANH HOA_Copy of KH PHAN BO VON ĐỐI ỨNG NAM 2011 (30 TY phuong án gop WB)" xfId="2482"/>
    <cellStyle name="Dziesiętny [0]_Invoices2001Slovakia_TDT KHANH HOA_Copy of KH PHAN BO VON ĐỐI ỨNG NAM 2011 (30 TY phuong án gop WB)" xfId="2483"/>
    <cellStyle name="Dziesietny [0]_Invoices2001Slovakia_TDT KHANH HOA_Copy of KH PHAN BO VON ĐỐI ỨNG NAM 2011 (30 TY phuong án gop WB) 2" xfId="2484"/>
    <cellStyle name="Dziesiętny [0]_Invoices2001Slovakia_TDT KHANH HOA_Copy of KH PHAN BO VON ĐỐI ỨNG NAM 2011 (30 TY phuong án gop WB) 2" xfId="2485"/>
    <cellStyle name="Dziesietny [0]_Invoices2001Slovakia_TDT KHANH HOA_Copy of KH PHAN BO VON ĐỐI ỨNG NAM 2011 (30 TY phuong án gop WB) 2 2" xfId="2486"/>
    <cellStyle name="Dziesiętny [0]_Invoices2001Slovakia_TDT KHANH HOA_Copy of KH PHAN BO VON ĐỐI ỨNG NAM 2011 (30 TY phuong án gop WB) 2 2" xfId="2487"/>
    <cellStyle name="Dziesietny [0]_Invoices2001Slovakia_TDT KHANH HOA_Copy of KH PHAN BO VON ĐỐI ỨNG NAM 2011 (30 TY phuong án gop WB) 3" xfId="2488"/>
    <cellStyle name="Dziesiętny [0]_Invoices2001Slovakia_TDT KHANH HOA_Copy of KH PHAN BO VON ĐỐI ỨNG NAM 2011 (30 TY phuong án gop WB) 3" xfId="2489"/>
    <cellStyle name="Dziesietny [0]_Invoices2001Slovakia_TDT KHANH HOA_Copy of KH PHAN BO VON ĐỐI ỨNG NAM 2011 (30 TY phuong án gop WB) 3 2" xfId="2490"/>
    <cellStyle name="Dziesiętny [0]_Invoices2001Slovakia_TDT KHANH HOA_Copy of KH PHAN BO VON ĐỐI ỨNG NAM 2011 (30 TY phuong án gop WB) 3 2" xfId="2491"/>
    <cellStyle name="Dziesietny [0]_Invoices2001Slovakia_TDT KHANH HOA_Copy of KH PHAN BO VON ĐỐI ỨNG NAM 2011 (30 TY phuong án gop WB) 4" xfId="8465"/>
    <cellStyle name="Dziesiętny [0]_Invoices2001Slovakia_TDT KHANH HOA_Copy of KH PHAN BO VON ĐỐI ỨNG NAM 2011 (30 TY phuong án gop WB) 4" xfId="8466"/>
    <cellStyle name="Dziesietny [0]_Invoices2001Slovakia_TDT KHANH HOA_Copy of KH PHAN BO VON ĐỐI ỨNG NAM 2011 (30 TY phuong án gop WB)_BIEU KE HOACH  2015 (KTN 6.11 sua)" xfId="2492"/>
    <cellStyle name="Dziesiętny [0]_Invoices2001Slovakia_TDT KHANH HOA_Copy of KH PHAN BO VON ĐỐI ỨNG NAM 2011 (30 TY phuong án gop WB)_BIEU KE HOACH  2015 (KTN 6.11 sua)" xfId="2493"/>
    <cellStyle name="Dziesietny [0]_Invoices2001Slovakia_TDT KHANH HOA_Chi tieu KH nam 2009" xfId="2480"/>
    <cellStyle name="Dziesiętny [0]_Invoices2001Slovakia_TDT KHANH HOA_Chi tieu KH nam 2009" xfId="2481"/>
    <cellStyle name="Dziesietny [0]_Invoices2001Slovakia_TDT KHANH HOA_Danh Mục KCM trinh BKH 2011 (BS 30A)" xfId="2494"/>
    <cellStyle name="Dziesiętny [0]_Invoices2001Slovakia_TDT KHANH HOA_Danh Mục KCM trinh BKH 2011 (BS 30A)" xfId="2495"/>
    <cellStyle name="Dziesietny [0]_Invoices2001Slovakia_TDT KHANH HOA_DT 1751 Muong Khoa" xfId="2496"/>
    <cellStyle name="Dziesiętny [0]_Invoices2001Slovakia_TDT KHANH HOA_DT 1751 Muong Khoa" xfId="2497"/>
    <cellStyle name="Dziesietny [0]_Invoices2001Slovakia_TDT KHANH HOA_DT tieu hoc diem TDC ban Cho 28-02-09" xfId="2498"/>
    <cellStyle name="Dziesiętny [0]_Invoices2001Slovakia_TDT KHANH HOA_DT tieu hoc diem TDC ban Cho 28-02-09" xfId="2499"/>
    <cellStyle name="Dziesietny [0]_Invoices2001Slovakia_TDT KHANH HOA_DTTD chieng chan Tham lai 29-9-2009" xfId="2500"/>
    <cellStyle name="Dziesiętny [0]_Invoices2001Slovakia_TDT KHANH HOA_DTTD chieng chan Tham lai 29-9-2009" xfId="2501"/>
    <cellStyle name="Dziesietny [0]_Invoices2001Slovakia_TDT KHANH HOA_DTTD chieng chan Tham lai 29-9-2009 2" xfId="2502"/>
    <cellStyle name="Dziesiętny [0]_Invoices2001Slovakia_TDT KHANH HOA_DTTD chieng chan Tham lai 29-9-2009 2" xfId="2503"/>
    <cellStyle name="Dziesietny [0]_Invoices2001Slovakia_TDT KHANH HOA_DTTD chieng chan Tham lai 29-9-2009 2 2" xfId="2504"/>
    <cellStyle name="Dziesiętny [0]_Invoices2001Slovakia_TDT KHANH HOA_DTTD chieng chan Tham lai 29-9-2009 2 2" xfId="2505"/>
    <cellStyle name="Dziesietny [0]_Invoices2001Slovakia_TDT KHANH HOA_DTTD chieng chan Tham lai 29-9-2009 3" xfId="2506"/>
    <cellStyle name="Dziesiętny [0]_Invoices2001Slovakia_TDT KHANH HOA_DTTD chieng chan Tham lai 29-9-2009 3" xfId="2507"/>
    <cellStyle name="Dziesietny [0]_Invoices2001Slovakia_TDT KHANH HOA_DTTD chieng chan Tham lai 29-9-2009 3 2" xfId="2508"/>
    <cellStyle name="Dziesiętny [0]_Invoices2001Slovakia_TDT KHANH HOA_DTTD chieng chan Tham lai 29-9-2009 3 2" xfId="2509"/>
    <cellStyle name="Dziesietny [0]_Invoices2001Slovakia_TDT KHANH HOA_DTTD chieng chan Tham lai 29-9-2009 4" xfId="8467"/>
    <cellStyle name="Dziesiętny [0]_Invoices2001Slovakia_TDT KHANH HOA_DTTD chieng chan Tham lai 29-9-2009 4" xfId="8468"/>
    <cellStyle name="Dziesietny [0]_Invoices2001Slovakia_TDT KHANH HOA_DTTD chieng chan Tham lai 29-9-2009_BIEU KE HOACH  2015 (KTN 6.11 sua)" xfId="2510"/>
    <cellStyle name="Dziesiętny [0]_Invoices2001Slovakia_TDT KHANH HOA_DTTD chieng chan Tham lai 29-9-2009_BIEU KE HOACH  2015 (KTN 6.11 sua)" xfId="2511"/>
    <cellStyle name="Dziesietny [0]_Invoices2001Slovakia_TDT KHANH HOA_Du toan nuoc San Thang (GD2)" xfId="2512"/>
    <cellStyle name="Dziesiętny [0]_Invoices2001Slovakia_TDT KHANH HOA_Du toan nuoc San Thang (GD2)" xfId="2513"/>
    <cellStyle name="Dziesietny [0]_Invoices2001Slovakia_TDT KHANH HOA_GVL" xfId="2514"/>
    <cellStyle name="Dziesiętny [0]_Invoices2001Slovakia_TDT KHANH HOA_GVL" xfId="2515"/>
    <cellStyle name="Dziesietny [0]_Invoices2001Slovakia_TDT KHANH HOA_GVL 2" xfId="2516"/>
    <cellStyle name="Dziesiętny [0]_Invoices2001Slovakia_TDT KHANH HOA_GVL 2" xfId="2517"/>
    <cellStyle name="Dziesietny [0]_Invoices2001Slovakia_TDT KHANH HOA_GVL 2 2" xfId="2518"/>
    <cellStyle name="Dziesiętny [0]_Invoices2001Slovakia_TDT KHANH HOA_GVL 2 2" xfId="2519"/>
    <cellStyle name="Dziesietny [0]_Invoices2001Slovakia_TDT KHANH HOA_GVL 3" xfId="2520"/>
    <cellStyle name="Dziesiętny [0]_Invoices2001Slovakia_TDT KHANH HOA_GVL 3" xfId="2521"/>
    <cellStyle name="Dziesietny [0]_Invoices2001Slovakia_TDT KHANH HOA_GVL 3 2" xfId="2522"/>
    <cellStyle name="Dziesiętny [0]_Invoices2001Slovakia_TDT KHANH HOA_GVL 3 2" xfId="2523"/>
    <cellStyle name="Dziesietny [0]_Invoices2001Slovakia_TDT KHANH HOA_GVL 4" xfId="8469"/>
    <cellStyle name="Dziesiętny [0]_Invoices2001Slovakia_TDT KHANH HOA_GVL 4" xfId="8470"/>
    <cellStyle name="Dziesietny [0]_Invoices2001Slovakia_TDT KHANH HOA_GVL_BIEU KE HOACH  2015 (KTN 6.11 sua)" xfId="2524"/>
    <cellStyle name="Dziesiętny [0]_Invoices2001Slovakia_TDT KHANH HOA_GVL_BIEU KE HOACH  2015 (KTN 6.11 sua)" xfId="2525"/>
    <cellStyle name="Dziesietny [0]_Invoices2001Slovakia_TDT KHANH HOA_ke hoach dau thau 30-6-2010" xfId="2526"/>
    <cellStyle name="Dziesiętny [0]_Invoices2001Slovakia_TDT KHANH HOA_ke hoach dau thau 30-6-2010" xfId="2527"/>
    <cellStyle name="Dziesietny [0]_Invoices2001Slovakia_TDT KHANH HOA_KH Von 2012 gui BKH 1" xfId="2528"/>
    <cellStyle name="Dziesiętny [0]_Invoices2001Slovakia_TDT KHANH HOA_KH Von 2012 gui BKH 1" xfId="2529"/>
    <cellStyle name="Dziesietny [0]_Invoices2001Slovakia_TDT KHANH HOA_KH Von 2012 gui BKH 1 2" xfId="2530"/>
    <cellStyle name="Dziesiętny [0]_Invoices2001Slovakia_TDT KHANH HOA_KH Von 2012 gui BKH 1 2" xfId="2531"/>
    <cellStyle name="Dziesietny [0]_Invoices2001Slovakia_TDT KHANH HOA_KH Von 2012 gui BKH 1 2 2" xfId="2532"/>
    <cellStyle name="Dziesiętny [0]_Invoices2001Slovakia_TDT KHANH HOA_KH Von 2012 gui BKH 1 2 2" xfId="2533"/>
    <cellStyle name="Dziesietny [0]_Invoices2001Slovakia_TDT KHANH HOA_KH Von 2012 gui BKH 1 3" xfId="2534"/>
    <cellStyle name="Dziesiętny [0]_Invoices2001Slovakia_TDT KHANH HOA_KH Von 2012 gui BKH 1 3" xfId="2535"/>
    <cellStyle name="Dziesietny [0]_Invoices2001Slovakia_TDT KHANH HOA_KH Von 2012 gui BKH 1 3 2" xfId="2536"/>
    <cellStyle name="Dziesiętny [0]_Invoices2001Slovakia_TDT KHANH HOA_KH Von 2012 gui BKH 1 3 2" xfId="2537"/>
    <cellStyle name="Dziesietny [0]_Invoices2001Slovakia_TDT KHANH HOA_KH Von 2012 gui BKH 1 4" xfId="8471"/>
    <cellStyle name="Dziesiętny [0]_Invoices2001Slovakia_TDT KHANH HOA_KH Von 2012 gui BKH 1 4" xfId="8472"/>
    <cellStyle name="Dziesietny [0]_Invoices2001Slovakia_TDT KHANH HOA_KH Von 2012 gui BKH 1_BIEU KE HOACH  2015 (KTN 6.11 sua)" xfId="2538"/>
    <cellStyle name="Dziesiętny [0]_Invoices2001Slovakia_TDT KHANH HOA_KH Von 2012 gui BKH 1_BIEU KE HOACH  2015 (KTN 6.11 sua)" xfId="2539"/>
    <cellStyle name="Dziesietny [0]_Invoices2001Slovakia_TDT KHANH HOA_Phan pha do" xfId="2540"/>
    <cellStyle name="Dziesiętny [0]_Invoices2001Slovakia_TDT KHANH HOA_Phan pha do" xfId="2541"/>
    <cellStyle name="Dziesietny [0]_Invoices2001Slovakia_TDT KHANH HOA_QD ke hoach dau thau" xfId="2542"/>
    <cellStyle name="Dziesiętny [0]_Invoices2001Slovakia_TDT KHANH HOA_QD ke hoach dau thau" xfId="2543"/>
    <cellStyle name="Dziesietny [0]_Invoices2001Slovakia_TDT KHANH HOA_Ra soat KH von 2011 (Huy-11-11-11)" xfId="2544"/>
    <cellStyle name="Dziesiętny [0]_Invoices2001Slovakia_TDT KHANH HOA_Ra soat KH von 2011 (Huy-11-11-11)" xfId="2545"/>
    <cellStyle name="Dziesietny [0]_Invoices2001Slovakia_TDT KHANH HOA_Sheet2" xfId="2546"/>
    <cellStyle name="Dziesiętny [0]_Invoices2001Slovakia_TDT KHANH HOA_Sheet2" xfId="2547"/>
    <cellStyle name="Dziesietny [0]_Invoices2001Slovakia_TDT KHANH HOA_Tienluong" xfId="2550"/>
    <cellStyle name="Dziesiętny [0]_Invoices2001Slovakia_TDT KHANH HOA_Tienluong" xfId="2551"/>
    <cellStyle name="Dziesietny [0]_Invoices2001Slovakia_TDT KHANH HOA_tinh toan hoang ha" xfId="2552"/>
    <cellStyle name="Dziesiętny [0]_Invoices2001Slovakia_TDT KHANH HOA_tinh toan hoang ha" xfId="2553"/>
    <cellStyle name="Dziesietny [0]_Invoices2001Slovakia_TDT KHANH HOA_Tong hop Cac tuyen(9-1-06)" xfId="2554"/>
    <cellStyle name="Dziesiętny [0]_Invoices2001Slovakia_TDT KHANH HOA_Tong hop Cac tuyen(9-1-06)" xfId="2555"/>
    <cellStyle name="Dziesietny [0]_Invoices2001Slovakia_TDT KHANH HOA_Tong hop Cac tuyen(9-1-06)_bieu tong hop lai kh von 2011 gui phong TH-KTDN" xfId="2556"/>
    <cellStyle name="Dziesiętny [0]_Invoices2001Slovakia_TDT KHANH HOA_Tong hop Cac tuyen(9-1-06)_bieu tong hop lai kh von 2011 gui phong TH-KTDN" xfId="2557"/>
    <cellStyle name="Dziesietny [0]_Invoices2001Slovakia_TDT KHANH HOA_Tong hop Cac tuyen(9-1-06)_Copy of KH PHAN BO VON ĐỐI ỨNG NAM 2011 (30 TY phuong án gop WB)" xfId="2558"/>
    <cellStyle name="Dziesiętny [0]_Invoices2001Slovakia_TDT KHANH HOA_Tong hop Cac tuyen(9-1-06)_Copy of KH PHAN BO VON ĐỐI ỨNG NAM 2011 (30 TY phuong án gop WB)" xfId="2559"/>
    <cellStyle name="Dziesietny [0]_Invoices2001Slovakia_TDT KHANH HOA_Tong hop Cac tuyen(9-1-06)_Ke hoach 2010 (theo doi 11-8-2010)" xfId="2560"/>
    <cellStyle name="Dziesiętny [0]_Invoices2001Slovakia_TDT KHANH HOA_Tong hop Cac tuyen(9-1-06)_Ke hoach 2010 (theo doi 11-8-2010)" xfId="2561"/>
    <cellStyle name="Dziesietny [0]_Invoices2001Slovakia_TDT KHANH HOA_Tong hop Cac tuyen(9-1-06)_KH Von 2012 gui BKH 1" xfId="2562"/>
    <cellStyle name="Dziesiętny [0]_Invoices2001Slovakia_TDT KHANH HOA_Tong hop Cac tuyen(9-1-06)_KH Von 2012 gui BKH 1" xfId="2563"/>
    <cellStyle name="Dziesietny [0]_Invoices2001Slovakia_TDT KHANH HOA_Tong hop Cac tuyen(9-1-06)_QD ke hoach dau thau" xfId="2564"/>
    <cellStyle name="Dziesiętny [0]_Invoices2001Slovakia_TDT KHANH HOA_Tong hop Cac tuyen(9-1-06)_QD ke hoach dau thau" xfId="2565"/>
    <cellStyle name="Dziesietny [0]_Invoices2001Slovakia_TDT KHANH HOA_Tong hop Cac tuyen(9-1-06)_Tong von ĐTPT" xfId="2566"/>
    <cellStyle name="Dziesiętny [0]_Invoices2001Slovakia_TDT KHANH HOA_Tong hop Cac tuyen(9-1-06)_Tong von ĐTPT" xfId="2567"/>
    <cellStyle name="Dziesietny [0]_Invoices2001Slovakia_TDT KHANH HOA_Tong von ĐTPT" xfId="2568"/>
    <cellStyle name="Dziesiętny [0]_Invoices2001Slovakia_TDT KHANH HOA_Tong von ĐTPT" xfId="2569"/>
    <cellStyle name="Dziesietny [0]_Invoices2001Slovakia_TDT KHANH HOA_TU VAN THUY LOI THAM  PHE" xfId="2570"/>
    <cellStyle name="Dziesiętny [0]_Invoices2001Slovakia_TDT KHANH HOA_TU VAN THUY LOI THAM  PHE" xfId="2571"/>
    <cellStyle name="Dziesietny [0]_Invoices2001Slovakia_TDT KHANH HOA_TH danh muc 08-09 den ngay 30-8-09" xfId="2548"/>
    <cellStyle name="Dziesiętny [0]_Invoices2001Slovakia_TDT KHANH HOA_TH danh muc 08-09 den ngay 30-8-09" xfId="2549"/>
    <cellStyle name="Dziesietny [0]_Invoices2001Slovakia_TDT KHANH HOA_Viec Huy dang lam" xfId="2572"/>
    <cellStyle name="Dziesiętny [0]_Invoices2001Slovakia_TDT KHANH HOA_Viec Huy dang lam" xfId="2573"/>
    <cellStyle name="Dziesietny [0]_Invoices2001Slovakia_TDT quangngai" xfId="2574"/>
    <cellStyle name="Dziesiętny [0]_Invoices2001Slovakia_TDT quangngai" xfId="2575"/>
    <cellStyle name="Dziesietny [0]_Invoices2001Slovakia_Tienluong" xfId="2580"/>
    <cellStyle name="Dziesiętny [0]_Invoices2001Slovakia_Tienluong" xfId="2581"/>
    <cellStyle name="Dziesietny [0]_Invoices2001Slovakia_TMDT(10-5-06)" xfId="2582"/>
    <cellStyle name="Dziesiętny [0]_Invoices2001Slovakia_Tong von ĐTPT" xfId="2583"/>
    <cellStyle name="Dziesietny [0]_Invoices2001Slovakia_TH danh muc 08-09 den ngay 30-8-09" xfId="2576"/>
    <cellStyle name="Dziesiętny [0]_Invoices2001Slovakia_TH danh muc 08-09 den ngay 30-8-09" xfId="2577"/>
    <cellStyle name="Dziesietny [0]_Invoices2001Slovakia_Tham dinh du toan mat doong - Ban cho moi21-5" xfId="2578"/>
    <cellStyle name="Dziesiętny [0]_Invoices2001Slovakia_Tham dinh du toan mat doong - Ban cho moi21-5" xfId="2579"/>
    <cellStyle name="Dziesietny [0]_Invoices2001Slovakia_Viec Huy dang lam" xfId="2584"/>
    <cellStyle name="Dziesiętny [0]_Invoices2001Slovakia_Viec Huy dang lam" xfId="2585"/>
    <cellStyle name="Dziesietny_Invoices2001Slovakia" xfId="2586"/>
    <cellStyle name="Dziesiętny_Invoices2001Slovakia" xfId="2587"/>
    <cellStyle name="Dziesietny_Invoices2001Slovakia 2" xfId="2588"/>
    <cellStyle name="Dziesiętny_Invoices2001Slovakia 2" xfId="2589"/>
    <cellStyle name="Dziesietny_Invoices2001Slovakia 3" xfId="2590"/>
    <cellStyle name="Dziesiętny_Invoices2001Slovakia 3" xfId="2591"/>
    <cellStyle name="Dziesietny_Invoices2001Slovakia 4" xfId="2592"/>
    <cellStyle name="Dziesiętny_Invoices2001Slovakia 4" xfId="2593"/>
    <cellStyle name="Dziesietny_Invoices2001Slovakia_01_Nha so 1_Dien" xfId="2594"/>
    <cellStyle name="Dziesiętny_Invoices2001Slovakia_01_Nha so 1_Dien" xfId="2595"/>
    <cellStyle name="Dziesietny_Invoices2001Slovakia_01_Nha so 1_Dien 2" xfId="2596"/>
    <cellStyle name="Dziesiętny_Invoices2001Slovakia_01_Nha so 1_Dien 2" xfId="2597"/>
    <cellStyle name="Dziesietny_Invoices2001Slovakia_01_Nha so 1_Dien 3" xfId="2598"/>
    <cellStyle name="Dziesiętny_Invoices2001Slovakia_01_Nha so 1_Dien 3" xfId="2599"/>
    <cellStyle name="Dziesietny_Invoices2001Slovakia_01_Nha so 1_Dien 4" xfId="2600"/>
    <cellStyle name="Dziesiętny_Invoices2001Slovakia_01_Nha so 1_Dien 4" xfId="2601"/>
    <cellStyle name="Dziesietny_Invoices2001Slovakia_01_Nha so 1_Dien_Bao cao danh muc cac cong trinh tren dia ban huyen 4-2010" xfId="2602"/>
    <cellStyle name="Dziesiętny_Invoices2001Slovakia_01_Nha so 1_Dien_Bao cao danh muc cac cong trinh tren dia ban huyen 4-2010" xfId="2603"/>
    <cellStyle name="Dziesietny_Invoices2001Slovakia_01_Nha so 1_Dien_bieu ke hoach dau thau" xfId="2604"/>
    <cellStyle name="Dziesiętny_Invoices2001Slovakia_01_Nha so 1_Dien_bieu ke hoach dau thau" xfId="2605"/>
    <cellStyle name="Dziesietny_Invoices2001Slovakia_01_Nha so 1_Dien_bieu ke hoach dau thau 2" xfId="2606"/>
    <cellStyle name="Dziesiętny_Invoices2001Slovakia_01_Nha so 1_Dien_bieu ke hoach dau thau 2" xfId="2607"/>
    <cellStyle name="Dziesietny_Invoices2001Slovakia_01_Nha so 1_Dien_bieu ke hoach dau thau 2 2" xfId="2608"/>
    <cellStyle name="Dziesiętny_Invoices2001Slovakia_01_Nha so 1_Dien_bieu ke hoach dau thau 2 2" xfId="2609"/>
    <cellStyle name="Dziesietny_Invoices2001Slovakia_01_Nha so 1_Dien_bieu ke hoach dau thau 3" xfId="2610"/>
    <cellStyle name="Dziesiętny_Invoices2001Slovakia_01_Nha so 1_Dien_bieu ke hoach dau thau 3" xfId="2611"/>
    <cellStyle name="Dziesietny_Invoices2001Slovakia_01_Nha so 1_Dien_bieu ke hoach dau thau 3 2" xfId="2612"/>
    <cellStyle name="Dziesiętny_Invoices2001Slovakia_01_Nha so 1_Dien_bieu ke hoach dau thau 3 2" xfId="2613"/>
    <cellStyle name="Dziesietny_Invoices2001Slovakia_01_Nha so 1_Dien_bieu ke hoach dau thau 4" xfId="2614"/>
    <cellStyle name="Dziesiętny_Invoices2001Slovakia_01_Nha so 1_Dien_bieu ke hoach dau thau 4" xfId="2615"/>
    <cellStyle name="Dziesietny_Invoices2001Slovakia_01_Nha so 1_Dien_bieu ke hoach dau thau truong mam non SKH" xfId="2616"/>
    <cellStyle name="Dziesiętny_Invoices2001Slovakia_01_Nha so 1_Dien_bieu ke hoach dau thau truong mam non SKH" xfId="2617"/>
    <cellStyle name="Dziesietny_Invoices2001Slovakia_01_Nha so 1_Dien_bieu ke hoach dau thau truong mam non SKH 2" xfId="2618"/>
    <cellStyle name="Dziesiętny_Invoices2001Slovakia_01_Nha so 1_Dien_bieu ke hoach dau thau truong mam non SKH 2" xfId="2619"/>
    <cellStyle name="Dziesietny_Invoices2001Slovakia_01_Nha so 1_Dien_bieu ke hoach dau thau truong mam non SKH 2 2" xfId="2620"/>
    <cellStyle name="Dziesiętny_Invoices2001Slovakia_01_Nha so 1_Dien_bieu ke hoach dau thau truong mam non SKH 2 2" xfId="2621"/>
    <cellStyle name="Dziesietny_Invoices2001Slovakia_01_Nha so 1_Dien_bieu ke hoach dau thau truong mam non SKH 3" xfId="2622"/>
    <cellStyle name="Dziesiętny_Invoices2001Slovakia_01_Nha so 1_Dien_bieu ke hoach dau thau truong mam non SKH 3" xfId="2623"/>
    <cellStyle name="Dziesietny_Invoices2001Slovakia_01_Nha so 1_Dien_bieu ke hoach dau thau truong mam non SKH 3 2" xfId="2624"/>
    <cellStyle name="Dziesiętny_Invoices2001Slovakia_01_Nha so 1_Dien_bieu ke hoach dau thau truong mam non SKH 3 2" xfId="2625"/>
    <cellStyle name="Dziesietny_Invoices2001Slovakia_01_Nha so 1_Dien_bieu ke hoach dau thau truong mam non SKH 4" xfId="2626"/>
    <cellStyle name="Dziesiętny_Invoices2001Slovakia_01_Nha so 1_Dien_bieu ke hoach dau thau truong mam non SKH 4" xfId="2627"/>
    <cellStyle name="Dziesietny_Invoices2001Slovakia_01_Nha so 1_Dien_bieu tong hop lai kh von 2011 gui phong TH-KTDN" xfId="2628"/>
    <cellStyle name="Dziesiętny_Invoices2001Slovakia_01_Nha so 1_Dien_bieu tong hop lai kh von 2011 gui phong TH-KTDN" xfId="2629"/>
    <cellStyle name="Dziesietny_Invoices2001Slovakia_01_Nha so 1_Dien_bieu tong hop lai kh von 2011 gui phong TH-KTDN 2" xfId="2630"/>
    <cellStyle name="Dziesiętny_Invoices2001Slovakia_01_Nha so 1_Dien_bieu tong hop lai kh von 2011 gui phong TH-KTDN 2" xfId="2631"/>
    <cellStyle name="Dziesietny_Invoices2001Slovakia_01_Nha so 1_Dien_bieu tong hop lai kh von 2011 gui phong TH-KTDN 2 2" xfId="2632"/>
    <cellStyle name="Dziesiętny_Invoices2001Slovakia_01_Nha so 1_Dien_bieu tong hop lai kh von 2011 gui phong TH-KTDN 2 2" xfId="2633"/>
    <cellStyle name="Dziesietny_Invoices2001Slovakia_01_Nha so 1_Dien_bieu tong hop lai kh von 2011 gui phong TH-KTDN 3" xfId="2634"/>
    <cellStyle name="Dziesiętny_Invoices2001Slovakia_01_Nha so 1_Dien_bieu tong hop lai kh von 2011 gui phong TH-KTDN 3" xfId="2635"/>
    <cellStyle name="Dziesietny_Invoices2001Slovakia_01_Nha so 1_Dien_bieu tong hop lai kh von 2011 gui phong TH-KTDN 3 2" xfId="2636"/>
    <cellStyle name="Dziesiętny_Invoices2001Slovakia_01_Nha so 1_Dien_bieu tong hop lai kh von 2011 gui phong TH-KTDN 3 2" xfId="2637"/>
    <cellStyle name="Dziesietny_Invoices2001Slovakia_01_Nha so 1_Dien_bieu tong hop lai kh von 2011 gui phong TH-KTDN 4" xfId="8473"/>
    <cellStyle name="Dziesiętny_Invoices2001Slovakia_01_Nha so 1_Dien_bieu tong hop lai kh von 2011 gui phong TH-KTDN 4" xfId="8474"/>
    <cellStyle name="Dziesietny_Invoices2001Slovakia_01_Nha so 1_Dien_bieu tong hop lai kh von 2011 gui phong TH-KTDN_BIEU KE HOACH  2015 (KTN 6.11 sua)" xfId="2638"/>
    <cellStyle name="Dziesiętny_Invoices2001Slovakia_01_Nha so 1_Dien_bieu tong hop lai kh von 2011 gui phong TH-KTDN_BIEU KE HOACH  2015 (KTN 6.11 sua)" xfId="2639"/>
    <cellStyle name="Dziesietny_Invoices2001Slovakia_01_Nha so 1_Dien_Book1" xfId="2640"/>
    <cellStyle name="Dziesiętny_Invoices2001Slovakia_01_Nha so 1_Dien_Book1" xfId="2641"/>
    <cellStyle name="Dziesietny_Invoices2001Slovakia_01_Nha so 1_Dien_Book1 2" xfId="2642"/>
    <cellStyle name="Dziesiętny_Invoices2001Slovakia_01_Nha so 1_Dien_Book1 2" xfId="2643"/>
    <cellStyle name="Dziesietny_Invoices2001Slovakia_01_Nha so 1_Dien_Book1 2 2" xfId="2644"/>
    <cellStyle name="Dziesiętny_Invoices2001Slovakia_01_Nha so 1_Dien_Book1 2 2" xfId="2645"/>
    <cellStyle name="Dziesietny_Invoices2001Slovakia_01_Nha so 1_Dien_Book1 3" xfId="2646"/>
    <cellStyle name="Dziesiętny_Invoices2001Slovakia_01_Nha so 1_Dien_Book1 3" xfId="2647"/>
    <cellStyle name="Dziesietny_Invoices2001Slovakia_01_Nha so 1_Dien_Book1 3 2" xfId="2648"/>
    <cellStyle name="Dziesiętny_Invoices2001Slovakia_01_Nha so 1_Dien_Book1 3 2" xfId="2649"/>
    <cellStyle name="Dziesietny_Invoices2001Slovakia_01_Nha so 1_Dien_Book1 4" xfId="2650"/>
    <cellStyle name="Dziesiętny_Invoices2001Slovakia_01_Nha so 1_Dien_Book1 4" xfId="2651"/>
    <cellStyle name="Dziesietny_Invoices2001Slovakia_01_Nha so 1_Dien_Book1_1" xfId="2652"/>
    <cellStyle name="Dziesiętny_Invoices2001Slovakia_01_Nha so 1_Dien_Book1_1" xfId="2653"/>
    <cellStyle name="Dziesietny_Invoices2001Slovakia_01_Nha so 1_Dien_Book1_1 2" xfId="2654"/>
    <cellStyle name="Dziesiętny_Invoices2001Slovakia_01_Nha so 1_Dien_Book1_1 2" xfId="2655"/>
    <cellStyle name="Dziesietny_Invoices2001Slovakia_01_Nha so 1_Dien_Book1_1 2 2" xfId="2656"/>
    <cellStyle name="Dziesiętny_Invoices2001Slovakia_01_Nha so 1_Dien_Book1_1 2 2" xfId="2657"/>
    <cellStyle name="Dziesietny_Invoices2001Slovakia_01_Nha so 1_Dien_Book1_1 3" xfId="2658"/>
    <cellStyle name="Dziesiętny_Invoices2001Slovakia_01_Nha so 1_Dien_Book1_1 3" xfId="2659"/>
    <cellStyle name="Dziesietny_Invoices2001Slovakia_01_Nha so 1_Dien_Book1_1 3 2" xfId="2660"/>
    <cellStyle name="Dziesiętny_Invoices2001Slovakia_01_Nha so 1_Dien_Book1_1 3 2" xfId="2661"/>
    <cellStyle name="Dziesietny_Invoices2001Slovakia_01_Nha so 1_Dien_Book1_1 4" xfId="2662"/>
    <cellStyle name="Dziesiętny_Invoices2001Slovakia_01_Nha so 1_Dien_Book1_1 4" xfId="2663"/>
    <cellStyle name="Dziesietny_Invoices2001Slovakia_01_Nha so 1_Dien_Book1_DTTD chieng chan Tham lai 29-9-2009" xfId="2664"/>
    <cellStyle name="Dziesiętny_Invoices2001Slovakia_01_Nha so 1_Dien_Book1_DTTD chieng chan Tham lai 29-9-2009" xfId="2665"/>
    <cellStyle name="Dziesietny_Invoices2001Slovakia_01_Nha so 1_Dien_Book1_DTTD chieng chan Tham lai 29-9-2009 2" xfId="2666"/>
    <cellStyle name="Dziesiętny_Invoices2001Slovakia_01_Nha so 1_Dien_Book1_DTTD chieng chan Tham lai 29-9-2009 2" xfId="2667"/>
    <cellStyle name="Dziesietny_Invoices2001Slovakia_01_Nha so 1_Dien_Book1_DTTD chieng chan Tham lai 29-9-2009 2 2" xfId="2668"/>
    <cellStyle name="Dziesiętny_Invoices2001Slovakia_01_Nha so 1_Dien_Book1_DTTD chieng chan Tham lai 29-9-2009 2 2" xfId="2669"/>
    <cellStyle name="Dziesietny_Invoices2001Slovakia_01_Nha so 1_Dien_Book1_DTTD chieng chan Tham lai 29-9-2009 3" xfId="2670"/>
    <cellStyle name="Dziesiętny_Invoices2001Slovakia_01_Nha so 1_Dien_Book1_DTTD chieng chan Tham lai 29-9-2009 3" xfId="2671"/>
    <cellStyle name="Dziesietny_Invoices2001Slovakia_01_Nha so 1_Dien_Book1_DTTD chieng chan Tham lai 29-9-2009 3 2" xfId="2672"/>
    <cellStyle name="Dziesiętny_Invoices2001Slovakia_01_Nha so 1_Dien_Book1_DTTD chieng chan Tham lai 29-9-2009 3 2" xfId="2673"/>
    <cellStyle name="Dziesietny_Invoices2001Slovakia_01_Nha so 1_Dien_Book1_DTTD chieng chan Tham lai 29-9-2009 4" xfId="2674"/>
    <cellStyle name="Dziesiętny_Invoices2001Slovakia_01_Nha so 1_Dien_Book1_DTTD chieng chan Tham lai 29-9-2009 4" xfId="2675"/>
    <cellStyle name="Dziesietny_Invoices2001Slovakia_01_Nha so 1_Dien_Book1_Ke hoach 2010 (theo doi 11-8-2010)" xfId="2676"/>
    <cellStyle name="Dziesiętny_Invoices2001Slovakia_01_Nha so 1_Dien_Book1_Ke hoach 2010 (theo doi 11-8-2010)" xfId="2677"/>
    <cellStyle name="Dziesietny_Invoices2001Slovakia_01_Nha so 1_Dien_Book1_Ke hoach 2010 (theo doi 11-8-2010) 2" xfId="2678"/>
    <cellStyle name="Dziesiętny_Invoices2001Slovakia_01_Nha so 1_Dien_Book1_Ke hoach 2010 (theo doi 11-8-2010) 2" xfId="2679"/>
    <cellStyle name="Dziesietny_Invoices2001Slovakia_01_Nha so 1_Dien_Book1_Ke hoach 2010 (theo doi 11-8-2010) 2 2" xfId="2680"/>
    <cellStyle name="Dziesiętny_Invoices2001Slovakia_01_Nha so 1_Dien_Book1_Ke hoach 2010 (theo doi 11-8-2010) 2 2" xfId="2681"/>
    <cellStyle name="Dziesietny_Invoices2001Slovakia_01_Nha so 1_Dien_Book1_Ke hoach 2010 (theo doi 11-8-2010) 3" xfId="2682"/>
    <cellStyle name="Dziesiętny_Invoices2001Slovakia_01_Nha so 1_Dien_Book1_Ke hoach 2010 (theo doi 11-8-2010) 3" xfId="2683"/>
    <cellStyle name="Dziesietny_Invoices2001Slovakia_01_Nha so 1_Dien_Book1_Ke hoach 2010 (theo doi 11-8-2010) 3 2" xfId="2684"/>
    <cellStyle name="Dziesiętny_Invoices2001Slovakia_01_Nha so 1_Dien_Book1_Ke hoach 2010 (theo doi 11-8-2010) 3 2" xfId="2685"/>
    <cellStyle name="Dziesietny_Invoices2001Slovakia_01_Nha so 1_Dien_Book1_Ke hoach 2010 (theo doi 11-8-2010) 4" xfId="8475"/>
    <cellStyle name="Dziesiętny_Invoices2001Slovakia_01_Nha so 1_Dien_Book1_Ke hoach 2010 (theo doi 11-8-2010) 4" xfId="8476"/>
    <cellStyle name="Dziesietny_Invoices2001Slovakia_01_Nha so 1_Dien_Book1_Ke hoach 2010 (theo doi 11-8-2010)_BIEU KE HOACH  2015 (KTN 6.11 sua)" xfId="2686"/>
    <cellStyle name="Dziesiętny_Invoices2001Slovakia_01_Nha so 1_Dien_Book1_Ke hoach 2010 (theo doi 11-8-2010)_BIEU KE HOACH  2015 (KTN 6.11 sua)" xfId="2687"/>
    <cellStyle name="Dziesietny_Invoices2001Slovakia_01_Nha so 1_Dien_Book1_ke hoach dau thau 30-6-2010" xfId="2688"/>
    <cellStyle name="Dziesiętny_Invoices2001Slovakia_01_Nha so 1_Dien_Book1_ke hoach dau thau 30-6-2010" xfId="2689"/>
    <cellStyle name="Dziesietny_Invoices2001Slovakia_01_Nha so 1_Dien_Book1_ke hoach dau thau 30-6-2010 2" xfId="2690"/>
    <cellStyle name="Dziesiętny_Invoices2001Slovakia_01_Nha so 1_Dien_Book1_ke hoach dau thau 30-6-2010 2" xfId="2691"/>
    <cellStyle name="Dziesietny_Invoices2001Slovakia_01_Nha so 1_Dien_Book1_ke hoach dau thau 30-6-2010 2 2" xfId="2692"/>
    <cellStyle name="Dziesiętny_Invoices2001Slovakia_01_Nha so 1_Dien_Book1_ke hoach dau thau 30-6-2010 2 2" xfId="2693"/>
    <cellStyle name="Dziesietny_Invoices2001Slovakia_01_Nha so 1_Dien_Book1_ke hoach dau thau 30-6-2010 3" xfId="2694"/>
    <cellStyle name="Dziesiętny_Invoices2001Slovakia_01_Nha so 1_Dien_Book1_ke hoach dau thau 30-6-2010 3" xfId="2695"/>
    <cellStyle name="Dziesietny_Invoices2001Slovakia_01_Nha so 1_Dien_Book1_ke hoach dau thau 30-6-2010 3 2" xfId="2696"/>
    <cellStyle name="Dziesiętny_Invoices2001Slovakia_01_Nha so 1_Dien_Book1_ke hoach dau thau 30-6-2010 3 2" xfId="2697"/>
    <cellStyle name="Dziesietny_Invoices2001Slovakia_01_Nha so 1_Dien_Book1_ke hoach dau thau 30-6-2010 4" xfId="8477"/>
    <cellStyle name="Dziesiętny_Invoices2001Slovakia_01_Nha so 1_Dien_Book1_ke hoach dau thau 30-6-2010 4" xfId="8478"/>
    <cellStyle name="Dziesietny_Invoices2001Slovakia_01_Nha so 1_Dien_Book1_ke hoach dau thau 30-6-2010_BIEU KE HOACH  2015 (KTN 6.11 sua)" xfId="2698"/>
    <cellStyle name="Dziesiętny_Invoices2001Slovakia_01_Nha so 1_Dien_Book1_ke hoach dau thau 30-6-2010_BIEU KE HOACH  2015 (KTN 6.11 sua)" xfId="2699"/>
    <cellStyle name="Dziesietny_Invoices2001Slovakia_01_Nha so 1_Dien_Copy of KH PHAN BO VON ĐỐI ỨNG NAM 2011 (30 TY phuong án gop WB)" xfId="2700"/>
    <cellStyle name="Dziesiętny_Invoices2001Slovakia_01_Nha so 1_Dien_Copy of KH PHAN BO VON ĐỐI ỨNG NAM 2011 (30 TY phuong án gop WB)" xfId="2701"/>
    <cellStyle name="Dziesietny_Invoices2001Slovakia_01_Nha so 1_Dien_Copy of KH PHAN BO VON ĐỐI ỨNG NAM 2011 (30 TY phuong án gop WB) 2" xfId="2702"/>
    <cellStyle name="Dziesiętny_Invoices2001Slovakia_01_Nha so 1_Dien_Copy of KH PHAN BO VON ĐỐI ỨNG NAM 2011 (30 TY phuong án gop WB) 2" xfId="2703"/>
    <cellStyle name="Dziesietny_Invoices2001Slovakia_01_Nha so 1_Dien_Copy of KH PHAN BO VON ĐỐI ỨNG NAM 2011 (30 TY phuong án gop WB) 2 2" xfId="2704"/>
    <cellStyle name="Dziesiętny_Invoices2001Slovakia_01_Nha so 1_Dien_Copy of KH PHAN BO VON ĐỐI ỨNG NAM 2011 (30 TY phuong án gop WB) 2 2" xfId="2705"/>
    <cellStyle name="Dziesietny_Invoices2001Slovakia_01_Nha so 1_Dien_Copy of KH PHAN BO VON ĐỐI ỨNG NAM 2011 (30 TY phuong án gop WB) 3" xfId="2706"/>
    <cellStyle name="Dziesiętny_Invoices2001Slovakia_01_Nha so 1_Dien_Copy of KH PHAN BO VON ĐỐI ỨNG NAM 2011 (30 TY phuong án gop WB) 3" xfId="2707"/>
    <cellStyle name="Dziesietny_Invoices2001Slovakia_01_Nha so 1_Dien_Copy of KH PHAN BO VON ĐỐI ỨNG NAM 2011 (30 TY phuong án gop WB) 3 2" xfId="2708"/>
    <cellStyle name="Dziesiętny_Invoices2001Slovakia_01_Nha so 1_Dien_Copy of KH PHAN BO VON ĐỐI ỨNG NAM 2011 (30 TY phuong án gop WB) 3 2" xfId="2709"/>
    <cellStyle name="Dziesietny_Invoices2001Slovakia_01_Nha so 1_Dien_Copy of KH PHAN BO VON ĐỐI ỨNG NAM 2011 (30 TY phuong án gop WB) 4" xfId="8479"/>
    <cellStyle name="Dziesiętny_Invoices2001Slovakia_01_Nha so 1_Dien_Copy of KH PHAN BO VON ĐỐI ỨNG NAM 2011 (30 TY phuong án gop WB) 4" xfId="8480"/>
    <cellStyle name="Dziesietny_Invoices2001Slovakia_01_Nha so 1_Dien_Copy of KH PHAN BO VON ĐỐI ỨNG NAM 2011 (30 TY phuong án gop WB)_BIEU KE HOACH  2015 (KTN 6.11 sua)" xfId="2710"/>
    <cellStyle name="Dziesiętny_Invoices2001Slovakia_01_Nha so 1_Dien_Copy of KH PHAN BO VON ĐỐI ỨNG NAM 2011 (30 TY phuong án gop WB)_BIEU KE HOACH  2015 (KTN 6.11 sua)" xfId="2711"/>
    <cellStyle name="Dziesietny_Invoices2001Slovakia_01_Nha so 1_Dien_DTTD chieng chan Tham lai 29-9-2009" xfId="2712"/>
    <cellStyle name="Dziesiętny_Invoices2001Slovakia_01_Nha so 1_Dien_DTTD chieng chan Tham lai 29-9-2009" xfId="2713"/>
    <cellStyle name="Dziesietny_Invoices2001Slovakia_01_Nha so 1_Dien_DTTD chieng chan Tham lai 29-9-2009 2" xfId="2714"/>
    <cellStyle name="Dziesiętny_Invoices2001Slovakia_01_Nha so 1_Dien_DTTD chieng chan Tham lai 29-9-2009 2" xfId="2715"/>
    <cellStyle name="Dziesietny_Invoices2001Slovakia_01_Nha so 1_Dien_DTTD chieng chan Tham lai 29-9-2009 2 2" xfId="2716"/>
    <cellStyle name="Dziesiętny_Invoices2001Slovakia_01_Nha so 1_Dien_DTTD chieng chan Tham lai 29-9-2009 2 2" xfId="2717"/>
    <cellStyle name="Dziesietny_Invoices2001Slovakia_01_Nha so 1_Dien_DTTD chieng chan Tham lai 29-9-2009 3" xfId="2718"/>
    <cellStyle name="Dziesiętny_Invoices2001Slovakia_01_Nha so 1_Dien_DTTD chieng chan Tham lai 29-9-2009 3" xfId="2719"/>
    <cellStyle name="Dziesietny_Invoices2001Slovakia_01_Nha so 1_Dien_DTTD chieng chan Tham lai 29-9-2009 3 2" xfId="2720"/>
    <cellStyle name="Dziesiętny_Invoices2001Slovakia_01_Nha so 1_Dien_DTTD chieng chan Tham lai 29-9-2009 3 2" xfId="2721"/>
    <cellStyle name="Dziesietny_Invoices2001Slovakia_01_Nha so 1_Dien_DTTD chieng chan Tham lai 29-9-2009 4" xfId="8481"/>
    <cellStyle name="Dziesiętny_Invoices2001Slovakia_01_Nha so 1_Dien_DTTD chieng chan Tham lai 29-9-2009 4" xfId="8482"/>
    <cellStyle name="Dziesietny_Invoices2001Slovakia_01_Nha so 1_Dien_DTTD chieng chan Tham lai 29-9-2009_BIEU KE HOACH  2015 (KTN 6.11 sua)" xfId="2722"/>
    <cellStyle name="Dziesiętny_Invoices2001Slovakia_01_Nha so 1_Dien_DTTD chieng chan Tham lai 29-9-2009_BIEU KE HOACH  2015 (KTN 6.11 sua)" xfId="2723"/>
    <cellStyle name="Dziesietny_Invoices2001Slovakia_01_Nha so 1_Dien_Du toan nuoc San Thang (GD2)" xfId="2724"/>
    <cellStyle name="Dziesiętny_Invoices2001Slovakia_01_Nha so 1_Dien_Du toan nuoc San Thang (GD2)" xfId="2725"/>
    <cellStyle name="Dziesietny_Invoices2001Slovakia_01_Nha so 1_Dien_Du toan nuoc San Thang (GD2) 2" xfId="2726"/>
    <cellStyle name="Dziesiętny_Invoices2001Slovakia_01_Nha so 1_Dien_Du toan nuoc San Thang (GD2) 2" xfId="2727"/>
    <cellStyle name="Dziesietny_Invoices2001Slovakia_01_Nha so 1_Dien_Du toan nuoc San Thang (GD2) 2 2" xfId="2728"/>
    <cellStyle name="Dziesiętny_Invoices2001Slovakia_01_Nha so 1_Dien_Du toan nuoc San Thang (GD2) 2 2" xfId="2729"/>
    <cellStyle name="Dziesietny_Invoices2001Slovakia_01_Nha so 1_Dien_Du toan nuoc San Thang (GD2) 3" xfId="2730"/>
    <cellStyle name="Dziesiętny_Invoices2001Slovakia_01_Nha so 1_Dien_Du toan nuoc San Thang (GD2) 3" xfId="2731"/>
    <cellStyle name="Dziesietny_Invoices2001Slovakia_01_Nha so 1_Dien_Du toan nuoc San Thang (GD2) 3 2" xfId="2732"/>
    <cellStyle name="Dziesiętny_Invoices2001Slovakia_01_Nha so 1_Dien_Du toan nuoc San Thang (GD2) 3 2" xfId="2733"/>
    <cellStyle name="Dziesietny_Invoices2001Slovakia_01_Nha so 1_Dien_Du toan nuoc San Thang (GD2) 4" xfId="2734"/>
    <cellStyle name="Dziesiętny_Invoices2001Slovakia_01_Nha so 1_Dien_Du toan nuoc San Thang (GD2) 4" xfId="2735"/>
    <cellStyle name="Dziesietny_Invoices2001Slovakia_01_Nha so 1_Dien_Ke hoach 2010 (theo doi 11-8-2010)" xfId="2736"/>
    <cellStyle name="Dziesiętny_Invoices2001Slovakia_01_Nha so 1_Dien_Ke hoach 2010 (theo doi 11-8-2010)" xfId="2737"/>
    <cellStyle name="Dziesietny_Invoices2001Slovakia_01_Nha so 1_Dien_Ke hoach 2010 (theo doi 11-8-2010) 2" xfId="2738"/>
    <cellStyle name="Dziesiętny_Invoices2001Slovakia_01_Nha so 1_Dien_Ke hoach 2010 (theo doi 11-8-2010) 2" xfId="2739"/>
    <cellStyle name="Dziesietny_Invoices2001Slovakia_01_Nha so 1_Dien_Ke hoach 2010 (theo doi 11-8-2010) 2 2" xfId="2740"/>
    <cellStyle name="Dziesiętny_Invoices2001Slovakia_01_Nha so 1_Dien_Ke hoach 2010 (theo doi 11-8-2010) 2 2" xfId="2741"/>
    <cellStyle name="Dziesietny_Invoices2001Slovakia_01_Nha so 1_Dien_Ke hoach 2010 (theo doi 11-8-2010) 3" xfId="2742"/>
    <cellStyle name="Dziesiętny_Invoices2001Slovakia_01_Nha so 1_Dien_Ke hoach 2010 (theo doi 11-8-2010) 3" xfId="2743"/>
    <cellStyle name="Dziesietny_Invoices2001Slovakia_01_Nha so 1_Dien_Ke hoach 2010 (theo doi 11-8-2010) 3 2" xfId="2744"/>
    <cellStyle name="Dziesiętny_Invoices2001Slovakia_01_Nha so 1_Dien_Ke hoach 2010 (theo doi 11-8-2010) 3 2" xfId="2745"/>
    <cellStyle name="Dziesietny_Invoices2001Slovakia_01_Nha so 1_Dien_Ke hoach 2010 (theo doi 11-8-2010) 4" xfId="2746"/>
    <cellStyle name="Dziesiętny_Invoices2001Slovakia_01_Nha so 1_Dien_Ke hoach 2010 (theo doi 11-8-2010) 4" xfId="2747"/>
    <cellStyle name="Dziesietny_Invoices2001Slovakia_01_Nha so 1_Dien_ke hoach dau thau 30-6-2010" xfId="2748"/>
    <cellStyle name="Dziesiętny_Invoices2001Slovakia_01_Nha so 1_Dien_ke hoach dau thau 30-6-2010" xfId="2749"/>
    <cellStyle name="Dziesietny_Invoices2001Slovakia_01_Nha so 1_Dien_ke hoach dau thau 30-6-2010 2" xfId="2750"/>
    <cellStyle name="Dziesiętny_Invoices2001Slovakia_01_Nha so 1_Dien_ke hoach dau thau 30-6-2010 2" xfId="2751"/>
    <cellStyle name="Dziesietny_Invoices2001Slovakia_01_Nha so 1_Dien_ke hoach dau thau 30-6-2010 2 2" xfId="2752"/>
    <cellStyle name="Dziesiętny_Invoices2001Slovakia_01_Nha so 1_Dien_ke hoach dau thau 30-6-2010 2 2" xfId="2753"/>
    <cellStyle name="Dziesietny_Invoices2001Slovakia_01_Nha so 1_Dien_ke hoach dau thau 30-6-2010 3" xfId="2754"/>
    <cellStyle name="Dziesiętny_Invoices2001Slovakia_01_Nha so 1_Dien_ke hoach dau thau 30-6-2010 3" xfId="2755"/>
    <cellStyle name="Dziesietny_Invoices2001Slovakia_01_Nha so 1_Dien_ke hoach dau thau 30-6-2010 3 2" xfId="2756"/>
    <cellStyle name="Dziesiętny_Invoices2001Slovakia_01_Nha so 1_Dien_ke hoach dau thau 30-6-2010 3 2" xfId="2757"/>
    <cellStyle name="Dziesietny_Invoices2001Slovakia_01_Nha so 1_Dien_ke hoach dau thau 30-6-2010 4" xfId="2758"/>
    <cellStyle name="Dziesiętny_Invoices2001Slovakia_01_Nha so 1_Dien_ke hoach dau thau 30-6-2010 4" xfId="2759"/>
    <cellStyle name="Dziesietny_Invoices2001Slovakia_01_Nha so 1_Dien_KH Von 2012 gui BKH 1" xfId="2760"/>
    <cellStyle name="Dziesiętny_Invoices2001Slovakia_01_Nha so 1_Dien_KH Von 2012 gui BKH 1" xfId="2761"/>
    <cellStyle name="Dziesietny_Invoices2001Slovakia_01_Nha so 1_Dien_KH Von 2012 gui BKH 1 2" xfId="2762"/>
    <cellStyle name="Dziesiętny_Invoices2001Slovakia_01_Nha so 1_Dien_KH Von 2012 gui BKH 1 2" xfId="2763"/>
    <cellStyle name="Dziesietny_Invoices2001Slovakia_01_Nha so 1_Dien_KH Von 2012 gui BKH 1 2 2" xfId="2764"/>
    <cellStyle name="Dziesiętny_Invoices2001Slovakia_01_Nha so 1_Dien_KH Von 2012 gui BKH 1 2 2" xfId="2765"/>
    <cellStyle name="Dziesietny_Invoices2001Slovakia_01_Nha so 1_Dien_KH Von 2012 gui BKH 1 3" xfId="2766"/>
    <cellStyle name="Dziesiętny_Invoices2001Slovakia_01_Nha so 1_Dien_KH Von 2012 gui BKH 1 3" xfId="2767"/>
    <cellStyle name="Dziesietny_Invoices2001Slovakia_01_Nha so 1_Dien_KH Von 2012 gui BKH 1 3 2" xfId="2768"/>
    <cellStyle name="Dziesiętny_Invoices2001Slovakia_01_Nha so 1_Dien_KH Von 2012 gui BKH 1 3 2" xfId="2769"/>
    <cellStyle name="Dziesietny_Invoices2001Slovakia_01_Nha so 1_Dien_KH Von 2012 gui BKH 1 4" xfId="8483"/>
    <cellStyle name="Dziesiętny_Invoices2001Slovakia_01_Nha so 1_Dien_KH Von 2012 gui BKH 1 4" xfId="8484"/>
    <cellStyle name="Dziesietny_Invoices2001Slovakia_01_Nha so 1_Dien_KH Von 2012 gui BKH 1_BIEU KE HOACH  2015 (KTN 6.11 sua)" xfId="2770"/>
    <cellStyle name="Dziesiętny_Invoices2001Slovakia_01_Nha so 1_Dien_KH Von 2012 gui BKH 1_BIEU KE HOACH  2015 (KTN 6.11 sua)" xfId="2771"/>
    <cellStyle name="Dziesietny_Invoices2001Slovakia_01_Nha so 1_Dien_QD ke hoach dau thau" xfId="2772"/>
    <cellStyle name="Dziesiętny_Invoices2001Slovakia_01_Nha so 1_Dien_QD ke hoach dau thau" xfId="2773"/>
    <cellStyle name="Dziesietny_Invoices2001Slovakia_01_Nha so 1_Dien_QD ke hoach dau thau 2" xfId="2774"/>
    <cellStyle name="Dziesiętny_Invoices2001Slovakia_01_Nha so 1_Dien_QD ke hoach dau thau 2" xfId="2775"/>
    <cellStyle name="Dziesietny_Invoices2001Slovakia_01_Nha so 1_Dien_QD ke hoach dau thau 2 2" xfId="2776"/>
    <cellStyle name="Dziesiętny_Invoices2001Slovakia_01_Nha so 1_Dien_QD ke hoach dau thau 2 2" xfId="2777"/>
    <cellStyle name="Dziesietny_Invoices2001Slovakia_01_Nha so 1_Dien_QD ke hoach dau thau 3" xfId="2778"/>
    <cellStyle name="Dziesiętny_Invoices2001Slovakia_01_Nha so 1_Dien_QD ke hoach dau thau 3" xfId="2779"/>
    <cellStyle name="Dziesietny_Invoices2001Slovakia_01_Nha so 1_Dien_QD ke hoach dau thau 3 2" xfId="2780"/>
    <cellStyle name="Dziesiętny_Invoices2001Slovakia_01_Nha so 1_Dien_QD ke hoach dau thau 3 2" xfId="2781"/>
    <cellStyle name="Dziesietny_Invoices2001Slovakia_01_Nha so 1_Dien_QD ke hoach dau thau 4" xfId="2782"/>
    <cellStyle name="Dziesiętny_Invoices2001Slovakia_01_Nha so 1_Dien_QD ke hoach dau thau 4" xfId="2783"/>
    <cellStyle name="Dziesietny_Invoices2001Slovakia_01_Nha so 1_Dien_tien luong" xfId="2784"/>
    <cellStyle name="Dziesiętny_Invoices2001Slovakia_01_Nha so 1_Dien_tien luong" xfId="2785"/>
    <cellStyle name="Dziesietny_Invoices2001Slovakia_01_Nha so 1_Dien_Tien luong chuan 01" xfId="2786"/>
    <cellStyle name="Dziesiętny_Invoices2001Slovakia_01_Nha so 1_Dien_Tien luong chuan 01" xfId="2787"/>
    <cellStyle name="Dziesietny_Invoices2001Slovakia_01_Nha so 1_Dien_tinh toan hoang ha" xfId="2788"/>
    <cellStyle name="Dziesiętny_Invoices2001Slovakia_01_Nha so 1_Dien_tinh toan hoang ha" xfId="2789"/>
    <cellStyle name="Dziesietny_Invoices2001Slovakia_01_Nha so 1_Dien_tinh toan hoang ha 2" xfId="2790"/>
    <cellStyle name="Dziesiętny_Invoices2001Slovakia_01_Nha so 1_Dien_tinh toan hoang ha 2" xfId="2791"/>
    <cellStyle name="Dziesietny_Invoices2001Slovakia_01_Nha so 1_Dien_tinh toan hoang ha 2 2" xfId="2792"/>
    <cellStyle name="Dziesiętny_Invoices2001Slovakia_01_Nha so 1_Dien_tinh toan hoang ha 2 2" xfId="2793"/>
    <cellStyle name="Dziesietny_Invoices2001Slovakia_01_Nha so 1_Dien_tinh toan hoang ha 3" xfId="2794"/>
    <cellStyle name="Dziesiętny_Invoices2001Slovakia_01_Nha so 1_Dien_tinh toan hoang ha 3" xfId="2795"/>
    <cellStyle name="Dziesietny_Invoices2001Slovakia_01_Nha so 1_Dien_tinh toan hoang ha 3 2" xfId="2796"/>
    <cellStyle name="Dziesiętny_Invoices2001Slovakia_01_Nha so 1_Dien_tinh toan hoang ha 3 2" xfId="2797"/>
    <cellStyle name="Dziesietny_Invoices2001Slovakia_01_Nha so 1_Dien_tinh toan hoang ha 4" xfId="2798"/>
    <cellStyle name="Dziesiętny_Invoices2001Slovakia_01_Nha so 1_Dien_tinh toan hoang ha 4" xfId="2799"/>
    <cellStyle name="Dziesietny_Invoices2001Slovakia_01_Nha so 1_Dien_Tong von ĐTPT" xfId="2800"/>
    <cellStyle name="Dziesiętny_Invoices2001Slovakia_01_Nha so 1_Dien_Tong von ĐTPT" xfId="2801"/>
    <cellStyle name="Dziesietny_Invoices2001Slovakia_01_Nha so 1_Dien_Tong von ĐTPT 2" xfId="2802"/>
    <cellStyle name="Dziesiętny_Invoices2001Slovakia_01_Nha so 1_Dien_Tong von ĐTPT 2" xfId="2803"/>
    <cellStyle name="Dziesietny_Invoices2001Slovakia_01_Nha so 1_Dien_Tong von ĐTPT 2 2" xfId="2804"/>
    <cellStyle name="Dziesiętny_Invoices2001Slovakia_01_Nha so 1_Dien_Tong von ĐTPT 2 2" xfId="2805"/>
    <cellStyle name="Dziesietny_Invoices2001Slovakia_01_Nha so 1_Dien_Tong von ĐTPT 3" xfId="2806"/>
    <cellStyle name="Dziesiętny_Invoices2001Slovakia_01_Nha so 1_Dien_Tong von ĐTPT 3" xfId="2807"/>
    <cellStyle name="Dziesietny_Invoices2001Slovakia_01_Nha so 1_Dien_Tong von ĐTPT 3 2" xfId="2808"/>
    <cellStyle name="Dziesiętny_Invoices2001Slovakia_01_Nha so 1_Dien_Tong von ĐTPT 3 2" xfId="2809"/>
    <cellStyle name="Dziesietny_Invoices2001Slovakia_01_Nha so 1_Dien_Tong von ĐTPT 4" xfId="2810"/>
    <cellStyle name="Dziesiętny_Invoices2001Slovakia_01_Nha so 1_Dien_Tong von ĐTPT 4" xfId="2811"/>
    <cellStyle name="Dziesietny_Invoices2001Slovakia_10_Nha so 10_Dien1" xfId="2812"/>
    <cellStyle name="Dziesiętny_Invoices2001Slovakia_10_Nha so 10_Dien1" xfId="2813"/>
    <cellStyle name="Dziesietny_Invoices2001Slovakia_10_Nha so 10_Dien1 2" xfId="2814"/>
    <cellStyle name="Dziesiętny_Invoices2001Slovakia_10_Nha so 10_Dien1 2" xfId="2815"/>
    <cellStyle name="Dziesietny_Invoices2001Slovakia_10_Nha so 10_Dien1 3" xfId="2816"/>
    <cellStyle name="Dziesiętny_Invoices2001Slovakia_10_Nha so 10_Dien1 3" xfId="2817"/>
    <cellStyle name="Dziesietny_Invoices2001Slovakia_10_Nha so 10_Dien1 4" xfId="2818"/>
    <cellStyle name="Dziesiętny_Invoices2001Slovakia_10_Nha so 10_Dien1 4" xfId="2819"/>
    <cellStyle name="Dziesietny_Invoices2001Slovakia_10_Nha so 10_Dien1_Bao cao danh muc cac cong trinh tren dia ban huyen 4-2010" xfId="2820"/>
    <cellStyle name="Dziesiętny_Invoices2001Slovakia_10_Nha so 10_Dien1_Bao cao danh muc cac cong trinh tren dia ban huyen 4-2010" xfId="2821"/>
    <cellStyle name="Dziesietny_Invoices2001Slovakia_10_Nha so 10_Dien1_bieu ke hoach dau thau" xfId="2822"/>
    <cellStyle name="Dziesiętny_Invoices2001Slovakia_10_Nha so 10_Dien1_bieu ke hoach dau thau" xfId="2823"/>
    <cellStyle name="Dziesietny_Invoices2001Slovakia_10_Nha so 10_Dien1_bieu ke hoach dau thau 2" xfId="2824"/>
    <cellStyle name="Dziesiętny_Invoices2001Slovakia_10_Nha so 10_Dien1_bieu ke hoach dau thau 2" xfId="2825"/>
    <cellStyle name="Dziesietny_Invoices2001Slovakia_10_Nha so 10_Dien1_bieu ke hoach dau thau 2 2" xfId="2826"/>
    <cellStyle name="Dziesiętny_Invoices2001Slovakia_10_Nha so 10_Dien1_bieu ke hoach dau thau 2 2" xfId="2827"/>
    <cellStyle name="Dziesietny_Invoices2001Slovakia_10_Nha so 10_Dien1_bieu ke hoach dau thau 3" xfId="2828"/>
    <cellStyle name="Dziesiętny_Invoices2001Slovakia_10_Nha so 10_Dien1_bieu ke hoach dau thau 3" xfId="2829"/>
    <cellStyle name="Dziesietny_Invoices2001Slovakia_10_Nha so 10_Dien1_bieu ke hoach dau thau 3 2" xfId="2830"/>
    <cellStyle name="Dziesiętny_Invoices2001Slovakia_10_Nha so 10_Dien1_bieu ke hoach dau thau 3 2" xfId="2831"/>
    <cellStyle name="Dziesietny_Invoices2001Slovakia_10_Nha so 10_Dien1_bieu ke hoach dau thau 4" xfId="2832"/>
    <cellStyle name="Dziesiętny_Invoices2001Slovakia_10_Nha so 10_Dien1_bieu ke hoach dau thau 4" xfId="2833"/>
    <cellStyle name="Dziesietny_Invoices2001Slovakia_10_Nha so 10_Dien1_bieu ke hoach dau thau truong mam non SKH" xfId="2834"/>
    <cellStyle name="Dziesiętny_Invoices2001Slovakia_10_Nha so 10_Dien1_bieu ke hoach dau thau truong mam non SKH" xfId="2835"/>
    <cellStyle name="Dziesietny_Invoices2001Slovakia_10_Nha so 10_Dien1_bieu ke hoach dau thau truong mam non SKH 2" xfId="2836"/>
    <cellStyle name="Dziesiętny_Invoices2001Slovakia_10_Nha so 10_Dien1_bieu ke hoach dau thau truong mam non SKH 2" xfId="2837"/>
    <cellStyle name="Dziesietny_Invoices2001Slovakia_10_Nha so 10_Dien1_bieu ke hoach dau thau truong mam non SKH 2 2" xfId="2838"/>
    <cellStyle name="Dziesiętny_Invoices2001Slovakia_10_Nha so 10_Dien1_bieu ke hoach dau thau truong mam non SKH 2 2" xfId="2839"/>
    <cellStyle name="Dziesietny_Invoices2001Slovakia_10_Nha so 10_Dien1_bieu ke hoach dau thau truong mam non SKH 3" xfId="2840"/>
    <cellStyle name="Dziesiętny_Invoices2001Slovakia_10_Nha so 10_Dien1_bieu ke hoach dau thau truong mam non SKH 3" xfId="2841"/>
    <cellStyle name="Dziesietny_Invoices2001Slovakia_10_Nha so 10_Dien1_bieu ke hoach dau thau truong mam non SKH 3 2" xfId="2842"/>
    <cellStyle name="Dziesiętny_Invoices2001Slovakia_10_Nha so 10_Dien1_bieu ke hoach dau thau truong mam non SKH 3 2" xfId="2843"/>
    <cellStyle name="Dziesietny_Invoices2001Slovakia_10_Nha so 10_Dien1_bieu ke hoach dau thau truong mam non SKH 4" xfId="2844"/>
    <cellStyle name="Dziesiętny_Invoices2001Slovakia_10_Nha so 10_Dien1_bieu ke hoach dau thau truong mam non SKH 4" xfId="2845"/>
    <cellStyle name="Dziesietny_Invoices2001Slovakia_10_Nha so 10_Dien1_bieu tong hop lai kh von 2011 gui phong TH-KTDN" xfId="2846"/>
    <cellStyle name="Dziesiętny_Invoices2001Slovakia_10_Nha so 10_Dien1_bieu tong hop lai kh von 2011 gui phong TH-KTDN" xfId="2847"/>
    <cellStyle name="Dziesietny_Invoices2001Slovakia_10_Nha so 10_Dien1_bieu tong hop lai kh von 2011 gui phong TH-KTDN 2" xfId="2848"/>
    <cellStyle name="Dziesiętny_Invoices2001Slovakia_10_Nha so 10_Dien1_bieu tong hop lai kh von 2011 gui phong TH-KTDN 2" xfId="2849"/>
    <cellStyle name="Dziesietny_Invoices2001Slovakia_10_Nha so 10_Dien1_bieu tong hop lai kh von 2011 gui phong TH-KTDN 2 2" xfId="2850"/>
    <cellStyle name="Dziesiętny_Invoices2001Slovakia_10_Nha so 10_Dien1_bieu tong hop lai kh von 2011 gui phong TH-KTDN 2 2" xfId="2851"/>
    <cellStyle name="Dziesietny_Invoices2001Slovakia_10_Nha so 10_Dien1_bieu tong hop lai kh von 2011 gui phong TH-KTDN 3" xfId="2852"/>
    <cellStyle name="Dziesiętny_Invoices2001Slovakia_10_Nha so 10_Dien1_bieu tong hop lai kh von 2011 gui phong TH-KTDN 3" xfId="2853"/>
    <cellStyle name="Dziesietny_Invoices2001Slovakia_10_Nha so 10_Dien1_bieu tong hop lai kh von 2011 gui phong TH-KTDN 3 2" xfId="2854"/>
    <cellStyle name="Dziesiętny_Invoices2001Slovakia_10_Nha so 10_Dien1_bieu tong hop lai kh von 2011 gui phong TH-KTDN 3 2" xfId="2855"/>
    <cellStyle name="Dziesietny_Invoices2001Slovakia_10_Nha so 10_Dien1_bieu tong hop lai kh von 2011 gui phong TH-KTDN 4" xfId="8485"/>
    <cellStyle name="Dziesiętny_Invoices2001Slovakia_10_Nha so 10_Dien1_bieu tong hop lai kh von 2011 gui phong TH-KTDN 4" xfId="8486"/>
    <cellStyle name="Dziesietny_Invoices2001Slovakia_10_Nha so 10_Dien1_bieu tong hop lai kh von 2011 gui phong TH-KTDN_BIEU KE HOACH  2015 (KTN 6.11 sua)" xfId="2856"/>
    <cellStyle name="Dziesiętny_Invoices2001Slovakia_10_Nha so 10_Dien1_bieu tong hop lai kh von 2011 gui phong TH-KTDN_BIEU KE HOACH  2015 (KTN 6.11 sua)" xfId="2857"/>
    <cellStyle name="Dziesietny_Invoices2001Slovakia_10_Nha so 10_Dien1_Book1" xfId="2858"/>
    <cellStyle name="Dziesiętny_Invoices2001Slovakia_10_Nha so 10_Dien1_Book1" xfId="2859"/>
    <cellStyle name="Dziesietny_Invoices2001Slovakia_10_Nha so 10_Dien1_Book1 2" xfId="2860"/>
    <cellStyle name="Dziesiętny_Invoices2001Slovakia_10_Nha so 10_Dien1_Book1 2" xfId="2861"/>
    <cellStyle name="Dziesietny_Invoices2001Slovakia_10_Nha so 10_Dien1_Book1 2 2" xfId="2862"/>
    <cellStyle name="Dziesiętny_Invoices2001Slovakia_10_Nha so 10_Dien1_Book1 2 2" xfId="2863"/>
    <cellStyle name="Dziesietny_Invoices2001Slovakia_10_Nha so 10_Dien1_Book1 3" xfId="2864"/>
    <cellStyle name="Dziesiętny_Invoices2001Slovakia_10_Nha so 10_Dien1_Book1 3" xfId="2865"/>
    <cellStyle name="Dziesietny_Invoices2001Slovakia_10_Nha so 10_Dien1_Book1 3 2" xfId="2866"/>
    <cellStyle name="Dziesiętny_Invoices2001Slovakia_10_Nha so 10_Dien1_Book1 3 2" xfId="2867"/>
    <cellStyle name="Dziesietny_Invoices2001Slovakia_10_Nha so 10_Dien1_Book1 4" xfId="2868"/>
    <cellStyle name="Dziesiętny_Invoices2001Slovakia_10_Nha so 10_Dien1_Book1 4" xfId="2869"/>
    <cellStyle name="Dziesietny_Invoices2001Slovakia_10_Nha so 10_Dien1_Book1_1" xfId="2870"/>
    <cellStyle name="Dziesiętny_Invoices2001Slovakia_10_Nha so 10_Dien1_Book1_1" xfId="2871"/>
    <cellStyle name="Dziesietny_Invoices2001Slovakia_10_Nha so 10_Dien1_Book1_1 2" xfId="2872"/>
    <cellStyle name="Dziesiętny_Invoices2001Slovakia_10_Nha so 10_Dien1_Book1_1 2" xfId="2873"/>
    <cellStyle name="Dziesietny_Invoices2001Slovakia_10_Nha so 10_Dien1_Book1_1 2 2" xfId="2874"/>
    <cellStyle name="Dziesiętny_Invoices2001Slovakia_10_Nha so 10_Dien1_Book1_1 2 2" xfId="2875"/>
    <cellStyle name="Dziesietny_Invoices2001Slovakia_10_Nha so 10_Dien1_Book1_1 3" xfId="2876"/>
    <cellStyle name="Dziesiętny_Invoices2001Slovakia_10_Nha so 10_Dien1_Book1_1 3" xfId="2877"/>
    <cellStyle name="Dziesietny_Invoices2001Slovakia_10_Nha so 10_Dien1_Book1_1 3 2" xfId="2878"/>
    <cellStyle name="Dziesiętny_Invoices2001Slovakia_10_Nha so 10_Dien1_Book1_1 3 2" xfId="2879"/>
    <cellStyle name="Dziesietny_Invoices2001Slovakia_10_Nha so 10_Dien1_Book1_1 4" xfId="2880"/>
    <cellStyle name="Dziesiętny_Invoices2001Slovakia_10_Nha so 10_Dien1_Book1_1 4" xfId="2881"/>
    <cellStyle name="Dziesietny_Invoices2001Slovakia_10_Nha so 10_Dien1_Book1_DTTD chieng chan Tham lai 29-9-2009" xfId="2882"/>
    <cellStyle name="Dziesiętny_Invoices2001Slovakia_10_Nha so 10_Dien1_Book1_DTTD chieng chan Tham lai 29-9-2009" xfId="2883"/>
    <cellStyle name="Dziesietny_Invoices2001Slovakia_10_Nha so 10_Dien1_Book1_DTTD chieng chan Tham lai 29-9-2009 2" xfId="2884"/>
    <cellStyle name="Dziesiętny_Invoices2001Slovakia_10_Nha so 10_Dien1_Book1_DTTD chieng chan Tham lai 29-9-2009 2" xfId="2885"/>
    <cellStyle name="Dziesietny_Invoices2001Slovakia_10_Nha so 10_Dien1_Book1_DTTD chieng chan Tham lai 29-9-2009 2 2" xfId="2886"/>
    <cellStyle name="Dziesiętny_Invoices2001Slovakia_10_Nha so 10_Dien1_Book1_DTTD chieng chan Tham lai 29-9-2009 2 2" xfId="2887"/>
    <cellStyle name="Dziesietny_Invoices2001Slovakia_10_Nha so 10_Dien1_Book1_DTTD chieng chan Tham lai 29-9-2009 3" xfId="2888"/>
    <cellStyle name="Dziesiętny_Invoices2001Slovakia_10_Nha so 10_Dien1_Book1_DTTD chieng chan Tham lai 29-9-2009 3" xfId="2889"/>
    <cellStyle name="Dziesietny_Invoices2001Slovakia_10_Nha so 10_Dien1_Book1_DTTD chieng chan Tham lai 29-9-2009 3 2" xfId="2890"/>
    <cellStyle name="Dziesiętny_Invoices2001Slovakia_10_Nha so 10_Dien1_Book1_DTTD chieng chan Tham lai 29-9-2009 3 2" xfId="2891"/>
    <cellStyle name="Dziesietny_Invoices2001Slovakia_10_Nha so 10_Dien1_Book1_DTTD chieng chan Tham lai 29-9-2009 4" xfId="2892"/>
    <cellStyle name="Dziesiętny_Invoices2001Slovakia_10_Nha so 10_Dien1_Book1_DTTD chieng chan Tham lai 29-9-2009 4" xfId="2893"/>
    <cellStyle name="Dziesietny_Invoices2001Slovakia_10_Nha so 10_Dien1_Book1_Ke hoach 2010 (theo doi 11-8-2010)" xfId="2894"/>
    <cellStyle name="Dziesiętny_Invoices2001Slovakia_10_Nha so 10_Dien1_Book1_Ke hoach 2010 (theo doi 11-8-2010)" xfId="2895"/>
    <cellStyle name="Dziesietny_Invoices2001Slovakia_10_Nha so 10_Dien1_Book1_Ke hoach 2010 (theo doi 11-8-2010) 2" xfId="2896"/>
    <cellStyle name="Dziesiętny_Invoices2001Slovakia_10_Nha so 10_Dien1_Book1_Ke hoach 2010 (theo doi 11-8-2010) 2" xfId="2897"/>
    <cellStyle name="Dziesietny_Invoices2001Slovakia_10_Nha so 10_Dien1_Book1_Ke hoach 2010 (theo doi 11-8-2010) 2 2" xfId="2898"/>
    <cellStyle name="Dziesiętny_Invoices2001Slovakia_10_Nha so 10_Dien1_Book1_Ke hoach 2010 (theo doi 11-8-2010) 2 2" xfId="2899"/>
    <cellStyle name="Dziesietny_Invoices2001Slovakia_10_Nha so 10_Dien1_Book1_Ke hoach 2010 (theo doi 11-8-2010) 3" xfId="2900"/>
    <cellStyle name="Dziesiętny_Invoices2001Slovakia_10_Nha so 10_Dien1_Book1_Ke hoach 2010 (theo doi 11-8-2010) 3" xfId="2901"/>
    <cellStyle name="Dziesietny_Invoices2001Slovakia_10_Nha so 10_Dien1_Book1_Ke hoach 2010 (theo doi 11-8-2010) 3 2" xfId="2902"/>
    <cellStyle name="Dziesiętny_Invoices2001Slovakia_10_Nha so 10_Dien1_Book1_Ke hoach 2010 (theo doi 11-8-2010) 3 2" xfId="2903"/>
    <cellStyle name="Dziesietny_Invoices2001Slovakia_10_Nha so 10_Dien1_Book1_Ke hoach 2010 (theo doi 11-8-2010) 4" xfId="8487"/>
    <cellStyle name="Dziesiętny_Invoices2001Slovakia_10_Nha so 10_Dien1_Book1_Ke hoach 2010 (theo doi 11-8-2010) 4" xfId="8488"/>
    <cellStyle name="Dziesietny_Invoices2001Slovakia_10_Nha so 10_Dien1_Book1_Ke hoach 2010 (theo doi 11-8-2010)_BIEU KE HOACH  2015 (KTN 6.11 sua)" xfId="2904"/>
    <cellStyle name="Dziesiętny_Invoices2001Slovakia_10_Nha so 10_Dien1_Book1_Ke hoach 2010 (theo doi 11-8-2010)_BIEU KE HOACH  2015 (KTN 6.11 sua)" xfId="2905"/>
    <cellStyle name="Dziesietny_Invoices2001Slovakia_10_Nha so 10_Dien1_Book1_ke hoach dau thau 30-6-2010" xfId="2906"/>
    <cellStyle name="Dziesiętny_Invoices2001Slovakia_10_Nha so 10_Dien1_Book1_ke hoach dau thau 30-6-2010" xfId="2907"/>
    <cellStyle name="Dziesietny_Invoices2001Slovakia_10_Nha so 10_Dien1_Book1_ke hoach dau thau 30-6-2010 2" xfId="2908"/>
    <cellStyle name="Dziesiętny_Invoices2001Slovakia_10_Nha so 10_Dien1_Book1_ke hoach dau thau 30-6-2010 2" xfId="2909"/>
    <cellStyle name="Dziesietny_Invoices2001Slovakia_10_Nha so 10_Dien1_Book1_ke hoach dau thau 30-6-2010 2 2" xfId="2910"/>
    <cellStyle name="Dziesiętny_Invoices2001Slovakia_10_Nha so 10_Dien1_Book1_ke hoach dau thau 30-6-2010 2 2" xfId="2911"/>
    <cellStyle name="Dziesietny_Invoices2001Slovakia_10_Nha so 10_Dien1_Book1_ke hoach dau thau 30-6-2010 3" xfId="2912"/>
    <cellStyle name="Dziesiętny_Invoices2001Slovakia_10_Nha so 10_Dien1_Book1_ke hoach dau thau 30-6-2010 3" xfId="2913"/>
    <cellStyle name="Dziesietny_Invoices2001Slovakia_10_Nha so 10_Dien1_Book1_ke hoach dau thau 30-6-2010 3 2" xfId="2914"/>
    <cellStyle name="Dziesiętny_Invoices2001Slovakia_10_Nha so 10_Dien1_Book1_ke hoach dau thau 30-6-2010 3 2" xfId="2915"/>
    <cellStyle name="Dziesietny_Invoices2001Slovakia_10_Nha so 10_Dien1_Book1_ke hoach dau thau 30-6-2010 4" xfId="8489"/>
    <cellStyle name="Dziesiętny_Invoices2001Slovakia_10_Nha so 10_Dien1_Book1_ke hoach dau thau 30-6-2010 4" xfId="8490"/>
    <cellStyle name="Dziesietny_Invoices2001Slovakia_10_Nha so 10_Dien1_Book1_ke hoach dau thau 30-6-2010_BIEU KE HOACH  2015 (KTN 6.11 sua)" xfId="2916"/>
    <cellStyle name="Dziesiętny_Invoices2001Slovakia_10_Nha so 10_Dien1_Book1_ke hoach dau thau 30-6-2010_BIEU KE HOACH  2015 (KTN 6.11 sua)" xfId="2917"/>
    <cellStyle name="Dziesietny_Invoices2001Slovakia_10_Nha so 10_Dien1_Copy of KH PHAN BO VON ĐỐI ỨNG NAM 2011 (30 TY phuong án gop WB)" xfId="2918"/>
    <cellStyle name="Dziesiętny_Invoices2001Slovakia_10_Nha so 10_Dien1_Copy of KH PHAN BO VON ĐỐI ỨNG NAM 2011 (30 TY phuong án gop WB)" xfId="2919"/>
    <cellStyle name="Dziesietny_Invoices2001Slovakia_10_Nha so 10_Dien1_Copy of KH PHAN BO VON ĐỐI ỨNG NAM 2011 (30 TY phuong án gop WB) 2" xfId="2920"/>
    <cellStyle name="Dziesiętny_Invoices2001Slovakia_10_Nha so 10_Dien1_Copy of KH PHAN BO VON ĐỐI ỨNG NAM 2011 (30 TY phuong án gop WB) 2" xfId="2921"/>
    <cellStyle name="Dziesietny_Invoices2001Slovakia_10_Nha so 10_Dien1_Copy of KH PHAN BO VON ĐỐI ỨNG NAM 2011 (30 TY phuong án gop WB) 2 2" xfId="2922"/>
    <cellStyle name="Dziesiętny_Invoices2001Slovakia_10_Nha so 10_Dien1_Copy of KH PHAN BO VON ĐỐI ỨNG NAM 2011 (30 TY phuong án gop WB) 2 2" xfId="2923"/>
    <cellStyle name="Dziesietny_Invoices2001Slovakia_10_Nha so 10_Dien1_Copy of KH PHAN BO VON ĐỐI ỨNG NAM 2011 (30 TY phuong án gop WB) 3" xfId="2924"/>
    <cellStyle name="Dziesiętny_Invoices2001Slovakia_10_Nha so 10_Dien1_Copy of KH PHAN BO VON ĐỐI ỨNG NAM 2011 (30 TY phuong án gop WB) 3" xfId="2925"/>
    <cellStyle name="Dziesietny_Invoices2001Slovakia_10_Nha so 10_Dien1_Copy of KH PHAN BO VON ĐỐI ỨNG NAM 2011 (30 TY phuong án gop WB) 3 2" xfId="2926"/>
    <cellStyle name="Dziesiętny_Invoices2001Slovakia_10_Nha so 10_Dien1_Copy of KH PHAN BO VON ĐỐI ỨNG NAM 2011 (30 TY phuong án gop WB) 3 2" xfId="2927"/>
    <cellStyle name="Dziesietny_Invoices2001Slovakia_10_Nha so 10_Dien1_Copy of KH PHAN BO VON ĐỐI ỨNG NAM 2011 (30 TY phuong án gop WB) 4" xfId="8491"/>
    <cellStyle name="Dziesiętny_Invoices2001Slovakia_10_Nha so 10_Dien1_Copy of KH PHAN BO VON ĐỐI ỨNG NAM 2011 (30 TY phuong án gop WB) 4" xfId="8492"/>
    <cellStyle name="Dziesietny_Invoices2001Slovakia_10_Nha so 10_Dien1_Copy of KH PHAN BO VON ĐỐI ỨNG NAM 2011 (30 TY phuong án gop WB)_BIEU KE HOACH  2015 (KTN 6.11 sua)" xfId="2928"/>
    <cellStyle name="Dziesiętny_Invoices2001Slovakia_10_Nha so 10_Dien1_Copy of KH PHAN BO VON ĐỐI ỨNG NAM 2011 (30 TY phuong án gop WB)_BIEU KE HOACH  2015 (KTN 6.11 sua)" xfId="2929"/>
    <cellStyle name="Dziesietny_Invoices2001Slovakia_10_Nha so 10_Dien1_DTTD chieng chan Tham lai 29-9-2009" xfId="2930"/>
    <cellStyle name="Dziesiętny_Invoices2001Slovakia_10_Nha so 10_Dien1_DTTD chieng chan Tham lai 29-9-2009" xfId="2931"/>
    <cellStyle name="Dziesietny_Invoices2001Slovakia_10_Nha so 10_Dien1_DTTD chieng chan Tham lai 29-9-2009 2" xfId="2932"/>
    <cellStyle name="Dziesiętny_Invoices2001Slovakia_10_Nha so 10_Dien1_DTTD chieng chan Tham lai 29-9-2009 2" xfId="2933"/>
    <cellStyle name="Dziesietny_Invoices2001Slovakia_10_Nha so 10_Dien1_DTTD chieng chan Tham lai 29-9-2009 2 2" xfId="2934"/>
    <cellStyle name="Dziesiętny_Invoices2001Slovakia_10_Nha so 10_Dien1_DTTD chieng chan Tham lai 29-9-2009 2 2" xfId="2935"/>
    <cellStyle name="Dziesietny_Invoices2001Slovakia_10_Nha so 10_Dien1_DTTD chieng chan Tham lai 29-9-2009 3" xfId="2936"/>
    <cellStyle name="Dziesiętny_Invoices2001Slovakia_10_Nha so 10_Dien1_DTTD chieng chan Tham lai 29-9-2009 3" xfId="2937"/>
    <cellStyle name="Dziesietny_Invoices2001Slovakia_10_Nha so 10_Dien1_DTTD chieng chan Tham lai 29-9-2009 3 2" xfId="2938"/>
    <cellStyle name="Dziesiętny_Invoices2001Slovakia_10_Nha so 10_Dien1_DTTD chieng chan Tham lai 29-9-2009 3 2" xfId="2939"/>
    <cellStyle name="Dziesietny_Invoices2001Slovakia_10_Nha so 10_Dien1_DTTD chieng chan Tham lai 29-9-2009 4" xfId="8493"/>
    <cellStyle name="Dziesiętny_Invoices2001Slovakia_10_Nha so 10_Dien1_DTTD chieng chan Tham lai 29-9-2009 4" xfId="8494"/>
    <cellStyle name="Dziesietny_Invoices2001Slovakia_10_Nha so 10_Dien1_DTTD chieng chan Tham lai 29-9-2009_BIEU KE HOACH  2015 (KTN 6.11 sua)" xfId="2940"/>
    <cellStyle name="Dziesiętny_Invoices2001Slovakia_10_Nha so 10_Dien1_DTTD chieng chan Tham lai 29-9-2009_BIEU KE HOACH  2015 (KTN 6.11 sua)" xfId="2941"/>
    <cellStyle name="Dziesietny_Invoices2001Slovakia_10_Nha so 10_Dien1_Du toan nuoc San Thang (GD2)" xfId="2942"/>
    <cellStyle name="Dziesiętny_Invoices2001Slovakia_10_Nha so 10_Dien1_Du toan nuoc San Thang (GD2)" xfId="2943"/>
    <cellStyle name="Dziesietny_Invoices2001Slovakia_10_Nha so 10_Dien1_Du toan nuoc San Thang (GD2) 2" xfId="2944"/>
    <cellStyle name="Dziesiętny_Invoices2001Slovakia_10_Nha so 10_Dien1_Du toan nuoc San Thang (GD2) 2" xfId="2945"/>
    <cellStyle name="Dziesietny_Invoices2001Slovakia_10_Nha so 10_Dien1_Du toan nuoc San Thang (GD2) 2 2" xfId="2946"/>
    <cellStyle name="Dziesiętny_Invoices2001Slovakia_10_Nha so 10_Dien1_Du toan nuoc San Thang (GD2) 2 2" xfId="2947"/>
    <cellStyle name="Dziesietny_Invoices2001Slovakia_10_Nha so 10_Dien1_Du toan nuoc San Thang (GD2) 3" xfId="2948"/>
    <cellStyle name="Dziesiętny_Invoices2001Slovakia_10_Nha so 10_Dien1_Du toan nuoc San Thang (GD2) 3" xfId="2949"/>
    <cellStyle name="Dziesietny_Invoices2001Slovakia_10_Nha so 10_Dien1_Du toan nuoc San Thang (GD2) 3 2" xfId="2950"/>
    <cellStyle name="Dziesiętny_Invoices2001Slovakia_10_Nha so 10_Dien1_Du toan nuoc San Thang (GD2) 3 2" xfId="2951"/>
    <cellStyle name="Dziesietny_Invoices2001Slovakia_10_Nha so 10_Dien1_Du toan nuoc San Thang (GD2) 4" xfId="2952"/>
    <cellStyle name="Dziesiętny_Invoices2001Slovakia_10_Nha so 10_Dien1_Du toan nuoc San Thang (GD2) 4" xfId="2953"/>
    <cellStyle name="Dziesietny_Invoices2001Slovakia_10_Nha so 10_Dien1_Ke hoach 2010 (theo doi 11-8-2010)" xfId="2954"/>
    <cellStyle name="Dziesiętny_Invoices2001Slovakia_10_Nha so 10_Dien1_Ke hoach 2010 (theo doi 11-8-2010)" xfId="2955"/>
    <cellStyle name="Dziesietny_Invoices2001Slovakia_10_Nha so 10_Dien1_Ke hoach 2010 (theo doi 11-8-2010) 2" xfId="2956"/>
    <cellStyle name="Dziesiętny_Invoices2001Slovakia_10_Nha so 10_Dien1_Ke hoach 2010 (theo doi 11-8-2010) 2" xfId="2957"/>
    <cellStyle name="Dziesietny_Invoices2001Slovakia_10_Nha so 10_Dien1_Ke hoach 2010 (theo doi 11-8-2010) 2 2" xfId="2958"/>
    <cellStyle name="Dziesiętny_Invoices2001Slovakia_10_Nha so 10_Dien1_Ke hoach 2010 (theo doi 11-8-2010) 2 2" xfId="2959"/>
    <cellStyle name="Dziesietny_Invoices2001Slovakia_10_Nha so 10_Dien1_Ke hoach 2010 (theo doi 11-8-2010) 3" xfId="2960"/>
    <cellStyle name="Dziesiętny_Invoices2001Slovakia_10_Nha so 10_Dien1_Ke hoach 2010 (theo doi 11-8-2010) 3" xfId="2961"/>
    <cellStyle name="Dziesietny_Invoices2001Slovakia_10_Nha so 10_Dien1_Ke hoach 2010 (theo doi 11-8-2010) 3 2" xfId="2962"/>
    <cellStyle name="Dziesiętny_Invoices2001Slovakia_10_Nha so 10_Dien1_Ke hoach 2010 (theo doi 11-8-2010) 3 2" xfId="2963"/>
    <cellStyle name="Dziesietny_Invoices2001Slovakia_10_Nha so 10_Dien1_Ke hoach 2010 (theo doi 11-8-2010) 4" xfId="2964"/>
    <cellStyle name="Dziesiętny_Invoices2001Slovakia_10_Nha so 10_Dien1_Ke hoach 2010 (theo doi 11-8-2010) 4" xfId="2965"/>
    <cellStyle name="Dziesietny_Invoices2001Slovakia_10_Nha so 10_Dien1_ke hoach dau thau 30-6-2010" xfId="2966"/>
    <cellStyle name="Dziesiętny_Invoices2001Slovakia_10_Nha so 10_Dien1_ke hoach dau thau 30-6-2010" xfId="2967"/>
    <cellStyle name="Dziesietny_Invoices2001Slovakia_10_Nha so 10_Dien1_ke hoach dau thau 30-6-2010 2" xfId="2968"/>
    <cellStyle name="Dziesiętny_Invoices2001Slovakia_10_Nha so 10_Dien1_ke hoach dau thau 30-6-2010 2" xfId="2969"/>
    <cellStyle name="Dziesietny_Invoices2001Slovakia_10_Nha so 10_Dien1_ke hoach dau thau 30-6-2010 2 2" xfId="2970"/>
    <cellStyle name="Dziesiętny_Invoices2001Slovakia_10_Nha so 10_Dien1_ke hoach dau thau 30-6-2010 2 2" xfId="2971"/>
    <cellStyle name="Dziesietny_Invoices2001Slovakia_10_Nha so 10_Dien1_ke hoach dau thau 30-6-2010 3" xfId="2972"/>
    <cellStyle name="Dziesiętny_Invoices2001Slovakia_10_Nha so 10_Dien1_ke hoach dau thau 30-6-2010 3" xfId="2973"/>
    <cellStyle name="Dziesietny_Invoices2001Slovakia_10_Nha so 10_Dien1_ke hoach dau thau 30-6-2010 3 2" xfId="2974"/>
    <cellStyle name="Dziesiętny_Invoices2001Slovakia_10_Nha so 10_Dien1_ke hoach dau thau 30-6-2010 3 2" xfId="2975"/>
    <cellStyle name="Dziesietny_Invoices2001Slovakia_10_Nha so 10_Dien1_ke hoach dau thau 30-6-2010 4" xfId="2976"/>
    <cellStyle name="Dziesiętny_Invoices2001Slovakia_10_Nha so 10_Dien1_ke hoach dau thau 30-6-2010 4" xfId="2977"/>
    <cellStyle name="Dziesietny_Invoices2001Slovakia_10_Nha so 10_Dien1_KH Von 2012 gui BKH 1" xfId="2978"/>
    <cellStyle name="Dziesiętny_Invoices2001Slovakia_10_Nha so 10_Dien1_KH Von 2012 gui BKH 1" xfId="2979"/>
    <cellStyle name="Dziesietny_Invoices2001Slovakia_10_Nha so 10_Dien1_KH Von 2012 gui BKH 1 2" xfId="2980"/>
    <cellStyle name="Dziesiętny_Invoices2001Slovakia_10_Nha so 10_Dien1_KH Von 2012 gui BKH 1 2" xfId="2981"/>
    <cellStyle name="Dziesietny_Invoices2001Slovakia_10_Nha so 10_Dien1_KH Von 2012 gui BKH 1 2 2" xfId="2982"/>
    <cellStyle name="Dziesiętny_Invoices2001Slovakia_10_Nha so 10_Dien1_KH Von 2012 gui BKH 1 2 2" xfId="2983"/>
    <cellStyle name="Dziesietny_Invoices2001Slovakia_10_Nha so 10_Dien1_KH Von 2012 gui BKH 1 3" xfId="2984"/>
    <cellStyle name="Dziesiętny_Invoices2001Slovakia_10_Nha so 10_Dien1_KH Von 2012 gui BKH 1 3" xfId="2985"/>
    <cellStyle name="Dziesietny_Invoices2001Slovakia_10_Nha so 10_Dien1_KH Von 2012 gui BKH 1 3 2" xfId="2986"/>
    <cellStyle name="Dziesiętny_Invoices2001Slovakia_10_Nha so 10_Dien1_KH Von 2012 gui BKH 1 3 2" xfId="2987"/>
    <cellStyle name="Dziesietny_Invoices2001Slovakia_10_Nha so 10_Dien1_KH Von 2012 gui BKH 1 4" xfId="8495"/>
    <cellStyle name="Dziesiętny_Invoices2001Slovakia_10_Nha so 10_Dien1_KH Von 2012 gui BKH 1 4" xfId="8496"/>
    <cellStyle name="Dziesietny_Invoices2001Slovakia_10_Nha so 10_Dien1_KH Von 2012 gui BKH 1_BIEU KE HOACH  2015 (KTN 6.11 sua)" xfId="2988"/>
    <cellStyle name="Dziesiętny_Invoices2001Slovakia_10_Nha so 10_Dien1_KH Von 2012 gui BKH 1_BIEU KE HOACH  2015 (KTN 6.11 sua)" xfId="2989"/>
    <cellStyle name="Dziesietny_Invoices2001Slovakia_10_Nha so 10_Dien1_QD ke hoach dau thau" xfId="2990"/>
    <cellStyle name="Dziesiętny_Invoices2001Slovakia_10_Nha so 10_Dien1_QD ke hoach dau thau" xfId="2991"/>
    <cellStyle name="Dziesietny_Invoices2001Slovakia_10_Nha so 10_Dien1_QD ke hoach dau thau 2" xfId="2992"/>
    <cellStyle name="Dziesiętny_Invoices2001Slovakia_10_Nha so 10_Dien1_QD ke hoach dau thau 2" xfId="2993"/>
    <cellStyle name="Dziesietny_Invoices2001Slovakia_10_Nha so 10_Dien1_QD ke hoach dau thau 2 2" xfId="2994"/>
    <cellStyle name="Dziesiętny_Invoices2001Slovakia_10_Nha so 10_Dien1_QD ke hoach dau thau 2 2" xfId="2995"/>
    <cellStyle name="Dziesietny_Invoices2001Slovakia_10_Nha so 10_Dien1_QD ke hoach dau thau 3" xfId="2996"/>
    <cellStyle name="Dziesiętny_Invoices2001Slovakia_10_Nha so 10_Dien1_QD ke hoach dau thau 3" xfId="2997"/>
    <cellStyle name="Dziesietny_Invoices2001Slovakia_10_Nha so 10_Dien1_QD ke hoach dau thau 3 2" xfId="2998"/>
    <cellStyle name="Dziesiętny_Invoices2001Slovakia_10_Nha so 10_Dien1_QD ke hoach dau thau 3 2" xfId="2999"/>
    <cellStyle name="Dziesietny_Invoices2001Slovakia_10_Nha so 10_Dien1_QD ke hoach dau thau 4" xfId="3000"/>
    <cellStyle name="Dziesiętny_Invoices2001Slovakia_10_Nha so 10_Dien1_QD ke hoach dau thau 4" xfId="3001"/>
    <cellStyle name="Dziesietny_Invoices2001Slovakia_10_Nha so 10_Dien1_tien luong" xfId="3002"/>
    <cellStyle name="Dziesiętny_Invoices2001Slovakia_10_Nha so 10_Dien1_tien luong" xfId="3003"/>
    <cellStyle name="Dziesietny_Invoices2001Slovakia_10_Nha so 10_Dien1_Tien luong chuan 01" xfId="3004"/>
    <cellStyle name="Dziesiętny_Invoices2001Slovakia_10_Nha so 10_Dien1_Tien luong chuan 01" xfId="3005"/>
    <cellStyle name="Dziesietny_Invoices2001Slovakia_10_Nha so 10_Dien1_tinh toan hoang ha" xfId="3006"/>
    <cellStyle name="Dziesiętny_Invoices2001Slovakia_10_Nha so 10_Dien1_tinh toan hoang ha" xfId="3007"/>
    <cellStyle name="Dziesietny_Invoices2001Slovakia_10_Nha so 10_Dien1_tinh toan hoang ha 2" xfId="3008"/>
    <cellStyle name="Dziesiętny_Invoices2001Slovakia_10_Nha so 10_Dien1_tinh toan hoang ha 2" xfId="3009"/>
    <cellStyle name="Dziesietny_Invoices2001Slovakia_10_Nha so 10_Dien1_tinh toan hoang ha 2 2" xfId="3010"/>
    <cellStyle name="Dziesiętny_Invoices2001Slovakia_10_Nha so 10_Dien1_tinh toan hoang ha 2 2" xfId="3011"/>
    <cellStyle name="Dziesietny_Invoices2001Slovakia_10_Nha so 10_Dien1_tinh toan hoang ha 3" xfId="3012"/>
    <cellStyle name="Dziesiętny_Invoices2001Slovakia_10_Nha so 10_Dien1_tinh toan hoang ha 3" xfId="3013"/>
    <cellStyle name="Dziesietny_Invoices2001Slovakia_10_Nha so 10_Dien1_tinh toan hoang ha 3 2" xfId="3014"/>
    <cellStyle name="Dziesiętny_Invoices2001Slovakia_10_Nha so 10_Dien1_tinh toan hoang ha 3 2" xfId="3015"/>
    <cellStyle name="Dziesietny_Invoices2001Slovakia_10_Nha so 10_Dien1_tinh toan hoang ha 4" xfId="3016"/>
    <cellStyle name="Dziesiętny_Invoices2001Slovakia_10_Nha so 10_Dien1_tinh toan hoang ha 4" xfId="3017"/>
    <cellStyle name="Dziesietny_Invoices2001Slovakia_10_Nha so 10_Dien1_Tong von ĐTPT" xfId="3018"/>
    <cellStyle name="Dziesiętny_Invoices2001Slovakia_10_Nha so 10_Dien1_Tong von ĐTPT" xfId="3019"/>
    <cellStyle name="Dziesietny_Invoices2001Slovakia_10_Nha so 10_Dien1_Tong von ĐTPT 2" xfId="3020"/>
    <cellStyle name="Dziesiętny_Invoices2001Slovakia_10_Nha so 10_Dien1_Tong von ĐTPT 2" xfId="3021"/>
    <cellStyle name="Dziesietny_Invoices2001Slovakia_10_Nha so 10_Dien1_Tong von ĐTPT 2 2" xfId="3022"/>
    <cellStyle name="Dziesiętny_Invoices2001Slovakia_10_Nha so 10_Dien1_Tong von ĐTPT 2 2" xfId="3023"/>
    <cellStyle name="Dziesietny_Invoices2001Slovakia_10_Nha so 10_Dien1_Tong von ĐTPT 3" xfId="3024"/>
    <cellStyle name="Dziesiętny_Invoices2001Slovakia_10_Nha so 10_Dien1_Tong von ĐTPT 3" xfId="3025"/>
    <cellStyle name="Dziesietny_Invoices2001Slovakia_10_Nha so 10_Dien1_Tong von ĐTPT 3 2" xfId="3026"/>
    <cellStyle name="Dziesiętny_Invoices2001Slovakia_10_Nha so 10_Dien1_Tong von ĐTPT 3 2" xfId="3027"/>
    <cellStyle name="Dziesietny_Invoices2001Slovakia_10_Nha so 10_Dien1_Tong von ĐTPT 4" xfId="3028"/>
    <cellStyle name="Dziesiętny_Invoices2001Slovakia_10_Nha so 10_Dien1_Tong von ĐTPT 4" xfId="3029"/>
    <cellStyle name="Dziesietny_Invoices2001Slovakia_bang so sanh gia tri" xfId="3030"/>
    <cellStyle name="Dziesiętny_Invoices2001Slovakia_bao_cao_TH_th_cong_tac_dau_thau_-_ngay251209" xfId="3031"/>
    <cellStyle name="Dziesietny_Invoices2001Slovakia_bieu tong hop lai kh von 2011 gui phong TH-KTDN" xfId="3032"/>
    <cellStyle name="Dziesiętny_Invoices2001Slovakia_bieu tong hop lai kh von 2011 gui phong TH-KTDN" xfId="3033"/>
    <cellStyle name="Dziesietny_Invoices2001Slovakia_bieu tong hop lai kh von 2011 gui phong TH-KTDN 2" xfId="3034"/>
    <cellStyle name="Dziesiętny_Invoices2001Slovakia_bieu tong hop lai kh von 2011 gui phong TH-KTDN 2" xfId="3035"/>
    <cellStyle name="Dziesietny_Invoices2001Slovakia_bieu tong hop lai kh von 2011 gui phong TH-KTDN 2 2" xfId="3036"/>
    <cellStyle name="Dziesiętny_Invoices2001Slovakia_bieu tong hop lai kh von 2011 gui phong TH-KTDN 2 2" xfId="3037"/>
    <cellStyle name="Dziesietny_Invoices2001Slovakia_bieu tong hop lai kh von 2011 gui phong TH-KTDN 3" xfId="3038"/>
    <cellStyle name="Dziesiętny_Invoices2001Slovakia_bieu tong hop lai kh von 2011 gui phong TH-KTDN 3" xfId="3039"/>
    <cellStyle name="Dziesietny_Invoices2001Slovakia_bieu tong hop lai kh von 2011 gui phong TH-KTDN 3 2" xfId="3040"/>
    <cellStyle name="Dziesiętny_Invoices2001Slovakia_bieu tong hop lai kh von 2011 gui phong TH-KTDN 3 2" xfId="3041"/>
    <cellStyle name="Dziesietny_Invoices2001Slovakia_bieu tong hop lai kh von 2011 gui phong TH-KTDN 4" xfId="8497"/>
    <cellStyle name="Dziesiętny_Invoices2001Slovakia_bieu tong hop lai kh von 2011 gui phong TH-KTDN 4" xfId="8498"/>
    <cellStyle name="Dziesietny_Invoices2001Slovakia_bieu tong hop lai kh von 2011 gui phong TH-KTDN_BIEU KE HOACH  2015 (KTN 6.11 sua)" xfId="3042"/>
    <cellStyle name="Dziesiętny_Invoices2001Slovakia_bieu tong hop lai kh von 2011 gui phong TH-KTDN_BIEU KE HOACH  2015 (KTN 6.11 sua)" xfId="3043"/>
    <cellStyle name="Dziesietny_Invoices2001Slovakia_BIỂU TỔNG HỢP LẦN CUỐI SỬA THEO NGHI QUYẾT SỐ 81" xfId="3044"/>
    <cellStyle name="Dziesiętny_Invoices2001Slovakia_Book1" xfId="3045"/>
    <cellStyle name="Dziesietny_Invoices2001Slovakia_Book1 2" xfId="8499"/>
    <cellStyle name="Dziesiętny_Invoices2001Slovakia_Book1 2" xfId="8500"/>
    <cellStyle name="Dziesietny_Invoices2001Slovakia_Book1 3" xfId="8501"/>
    <cellStyle name="Dziesiętny_Invoices2001Slovakia_Book1 3" xfId="8502"/>
    <cellStyle name="Dziesietny_Invoices2001Slovakia_Book1 4" xfId="8503"/>
    <cellStyle name="Dziesiętny_Invoices2001Slovakia_Book1 4" xfId="8504"/>
    <cellStyle name="Dziesietny_Invoices2001Slovakia_Book1_1" xfId="3046"/>
    <cellStyle name="Dziesiętny_Invoices2001Slovakia_Book1_1" xfId="3047"/>
    <cellStyle name="Dziesietny_Invoices2001Slovakia_Book1_1 2" xfId="3048"/>
    <cellStyle name="Dziesiętny_Invoices2001Slovakia_Book1_1 2" xfId="3049"/>
    <cellStyle name="Dziesietny_Invoices2001Slovakia_Book1_1 3" xfId="3050"/>
    <cellStyle name="Dziesiętny_Invoices2001Slovakia_Book1_1 3" xfId="3051"/>
    <cellStyle name="Dziesietny_Invoices2001Slovakia_Book1_1 4" xfId="3052"/>
    <cellStyle name="Dziesiętny_Invoices2001Slovakia_Book1_1 4" xfId="3053"/>
    <cellStyle name="Dziesietny_Invoices2001Slovakia_Book1_1_Bao cao danh muc cac cong trinh tren dia ban huyen 4-2010" xfId="3054"/>
    <cellStyle name="Dziesiętny_Invoices2001Slovakia_Book1_1_Bao cao danh muc cac cong trinh tren dia ban huyen 4-2010" xfId="3055"/>
    <cellStyle name="Dziesietny_Invoices2001Slovakia_Book1_1_bieu ke hoach dau thau" xfId="3056"/>
    <cellStyle name="Dziesiętny_Invoices2001Slovakia_Book1_1_bieu ke hoach dau thau" xfId="3057"/>
    <cellStyle name="Dziesietny_Invoices2001Slovakia_Book1_1_bieu ke hoach dau thau 2" xfId="3058"/>
    <cellStyle name="Dziesiętny_Invoices2001Slovakia_Book1_1_bieu ke hoach dau thau 2" xfId="3059"/>
    <cellStyle name="Dziesietny_Invoices2001Slovakia_Book1_1_bieu ke hoach dau thau 2 2" xfId="3060"/>
    <cellStyle name="Dziesiętny_Invoices2001Slovakia_Book1_1_bieu ke hoach dau thau 2 2" xfId="3061"/>
    <cellStyle name="Dziesietny_Invoices2001Slovakia_Book1_1_bieu ke hoach dau thau 3" xfId="3062"/>
    <cellStyle name="Dziesiętny_Invoices2001Slovakia_Book1_1_bieu ke hoach dau thau 3" xfId="3063"/>
    <cellStyle name="Dziesietny_Invoices2001Slovakia_Book1_1_bieu ke hoach dau thau 3 2" xfId="3064"/>
    <cellStyle name="Dziesiętny_Invoices2001Slovakia_Book1_1_bieu ke hoach dau thau 3 2" xfId="3065"/>
    <cellStyle name="Dziesietny_Invoices2001Slovakia_Book1_1_bieu ke hoach dau thau 4" xfId="3066"/>
    <cellStyle name="Dziesiętny_Invoices2001Slovakia_Book1_1_bieu ke hoach dau thau 4" xfId="3067"/>
    <cellStyle name="Dziesietny_Invoices2001Slovakia_Book1_1_bieu ke hoach dau thau truong mam non SKH" xfId="3068"/>
    <cellStyle name="Dziesiętny_Invoices2001Slovakia_Book1_1_bieu ke hoach dau thau truong mam non SKH" xfId="3069"/>
    <cellStyle name="Dziesietny_Invoices2001Slovakia_Book1_1_bieu ke hoach dau thau truong mam non SKH 2" xfId="3070"/>
    <cellStyle name="Dziesiętny_Invoices2001Slovakia_Book1_1_bieu ke hoach dau thau truong mam non SKH 2" xfId="3071"/>
    <cellStyle name="Dziesietny_Invoices2001Slovakia_Book1_1_bieu ke hoach dau thau truong mam non SKH 2 2" xfId="3072"/>
    <cellStyle name="Dziesiętny_Invoices2001Slovakia_Book1_1_bieu ke hoach dau thau truong mam non SKH 2 2" xfId="3073"/>
    <cellStyle name="Dziesietny_Invoices2001Slovakia_Book1_1_bieu ke hoach dau thau truong mam non SKH 3" xfId="3074"/>
    <cellStyle name="Dziesiętny_Invoices2001Slovakia_Book1_1_bieu ke hoach dau thau truong mam non SKH 3" xfId="3075"/>
    <cellStyle name="Dziesietny_Invoices2001Slovakia_Book1_1_bieu ke hoach dau thau truong mam non SKH 3 2" xfId="3076"/>
    <cellStyle name="Dziesiętny_Invoices2001Slovakia_Book1_1_bieu ke hoach dau thau truong mam non SKH 3 2" xfId="3077"/>
    <cellStyle name="Dziesietny_Invoices2001Slovakia_Book1_1_bieu ke hoach dau thau truong mam non SKH 4" xfId="3078"/>
    <cellStyle name="Dziesiętny_Invoices2001Slovakia_Book1_1_bieu ke hoach dau thau truong mam non SKH 4" xfId="3079"/>
    <cellStyle name="Dziesietny_Invoices2001Slovakia_Book1_1_bieu tong hop lai kh von 2011 gui phong TH-KTDN" xfId="3080"/>
    <cellStyle name="Dziesiętny_Invoices2001Slovakia_Book1_1_bieu tong hop lai kh von 2011 gui phong TH-KTDN" xfId="3081"/>
    <cellStyle name="Dziesietny_Invoices2001Slovakia_Book1_1_bieu tong hop lai kh von 2011 gui phong TH-KTDN 2" xfId="3082"/>
    <cellStyle name="Dziesiętny_Invoices2001Slovakia_Book1_1_bieu tong hop lai kh von 2011 gui phong TH-KTDN 2" xfId="3083"/>
    <cellStyle name="Dziesietny_Invoices2001Slovakia_Book1_1_bieu tong hop lai kh von 2011 gui phong TH-KTDN 2 2" xfId="3084"/>
    <cellStyle name="Dziesiętny_Invoices2001Slovakia_Book1_1_bieu tong hop lai kh von 2011 gui phong TH-KTDN 2 2" xfId="3085"/>
    <cellStyle name="Dziesietny_Invoices2001Slovakia_Book1_1_bieu tong hop lai kh von 2011 gui phong TH-KTDN 3" xfId="3086"/>
    <cellStyle name="Dziesiętny_Invoices2001Slovakia_Book1_1_bieu tong hop lai kh von 2011 gui phong TH-KTDN 3" xfId="3087"/>
    <cellStyle name="Dziesietny_Invoices2001Slovakia_Book1_1_bieu tong hop lai kh von 2011 gui phong TH-KTDN 3 2" xfId="3088"/>
    <cellStyle name="Dziesiętny_Invoices2001Slovakia_Book1_1_bieu tong hop lai kh von 2011 gui phong TH-KTDN 3 2" xfId="3089"/>
    <cellStyle name="Dziesietny_Invoices2001Slovakia_Book1_1_bieu tong hop lai kh von 2011 gui phong TH-KTDN 4" xfId="8505"/>
    <cellStyle name="Dziesiętny_Invoices2001Slovakia_Book1_1_bieu tong hop lai kh von 2011 gui phong TH-KTDN 4" xfId="8506"/>
    <cellStyle name="Dziesietny_Invoices2001Slovakia_Book1_1_bieu tong hop lai kh von 2011 gui phong TH-KTDN_BIEU KE HOACH  2015 (KTN 6.11 sua)" xfId="3090"/>
    <cellStyle name="Dziesiętny_Invoices2001Slovakia_Book1_1_bieu tong hop lai kh von 2011 gui phong TH-KTDN_BIEU KE HOACH  2015 (KTN 6.11 sua)" xfId="3091"/>
    <cellStyle name="Dziesietny_Invoices2001Slovakia_Book1_1_Book1" xfId="3092"/>
    <cellStyle name="Dziesiętny_Invoices2001Slovakia_Book1_1_Book1" xfId="3093"/>
    <cellStyle name="Dziesietny_Invoices2001Slovakia_Book1_1_Book1 2" xfId="8507"/>
    <cellStyle name="Dziesiętny_Invoices2001Slovakia_Book1_1_Book1 2" xfId="8508"/>
    <cellStyle name="Dziesietny_Invoices2001Slovakia_Book1_1_Book1 3" xfId="8509"/>
    <cellStyle name="Dziesiętny_Invoices2001Slovakia_Book1_1_Book1 3" xfId="8510"/>
    <cellStyle name="Dziesietny_Invoices2001Slovakia_Book1_1_Book1 4" xfId="8511"/>
    <cellStyle name="Dziesiętny_Invoices2001Slovakia_Book1_1_Book1 4" xfId="8512"/>
    <cellStyle name="Dziesietny_Invoices2001Slovakia_Book1_1_Book1_1" xfId="3094"/>
    <cellStyle name="Dziesiętny_Invoices2001Slovakia_Book1_1_Book1_1" xfId="3095"/>
    <cellStyle name="Dziesietny_Invoices2001Slovakia_Book1_1_Book1_1 2" xfId="3096"/>
    <cellStyle name="Dziesiętny_Invoices2001Slovakia_Book1_1_Book1_1 2" xfId="3097"/>
    <cellStyle name="Dziesietny_Invoices2001Slovakia_Book1_1_Book1_1 2 2" xfId="3098"/>
    <cellStyle name="Dziesiętny_Invoices2001Slovakia_Book1_1_Book1_1 2 2" xfId="3099"/>
    <cellStyle name="Dziesietny_Invoices2001Slovakia_Book1_1_Book1_1 3" xfId="3100"/>
    <cellStyle name="Dziesiętny_Invoices2001Slovakia_Book1_1_Book1_1 3" xfId="3101"/>
    <cellStyle name="Dziesietny_Invoices2001Slovakia_Book1_1_Book1_1 3 2" xfId="3102"/>
    <cellStyle name="Dziesiętny_Invoices2001Slovakia_Book1_1_Book1_1 3 2" xfId="3103"/>
    <cellStyle name="Dziesietny_Invoices2001Slovakia_Book1_1_Book1_1 4" xfId="3104"/>
    <cellStyle name="Dziesiętny_Invoices2001Slovakia_Book1_1_Book1_1 4" xfId="3105"/>
    <cellStyle name="Dziesietny_Invoices2001Slovakia_Book1_1_Book1_1_DTTD chieng chan Tham lai 29-9-2009" xfId="3106"/>
    <cellStyle name="Dziesiętny_Invoices2001Slovakia_Book1_1_Book1_1_DTTD chieng chan Tham lai 29-9-2009" xfId="3107"/>
    <cellStyle name="Dziesietny_Invoices2001Slovakia_Book1_1_Book1_1_DTTD chieng chan Tham lai 29-9-2009 2" xfId="3108"/>
    <cellStyle name="Dziesiętny_Invoices2001Slovakia_Book1_1_Book1_1_DTTD chieng chan Tham lai 29-9-2009 2" xfId="3109"/>
    <cellStyle name="Dziesietny_Invoices2001Slovakia_Book1_1_Book1_1_DTTD chieng chan Tham lai 29-9-2009 2 2" xfId="3110"/>
    <cellStyle name="Dziesiętny_Invoices2001Slovakia_Book1_1_Book1_1_DTTD chieng chan Tham lai 29-9-2009 2 2" xfId="3111"/>
    <cellStyle name="Dziesietny_Invoices2001Slovakia_Book1_1_Book1_1_DTTD chieng chan Tham lai 29-9-2009 3" xfId="3112"/>
    <cellStyle name="Dziesiętny_Invoices2001Slovakia_Book1_1_Book1_1_DTTD chieng chan Tham lai 29-9-2009 3" xfId="3113"/>
    <cellStyle name="Dziesietny_Invoices2001Slovakia_Book1_1_Book1_1_DTTD chieng chan Tham lai 29-9-2009 3 2" xfId="3114"/>
    <cellStyle name="Dziesiętny_Invoices2001Slovakia_Book1_1_Book1_1_DTTD chieng chan Tham lai 29-9-2009 3 2" xfId="3115"/>
    <cellStyle name="Dziesietny_Invoices2001Slovakia_Book1_1_Book1_1_DTTD chieng chan Tham lai 29-9-2009 4" xfId="3116"/>
    <cellStyle name="Dziesiętny_Invoices2001Slovakia_Book1_1_Book1_1_DTTD chieng chan Tham lai 29-9-2009 4" xfId="3117"/>
    <cellStyle name="Dziesietny_Invoices2001Slovakia_Book1_1_Book1_1_Ke hoach 2010 (theo doi 11-8-2010)" xfId="3118"/>
    <cellStyle name="Dziesiętny_Invoices2001Slovakia_Book1_1_Book1_1_Ke hoach 2010 (theo doi 11-8-2010)" xfId="3119"/>
    <cellStyle name="Dziesietny_Invoices2001Slovakia_Book1_1_Book1_1_Ke hoach 2010 (theo doi 11-8-2010) 2" xfId="3120"/>
    <cellStyle name="Dziesiętny_Invoices2001Slovakia_Book1_1_Book1_1_Ke hoach 2010 (theo doi 11-8-2010) 2" xfId="3121"/>
    <cellStyle name="Dziesietny_Invoices2001Slovakia_Book1_1_Book1_1_Ke hoach 2010 (theo doi 11-8-2010) 2 2" xfId="3122"/>
    <cellStyle name="Dziesiętny_Invoices2001Slovakia_Book1_1_Book1_1_Ke hoach 2010 (theo doi 11-8-2010) 2 2" xfId="3123"/>
    <cellStyle name="Dziesietny_Invoices2001Slovakia_Book1_1_Book1_1_Ke hoach 2010 (theo doi 11-8-2010) 3" xfId="3124"/>
    <cellStyle name="Dziesiętny_Invoices2001Slovakia_Book1_1_Book1_1_Ke hoach 2010 (theo doi 11-8-2010) 3" xfId="3125"/>
    <cellStyle name="Dziesietny_Invoices2001Slovakia_Book1_1_Book1_1_Ke hoach 2010 (theo doi 11-8-2010) 3 2" xfId="3126"/>
    <cellStyle name="Dziesiętny_Invoices2001Slovakia_Book1_1_Book1_1_Ke hoach 2010 (theo doi 11-8-2010) 3 2" xfId="3127"/>
    <cellStyle name="Dziesietny_Invoices2001Slovakia_Book1_1_Book1_1_Ke hoach 2010 (theo doi 11-8-2010) 4" xfId="8513"/>
    <cellStyle name="Dziesiętny_Invoices2001Slovakia_Book1_1_Book1_1_Ke hoach 2010 (theo doi 11-8-2010) 4" xfId="8514"/>
    <cellStyle name="Dziesietny_Invoices2001Slovakia_Book1_1_Book1_1_Ke hoach 2010 (theo doi 11-8-2010)_BIEU KE HOACH  2015 (KTN 6.11 sua)" xfId="3128"/>
    <cellStyle name="Dziesiętny_Invoices2001Slovakia_Book1_1_Book1_1_Ke hoach 2010 (theo doi 11-8-2010)_BIEU KE HOACH  2015 (KTN 6.11 sua)" xfId="3129"/>
    <cellStyle name="Dziesietny_Invoices2001Slovakia_Book1_1_Book1_1_ke hoach dau thau 30-6-2010" xfId="3130"/>
    <cellStyle name="Dziesiętny_Invoices2001Slovakia_Book1_1_Book1_1_ke hoach dau thau 30-6-2010" xfId="3131"/>
    <cellStyle name="Dziesietny_Invoices2001Slovakia_Book1_1_Book1_1_ke hoach dau thau 30-6-2010 2" xfId="3132"/>
    <cellStyle name="Dziesiętny_Invoices2001Slovakia_Book1_1_Book1_1_ke hoach dau thau 30-6-2010 2" xfId="3133"/>
    <cellStyle name="Dziesietny_Invoices2001Slovakia_Book1_1_Book1_1_ke hoach dau thau 30-6-2010 2 2" xfId="3134"/>
    <cellStyle name="Dziesiętny_Invoices2001Slovakia_Book1_1_Book1_1_ke hoach dau thau 30-6-2010 2 2" xfId="3135"/>
    <cellStyle name="Dziesietny_Invoices2001Slovakia_Book1_1_Book1_1_ke hoach dau thau 30-6-2010 3" xfId="3136"/>
    <cellStyle name="Dziesiętny_Invoices2001Slovakia_Book1_1_Book1_1_ke hoach dau thau 30-6-2010 3" xfId="3137"/>
    <cellStyle name="Dziesietny_Invoices2001Slovakia_Book1_1_Book1_1_ke hoach dau thau 30-6-2010 3 2" xfId="3138"/>
    <cellStyle name="Dziesiętny_Invoices2001Slovakia_Book1_1_Book1_1_ke hoach dau thau 30-6-2010 3 2" xfId="3139"/>
    <cellStyle name="Dziesietny_Invoices2001Slovakia_Book1_1_Book1_1_ke hoach dau thau 30-6-2010 4" xfId="8515"/>
    <cellStyle name="Dziesiętny_Invoices2001Slovakia_Book1_1_Book1_1_ke hoach dau thau 30-6-2010 4" xfId="8516"/>
    <cellStyle name="Dziesietny_Invoices2001Slovakia_Book1_1_Book1_1_ke hoach dau thau 30-6-2010_BIEU KE HOACH  2015 (KTN 6.11 sua)" xfId="3140"/>
    <cellStyle name="Dziesiętny_Invoices2001Slovakia_Book1_1_Book1_1_ke hoach dau thau 30-6-2010_BIEU KE HOACH  2015 (KTN 6.11 sua)" xfId="3141"/>
    <cellStyle name="Dziesietny_Invoices2001Slovakia_Book1_1_Book1_2" xfId="3142"/>
    <cellStyle name="Dziesiętny_Invoices2001Slovakia_Book1_1_Book1_2" xfId="3143"/>
    <cellStyle name="Dziesietny_Invoices2001Slovakia_Book1_1_Book1_2_ke hoach dau thau 30-6-2010" xfId="3144"/>
    <cellStyle name="Dziesiętny_Invoices2001Slovakia_Book1_1_Book1_2_ke hoach dau thau 30-6-2010" xfId="3145"/>
    <cellStyle name="Dziesietny_Invoices2001Slovakia_Book1_1_Book1_2_ke hoach dau thau 30-6-2010 2" xfId="3146"/>
    <cellStyle name="Dziesiętny_Invoices2001Slovakia_Book1_1_Book1_2_ke hoach dau thau 30-6-2010 2" xfId="3147"/>
    <cellStyle name="Dziesietny_Invoices2001Slovakia_Book1_1_Book1_2_ke hoach dau thau 30-6-2010 2 2" xfId="3148"/>
    <cellStyle name="Dziesiętny_Invoices2001Slovakia_Book1_1_Book1_2_ke hoach dau thau 30-6-2010 2 2" xfId="3149"/>
    <cellStyle name="Dziesietny_Invoices2001Slovakia_Book1_1_Book1_2_ke hoach dau thau 30-6-2010 3" xfId="3150"/>
    <cellStyle name="Dziesiętny_Invoices2001Slovakia_Book1_1_Book1_2_ke hoach dau thau 30-6-2010 3" xfId="3151"/>
    <cellStyle name="Dziesietny_Invoices2001Slovakia_Book1_1_Book1_2_ke hoach dau thau 30-6-2010 3 2" xfId="3152"/>
    <cellStyle name="Dziesiętny_Invoices2001Slovakia_Book1_1_Book1_2_ke hoach dau thau 30-6-2010 3 2" xfId="3153"/>
    <cellStyle name="Dziesietny_Invoices2001Slovakia_Book1_1_Book1_2_ke hoach dau thau 30-6-2010 4" xfId="3154"/>
    <cellStyle name="Dziesiętny_Invoices2001Slovakia_Book1_1_Book1_2_ke hoach dau thau 30-6-2010 4" xfId="3155"/>
    <cellStyle name="Dziesietny_Invoices2001Slovakia_Book1_1_Book1_3" xfId="3156"/>
    <cellStyle name="Dziesiętny_Invoices2001Slovakia_Book1_1_Book1_3" xfId="3157"/>
    <cellStyle name="Dziesietny_Invoices2001Slovakia_Book1_1_Book1_Bao cao danh muc cac cong trinh tren dia ban huyen 4-2010" xfId="3158"/>
    <cellStyle name="Dziesiętny_Invoices2001Slovakia_Book1_1_Book1_Bao cao danh muc cac cong trinh tren dia ban huyen 4-2010" xfId="3159"/>
    <cellStyle name="Dziesietny_Invoices2001Slovakia_Book1_1_Book1_bieu ke hoach dau thau" xfId="3160"/>
    <cellStyle name="Dziesiętny_Invoices2001Slovakia_Book1_1_Book1_bieu ke hoach dau thau" xfId="3161"/>
    <cellStyle name="Dziesietny_Invoices2001Slovakia_Book1_1_Book1_bieu ke hoach dau thau 2" xfId="3162"/>
    <cellStyle name="Dziesiętny_Invoices2001Slovakia_Book1_1_Book1_bieu ke hoach dau thau 2" xfId="3163"/>
    <cellStyle name="Dziesietny_Invoices2001Slovakia_Book1_1_Book1_bieu ke hoach dau thau 2 2" xfId="3164"/>
    <cellStyle name="Dziesiętny_Invoices2001Slovakia_Book1_1_Book1_bieu ke hoach dau thau 2 2" xfId="3165"/>
    <cellStyle name="Dziesietny_Invoices2001Slovakia_Book1_1_Book1_bieu ke hoach dau thau 3" xfId="3166"/>
    <cellStyle name="Dziesiętny_Invoices2001Slovakia_Book1_1_Book1_bieu ke hoach dau thau 3" xfId="3167"/>
    <cellStyle name="Dziesietny_Invoices2001Slovakia_Book1_1_Book1_bieu ke hoach dau thau 3 2" xfId="3168"/>
    <cellStyle name="Dziesiętny_Invoices2001Slovakia_Book1_1_Book1_bieu ke hoach dau thau 3 2" xfId="3169"/>
    <cellStyle name="Dziesietny_Invoices2001Slovakia_Book1_1_Book1_bieu ke hoach dau thau 4" xfId="8517"/>
    <cellStyle name="Dziesiętny_Invoices2001Slovakia_Book1_1_Book1_bieu ke hoach dau thau 4" xfId="8518"/>
    <cellStyle name="Dziesietny_Invoices2001Slovakia_Book1_1_Book1_bieu ke hoach dau thau truong mam non SKH" xfId="3170"/>
    <cellStyle name="Dziesiętny_Invoices2001Slovakia_Book1_1_Book1_bieu ke hoach dau thau truong mam non SKH" xfId="3171"/>
    <cellStyle name="Dziesietny_Invoices2001Slovakia_Book1_1_Book1_bieu ke hoach dau thau truong mam non SKH 2" xfId="3172"/>
    <cellStyle name="Dziesiętny_Invoices2001Slovakia_Book1_1_Book1_bieu ke hoach dau thau truong mam non SKH 2" xfId="3173"/>
    <cellStyle name="Dziesietny_Invoices2001Slovakia_Book1_1_Book1_bieu ke hoach dau thau truong mam non SKH 2 2" xfId="3174"/>
    <cellStyle name="Dziesiętny_Invoices2001Slovakia_Book1_1_Book1_bieu ke hoach dau thau truong mam non SKH 2 2" xfId="3175"/>
    <cellStyle name="Dziesietny_Invoices2001Slovakia_Book1_1_Book1_bieu ke hoach dau thau truong mam non SKH 3" xfId="3176"/>
    <cellStyle name="Dziesiętny_Invoices2001Slovakia_Book1_1_Book1_bieu ke hoach dau thau truong mam non SKH 3" xfId="3177"/>
    <cellStyle name="Dziesietny_Invoices2001Slovakia_Book1_1_Book1_bieu ke hoach dau thau truong mam non SKH 3 2" xfId="3178"/>
    <cellStyle name="Dziesiętny_Invoices2001Slovakia_Book1_1_Book1_bieu ke hoach dau thau truong mam non SKH 3 2" xfId="3179"/>
    <cellStyle name="Dziesietny_Invoices2001Slovakia_Book1_1_Book1_bieu ke hoach dau thau truong mam non SKH 4" xfId="8519"/>
    <cellStyle name="Dziesiętny_Invoices2001Slovakia_Book1_1_Book1_bieu ke hoach dau thau truong mam non SKH 4" xfId="8520"/>
    <cellStyle name="Dziesietny_Invoices2001Slovakia_Book1_1_Book1_bieu tong hop lai kh von 2011 gui phong TH-KTDN" xfId="3180"/>
    <cellStyle name="Dziesiętny_Invoices2001Slovakia_Book1_1_Book1_bieu tong hop lai kh von 2011 gui phong TH-KTDN" xfId="3181"/>
    <cellStyle name="Dziesietny_Invoices2001Slovakia_Book1_1_Book1_bieu tong hop lai kh von 2011 gui phong TH-KTDN 2" xfId="3182"/>
    <cellStyle name="Dziesiętny_Invoices2001Slovakia_Book1_1_Book1_bieu tong hop lai kh von 2011 gui phong TH-KTDN 2" xfId="3183"/>
    <cellStyle name="Dziesietny_Invoices2001Slovakia_Book1_1_Book1_bieu tong hop lai kh von 2011 gui phong TH-KTDN 2 2" xfId="3184"/>
    <cellStyle name="Dziesiętny_Invoices2001Slovakia_Book1_1_Book1_bieu tong hop lai kh von 2011 gui phong TH-KTDN 2 2" xfId="3185"/>
    <cellStyle name="Dziesietny_Invoices2001Slovakia_Book1_1_Book1_bieu tong hop lai kh von 2011 gui phong TH-KTDN 3" xfId="3186"/>
    <cellStyle name="Dziesiętny_Invoices2001Slovakia_Book1_1_Book1_bieu tong hop lai kh von 2011 gui phong TH-KTDN 3" xfId="3187"/>
    <cellStyle name="Dziesietny_Invoices2001Slovakia_Book1_1_Book1_bieu tong hop lai kh von 2011 gui phong TH-KTDN 3 2" xfId="3188"/>
    <cellStyle name="Dziesiętny_Invoices2001Slovakia_Book1_1_Book1_bieu tong hop lai kh von 2011 gui phong TH-KTDN 3 2" xfId="3189"/>
    <cellStyle name="Dziesietny_Invoices2001Slovakia_Book1_1_Book1_bieu tong hop lai kh von 2011 gui phong TH-KTDN 4" xfId="8521"/>
    <cellStyle name="Dziesiętny_Invoices2001Slovakia_Book1_1_Book1_bieu tong hop lai kh von 2011 gui phong TH-KTDN 4" xfId="8522"/>
    <cellStyle name="Dziesietny_Invoices2001Slovakia_Book1_1_Book1_bieu tong hop lai kh von 2011 gui phong TH-KTDN_BIEU KE HOACH  2015 (KTN 6.11 sua)" xfId="3190"/>
    <cellStyle name="Dziesiętny_Invoices2001Slovakia_Book1_1_Book1_bieu tong hop lai kh von 2011 gui phong TH-KTDN_BIEU KE HOACH  2015 (KTN 6.11 sua)" xfId="3191"/>
    <cellStyle name="Dziesietny_Invoices2001Slovakia_Book1_1_Book1_Book1" xfId="3192"/>
    <cellStyle name="Dziesiętny_Invoices2001Slovakia_Book1_1_Book1_Book1" xfId="3193"/>
    <cellStyle name="Dziesietny_Invoices2001Slovakia_Book1_1_Book1_Book1 2" xfId="3194"/>
    <cellStyle name="Dziesiętny_Invoices2001Slovakia_Book1_1_Book1_Book1 2" xfId="3195"/>
    <cellStyle name="Dziesietny_Invoices2001Slovakia_Book1_1_Book1_Book1 2 2" xfId="3196"/>
    <cellStyle name="Dziesiętny_Invoices2001Slovakia_Book1_1_Book1_Book1 2 2" xfId="3197"/>
    <cellStyle name="Dziesietny_Invoices2001Slovakia_Book1_1_Book1_Book1 3" xfId="3198"/>
    <cellStyle name="Dziesiętny_Invoices2001Slovakia_Book1_1_Book1_Book1 3" xfId="3199"/>
    <cellStyle name="Dziesietny_Invoices2001Slovakia_Book1_1_Book1_Book1 3 2" xfId="3200"/>
    <cellStyle name="Dziesiętny_Invoices2001Slovakia_Book1_1_Book1_Book1 3 2" xfId="3201"/>
    <cellStyle name="Dziesietny_Invoices2001Slovakia_Book1_1_Book1_Book1 4" xfId="8523"/>
    <cellStyle name="Dziesiętny_Invoices2001Slovakia_Book1_1_Book1_Book1 4" xfId="8524"/>
    <cellStyle name="Dziesietny_Invoices2001Slovakia_Book1_1_Book1_Book1_1" xfId="3202"/>
    <cellStyle name="Dziesiętny_Invoices2001Slovakia_Book1_1_Book1_Book1_1" xfId="3203"/>
    <cellStyle name="Dziesietny_Invoices2001Slovakia_Book1_1_Book1_Book1_1 2" xfId="3204"/>
    <cellStyle name="Dziesiętny_Invoices2001Slovakia_Book1_1_Book1_Book1_1 2" xfId="3205"/>
    <cellStyle name="Dziesietny_Invoices2001Slovakia_Book1_1_Book1_Book1_1 2 2" xfId="3206"/>
    <cellStyle name="Dziesiętny_Invoices2001Slovakia_Book1_1_Book1_Book1_1 2 2" xfId="3207"/>
    <cellStyle name="Dziesietny_Invoices2001Slovakia_Book1_1_Book1_Book1_1 3" xfId="3208"/>
    <cellStyle name="Dziesiętny_Invoices2001Slovakia_Book1_1_Book1_Book1_1 3" xfId="3209"/>
    <cellStyle name="Dziesietny_Invoices2001Slovakia_Book1_1_Book1_Book1_1 3 2" xfId="3210"/>
    <cellStyle name="Dziesiętny_Invoices2001Slovakia_Book1_1_Book1_Book1_1 3 2" xfId="3211"/>
    <cellStyle name="Dziesietny_Invoices2001Slovakia_Book1_1_Book1_Book1_1 4" xfId="8525"/>
    <cellStyle name="Dziesiętny_Invoices2001Slovakia_Book1_1_Book1_Book1_1 4" xfId="8526"/>
    <cellStyle name="Dziesietny_Invoices2001Slovakia_Book1_1_Book1_Book1_DTTD chieng chan Tham lai 29-9-2009" xfId="3212"/>
    <cellStyle name="Dziesiętny_Invoices2001Slovakia_Book1_1_Book1_Book1_DTTD chieng chan Tham lai 29-9-2009" xfId="3213"/>
    <cellStyle name="Dziesietny_Invoices2001Slovakia_Book1_1_Book1_Book1_DTTD chieng chan Tham lai 29-9-2009 2" xfId="3214"/>
    <cellStyle name="Dziesiętny_Invoices2001Slovakia_Book1_1_Book1_Book1_DTTD chieng chan Tham lai 29-9-2009 2" xfId="3215"/>
    <cellStyle name="Dziesietny_Invoices2001Slovakia_Book1_1_Book1_Book1_DTTD chieng chan Tham lai 29-9-2009 2 2" xfId="3216"/>
    <cellStyle name="Dziesiętny_Invoices2001Slovakia_Book1_1_Book1_Book1_DTTD chieng chan Tham lai 29-9-2009 2 2" xfId="3217"/>
    <cellStyle name="Dziesietny_Invoices2001Slovakia_Book1_1_Book1_Book1_DTTD chieng chan Tham lai 29-9-2009 3" xfId="3218"/>
    <cellStyle name="Dziesiętny_Invoices2001Slovakia_Book1_1_Book1_Book1_DTTD chieng chan Tham lai 29-9-2009 3" xfId="3219"/>
    <cellStyle name="Dziesietny_Invoices2001Slovakia_Book1_1_Book1_Book1_DTTD chieng chan Tham lai 29-9-2009 3 2" xfId="3220"/>
    <cellStyle name="Dziesiętny_Invoices2001Slovakia_Book1_1_Book1_Book1_DTTD chieng chan Tham lai 29-9-2009 3 2" xfId="3221"/>
    <cellStyle name="Dziesietny_Invoices2001Slovakia_Book1_1_Book1_Book1_DTTD chieng chan Tham lai 29-9-2009 4" xfId="8527"/>
    <cellStyle name="Dziesiętny_Invoices2001Slovakia_Book1_1_Book1_Book1_DTTD chieng chan Tham lai 29-9-2009 4" xfId="8528"/>
    <cellStyle name="Dziesietny_Invoices2001Slovakia_Book1_1_Book1_Book1_Ke hoach 2010 (theo doi 11-8-2010)" xfId="3222"/>
    <cellStyle name="Dziesiętny_Invoices2001Slovakia_Book1_1_Book1_Book1_Ke hoach 2010 (theo doi 11-8-2010)" xfId="3223"/>
    <cellStyle name="Dziesietny_Invoices2001Slovakia_Book1_1_Book1_Book1_Ke hoach 2010 (theo doi 11-8-2010) 2" xfId="3224"/>
    <cellStyle name="Dziesiętny_Invoices2001Slovakia_Book1_1_Book1_Book1_Ke hoach 2010 (theo doi 11-8-2010) 2" xfId="3225"/>
    <cellStyle name="Dziesietny_Invoices2001Slovakia_Book1_1_Book1_Book1_Ke hoach 2010 (theo doi 11-8-2010) 2 2" xfId="3226"/>
    <cellStyle name="Dziesiętny_Invoices2001Slovakia_Book1_1_Book1_Book1_Ke hoach 2010 (theo doi 11-8-2010) 2 2" xfId="3227"/>
    <cellStyle name="Dziesietny_Invoices2001Slovakia_Book1_1_Book1_Book1_Ke hoach 2010 (theo doi 11-8-2010) 3" xfId="3228"/>
    <cellStyle name="Dziesiętny_Invoices2001Slovakia_Book1_1_Book1_Book1_Ke hoach 2010 (theo doi 11-8-2010) 3" xfId="3229"/>
    <cellStyle name="Dziesietny_Invoices2001Slovakia_Book1_1_Book1_Book1_Ke hoach 2010 (theo doi 11-8-2010) 3 2" xfId="3230"/>
    <cellStyle name="Dziesiętny_Invoices2001Slovakia_Book1_1_Book1_Book1_Ke hoach 2010 (theo doi 11-8-2010) 3 2" xfId="3231"/>
    <cellStyle name="Dziesietny_Invoices2001Slovakia_Book1_1_Book1_Book1_Ke hoach 2010 (theo doi 11-8-2010) 4" xfId="8529"/>
    <cellStyle name="Dziesiętny_Invoices2001Slovakia_Book1_1_Book1_Book1_Ke hoach 2010 (theo doi 11-8-2010) 4" xfId="8530"/>
    <cellStyle name="Dziesietny_Invoices2001Slovakia_Book1_1_Book1_Book1_Ke hoach 2010 (theo doi 11-8-2010)_BIEU KE HOACH  2015 (KTN 6.11 sua)" xfId="3232"/>
    <cellStyle name="Dziesiętny_Invoices2001Slovakia_Book1_1_Book1_Book1_Ke hoach 2010 (theo doi 11-8-2010)_BIEU KE HOACH  2015 (KTN 6.11 sua)" xfId="3233"/>
    <cellStyle name="Dziesietny_Invoices2001Slovakia_Book1_1_Book1_Book1_ke hoach dau thau 30-6-2010" xfId="3234"/>
    <cellStyle name="Dziesiętny_Invoices2001Slovakia_Book1_1_Book1_Book1_ke hoach dau thau 30-6-2010" xfId="3235"/>
    <cellStyle name="Dziesietny_Invoices2001Slovakia_Book1_1_Book1_Book1_ke hoach dau thau 30-6-2010 2" xfId="3236"/>
    <cellStyle name="Dziesiętny_Invoices2001Slovakia_Book1_1_Book1_Book1_ke hoach dau thau 30-6-2010 2" xfId="3237"/>
    <cellStyle name="Dziesietny_Invoices2001Slovakia_Book1_1_Book1_Book1_ke hoach dau thau 30-6-2010 2 2" xfId="3238"/>
    <cellStyle name="Dziesiętny_Invoices2001Slovakia_Book1_1_Book1_Book1_ke hoach dau thau 30-6-2010 2 2" xfId="3239"/>
    <cellStyle name="Dziesietny_Invoices2001Slovakia_Book1_1_Book1_Book1_ke hoach dau thau 30-6-2010 3" xfId="3240"/>
    <cellStyle name="Dziesiętny_Invoices2001Slovakia_Book1_1_Book1_Book1_ke hoach dau thau 30-6-2010 3" xfId="3241"/>
    <cellStyle name="Dziesietny_Invoices2001Slovakia_Book1_1_Book1_Book1_ke hoach dau thau 30-6-2010 3 2" xfId="3242"/>
    <cellStyle name="Dziesiętny_Invoices2001Slovakia_Book1_1_Book1_Book1_ke hoach dau thau 30-6-2010 3 2" xfId="3243"/>
    <cellStyle name="Dziesietny_Invoices2001Slovakia_Book1_1_Book1_Book1_ke hoach dau thau 30-6-2010 4" xfId="8531"/>
    <cellStyle name="Dziesiętny_Invoices2001Slovakia_Book1_1_Book1_Book1_ke hoach dau thau 30-6-2010 4" xfId="8532"/>
    <cellStyle name="Dziesietny_Invoices2001Slovakia_Book1_1_Book1_Book1_ke hoach dau thau 30-6-2010_BIEU KE HOACH  2015 (KTN 6.11 sua)" xfId="3244"/>
    <cellStyle name="Dziesiętny_Invoices2001Slovakia_Book1_1_Book1_Book1_ke hoach dau thau 30-6-2010_BIEU KE HOACH  2015 (KTN 6.11 sua)" xfId="3245"/>
    <cellStyle name="Dziesietny_Invoices2001Slovakia_Book1_1_Book1_Copy of KH PHAN BO VON ĐỐI ỨNG NAM 2011 (30 TY phuong án gop WB)" xfId="3246"/>
    <cellStyle name="Dziesiętny_Invoices2001Slovakia_Book1_1_Book1_Copy of KH PHAN BO VON ĐỐI ỨNG NAM 2011 (30 TY phuong án gop WB)" xfId="3247"/>
    <cellStyle name="Dziesietny_Invoices2001Slovakia_Book1_1_Book1_Copy of KH PHAN BO VON ĐỐI ỨNG NAM 2011 (30 TY phuong án gop WB) 2" xfId="3248"/>
    <cellStyle name="Dziesiętny_Invoices2001Slovakia_Book1_1_Book1_Copy of KH PHAN BO VON ĐỐI ỨNG NAM 2011 (30 TY phuong án gop WB) 2" xfId="3249"/>
    <cellStyle name="Dziesietny_Invoices2001Slovakia_Book1_1_Book1_Copy of KH PHAN BO VON ĐỐI ỨNG NAM 2011 (30 TY phuong án gop WB) 2 2" xfId="3250"/>
    <cellStyle name="Dziesiętny_Invoices2001Slovakia_Book1_1_Book1_Copy of KH PHAN BO VON ĐỐI ỨNG NAM 2011 (30 TY phuong án gop WB) 2 2" xfId="3251"/>
    <cellStyle name="Dziesietny_Invoices2001Slovakia_Book1_1_Book1_Copy of KH PHAN BO VON ĐỐI ỨNG NAM 2011 (30 TY phuong án gop WB) 3" xfId="3252"/>
    <cellStyle name="Dziesiętny_Invoices2001Slovakia_Book1_1_Book1_Copy of KH PHAN BO VON ĐỐI ỨNG NAM 2011 (30 TY phuong án gop WB) 3" xfId="3253"/>
    <cellStyle name="Dziesietny_Invoices2001Slovakia_Book1_1_Book1_Copy of KH PHAN BO VON ĐỐI ỨNG NAM 2011 (30 TY phuong án gop WB) 3 2" xfId="3254"/>
    <cellStyle name="Dziesiętny_Invoices2001Slovakia_Book1_1_Book1_Copy of KH PHAN BO VON ĐỐI ỨNG NAM 2011 (30 TY phuong án gop WB) 3 2" xfId="3255"/>
    <cellStyle name="Dziesietny_Invoices2001Slovakia_Book1_1_Book1_Copy of KH PHAN BO VON ĐỐI ỨNG NAM 2011 (30 TY phuong án gop WB) 4" xfId="8533"/>
    <cellStyle name="Dziesiętny_Invoices2001Slovakia_Book1_1_Book1_Copy of KH PHAN BO VON ĐỐI ỨNG NAM 2011 (30 TY phuong án gop WB) 4" xfId="8534"/>
    <cellStyle name="Dziesietny_Invoices2001Slovakia_Book1_1_Book1_Copy of KH PHAN BO VON ĐỐI ỨNG NAM 2011 (30 TY phuong án gop WB)_BIEU KE HOACH  2015 (KTN 6.11 sua)" xfId="3256"/>
    <cellStyle name="Dziesiętny_Invoices2001Slovakia_Book1_1_Book1_Copy of KH PHAN BO VON ĐỐI ỨNG NAM 2011 (30 TY phuong án gop WB)_BIEU KE HOACH  2015 (KTN 6.11 sua)" xfId="3257"/>
    <cellStyle name="Dziesietny_Invoices2001Slovakia_Book1_1_Book1_DTTD chieng chan Tham lai 29-9-2009" xfId="3258"/>
    <cellStyle name="Dziesiętny_Invoices2001Slovakia_Book1_1_Book1_DTTD chieng chan Tham lai 29-9-2009" xfId="3259"/>
    <cellStyle name="Dziesietny_Invoices2001Slovakia_Book1_1_Book1_DTTD chieng chan Tham lai 29-9-2009 2" xfId="3260"/>
    <cellStyle name="Dziesiętny_Invoices2001Slovakia_Book1_1_Book1_DTTD chieng chan Tham lai 29-9-2009 2" xfId="3261"/>
    <cellStyle name="Dziesietny_Invoices2001Slovakia_Book1_1_Book1_DTTD chieng chan Tham lai 29-9-2009 2 2" xfId="3262"/>
    <cellStyle name="Dziesiętny_Invoices2001Slovakia_Book1_1_Book1_DTTD chieng chan Tham lai 29-9-2009 2 2" xfId="3263"/>
    <cellStyle name="Dziesietny_Invoices2001Slovakia_Book1_1_Book1_DTTD chieng chan Tham lai 29-9-2009 3" xfId="3264"/>
    <cellStyle name="Dziesiętny_Invoices2001Slovakia_Book1_1_Book1_DTTD chieng chan Tham lai 29-9-2009 3" xfId="3265"/>
    <cellStyle name="Dziesietny_Invoices2001Slovakia_Book1_1_Book1_DTTD chieng chan Tham lai 29-9-2009 3 2" xfId="3266"/>
    <cellStyle name="Dziesiętny_Invoices2001Slovakia_Book1_1_Book1_DTTD chieng chan Tham lai 29-9-2009 3 2" xfId="3267"/>
    <cellStyle name="Dziesietny_Invoices2001Slovakia_Book1_1_Book1_DTTD chieng chan Tham lai 29-9-2009 4" xfId="8535"/>
    <cellStyle name="Dziesiętny_Invoices2001Slovakia_Book1_1_Book1_DTTD chieng chan Tham lai 29-9-2009 4" xfId="8536"/>
    <cellStyle name="Dziesietny_Invoices2001Slovakia_Book1_1_Book1_DTTD chieng chan Tham lai 29-9-2009_BIEU KE HOACH  2015 (KTN 6.11 sua)" xfId="3268"/>
    <cellStyle name="Dziesiętny_Invoices2001Slovakia_Book1_1_Book1_DTTD chieng chan Tham lai 29-9-2009_BIEU KE HOACH  2015 (KTN 6.11 sua)" xfId="3269"/>
    <cellStyle name="Dziesietny_Invoices2001Slovakia_Book1_1_Book1_Du toan nuoc San Thang (GD2)" xfId="3270"/>
    <cellStyle name="Dziesiętny_Invoices2001Slovakia_Book1_1_Book1_Du toan nuoc San Thang (GD2)" xfId="3271"/>
    <cellStyle name="Dziesietny_Invoices2001Slovakia_Book1_1_Book1_Du toan nuoc San Thang (GD2) 2" xfId="3272"/>
    <cellStyle name="Dziesiętny_Invoices2001Slovakia_Book1_1_Book1_Du toan nuoc San Thang (GD2) 2" xfId="3273"/>
    <cellStyle name="Dziesietny_Invoices2001Slovakia_Book1_1_Book1_Du toan nuoc San Thang (GD2) 2 2" xfId="3274"/>
    <cellStyle name="Dziesiętny_Invoices2001Slovakia_Book1_1_Book1_Du toan nuoc San Thang (GD2) 2 2" xfId="3275"/>
    <cellStyle name="Dziesietny_Invoices2001Slovakia_Book1_1_Book1_Du toan nuoc San Thang (GD2) 3" xfId="3276"/>
    <cellStyle name="Dziesiętny_Invoices2001Slovakia_Book1_1_Book1_Du toan nuoc San Thang (GD2) 3" xfId="3277"/>
    <cellStyle name="Dziesietny_Invoices2001Slovakia_Book1_1_Book1_Du toan nuoc San Thang (GD2) 3 2" xfId="3278"/>
    <cellStyle name="Dziesiętny_Invoices2001Slovakia_Book1_1_Book1_Du toan nuoc San Thang (GD2) 3 2" xfId="3279"/>
    <cellStyle name="Dziesietny_Invoices2001Slovakia_Book1_1_Book1_Du toan nuoc San Thang (GD2) 4" xfId="8537"/>
    <cellStyle name="Dziesiętny_Invoices2001Slovakia_Book1_1_Book1_Du toan nuoc San Thang (GD2) 4" xfId="8538"/>
    <cellStyle name="Dziesietny_Invoices2001Slovakia_Book1_1_Book1_Ke hoach 2010 (theo doi 11-8-2010)" xfId="3280"/>
    <cellStyle name="Dziesiętny_Invoices2001Slovakia_Book1_1_Book1_Ke hoach 2010 (theo doi 11-8-2010)" xfId="3281"/>
    <cellStyle name="Dziesietny_Invoices2001Slovakia_Book1_1_Book1_Ke hoach 2010 (theo doi 11-8-2010) 2" xfId="3282"/>
    <cellStyle name="Dziesiętny_Invoices2001Slovakia_Book1_1_Book1_Ke hoach 2010 (theo doi 11-8-2010) 2" xfId="3283"/>
    <cellStyle name="Dziesietny_Invoices2001Slovakia_Book1_1_Book1_Ke hoach 2010 (theo doi 11-8-2010) 2 2" xfId="3284"/>
    <cellStyle name="Dziesiętny_Invoices2001Slovakia_Book1_1_Book1_Ke hoach 2010 (theo doi 11-8-2010) 2 2" xfId="3285"/>
    <cellStyle name="Dziesietny_Invoices2001Slovakia_Book1_1_Book1_Ke hoach 2010 (theo doi 11-8-2010) 3" xfId="3286"/>
    <cellStyle name="Dziesiętny_Invoices2001Slovakia_Book1_1_Book1_Ke hoach 2010 (theo doi 11-8-2010) 3" xfId="3287"/>
    <cellStyle name="Dziesietny_Invoices2001Slovakia_Book1_1_Book1_Ke hoach 2010 (theo doi 11-8-2010) 3 2" xfId="3288"/>
    <cellStyle name="Dziesiętny_Invoices2001Slovakia_Book1_1_Book1_Ke hoach 2010 (theo doi 11-8-2010) 3 2" xfId="3289"/>
    <cellStyle name="Dziesietny_Invoices2001Slovakia_Book1_1_Book1_Ke hoach 2010 (theo doi 11-8-2010) 4" xfId="8539"/>
    <cellStyle name="Dziesiętny_Invoices2001Slovakia_Book1_1_Book1_Ke hoach 2010 (theo doi 11-8-2010) 4" xfId="8540"/>
    <cellStyle name="Dziesietny_Invoices2001Slovakia_Book1_1_Book1_ke hoach dau thau 30-6-2010" xfId="3290"/>
    <cellStyle name="Dziesiętny_Invoices2001Slovakia_Book1_1_Book1_ke hoach dau thau 30-6-2010" xfId="3291"/>
    <cellStyle name="Dziesietny_Invoices2001Slovakia_Book1_1_Book1_ke hoach dau thau 30-6-2010 2" xfId="3292"/>
    <cellStyle name="Dziesiętny_Invoices2001Slovakia_Book1_1_Book1_ke hoach dau thau 30-6-2010 2" xfId="3293"/>
    <cellStyle name="Dziesietny_Invoices2001Slovakia_Book1_1_Book1_ke hoach dau thau 30-6-2010 2 2" xfId="3294"/>
    <cellStyle name="Dziesiętny_Invoices2001Slovakia_Book1_1_Book1_ke hoach dau thau 30-6-2010 2 2" xfId="3295"/>
    <cellStyle name="Dziesietny_Invoices2001Slovakia_Book1_1_Book1_ke hoach dau thau 30-6-2010 3" xfId="3296"/>
    <cellStyle name="Dziesiętny_Invoices2001Slovakia_Book1_1_Book1_ke hoach dau thau 30-6-2010 3" xfId="3297"/>
    <cellStyle name="Dziesietny_Invoices2001Slovakia_Book1_1_Book1_ke hoach dau thau 30-6-2010 3 2" xfId="3298"/>
    <cellStyle name="Dziesiętny_Invoices2001Slovakia_Book1_1_Book1_ke hoach dau thau 30-6-2010 3 2" xfId="3299"/>
    <cellStyle name="Dziesietny_Invoices2001Slovakia_Book1_1_Book1_ke hoach dau thau 30-6-2010 4" xfId="8541"/>
    <cellStyle name="Dziesiętny_Invoices2001Slovakia_Book1_1_Book1_ke hoach dau thau 30-6-2010 4" xfId="8542"/>
    <cellStyle name="Dziesietny_Invoices2001Slovakia_Book1_1_Book1_KH Von 2012 gui BKH 1" xfId="3300"/>
    <cellStyle name="Dziesiętny_Invoices2001Slovakia_Book1_1_Book1_KH Von 2012 gui BKH 1" xfId="3301"/>
    <cellStyle name="Dziesietny_Invoices2001Slovakia_Book1_1_Book1_KH Von 2012 gui BKH 1 2" xfId="3302"/>
    <cellStyle name="Dziesiętny_Invoices2001Slovakia_Book1_1_Book1_KH Von 2012 gui BKH 1 2" xfId="3303"/>
    <cellStyle name="Dziesietny_Invoices2001Slovakia_Book1_1_Book1_KH Von 2012 gui BKH 1 2 2" xfId="3304"/>
    <cellStyle name="Dziesiętny_Invoices2001Slovakia_Book1_1_Book1_KH Von 2012 gui BKH 1 2 2" xfId="3305"/>
    <cellStyle name="Dziesietny_Invoices2001Slovakia_Book1_1_Book1_KH Von 2012 gui BKH 1 3" xfId="3306"/>
    <cellStyle name="Dziesiętny_Invoices2001Slovakia_Book1_1_Book1_KH Von 2012 gui BKH 1 3" xfId="3307"/>
    <cellStyle name="Dziesietny_Invoices2001Slovakia_Book1_1_Book1_KH Von 2012 gui BKH 1 3 2" xfId="3308"/>
    <cellStyle name="Dziesiętny_Invoices2001Slovakia_Book1_1_Book1_KH Von 2012 gui BKH 1 3 2" xfId="3309"/>
    <cellStyle name="Dziesietny_Invoices2001Slovakia_Book1_1_Book1_KH Von 2012 gui BKH 1 4" xfId="8543"/>
    <cellStyle name="Dziesiętny_Invoices2001Slovakia_Book1_1_Book1_KH Von 2012 gui BKH 1 4" xfId="8544"/>
    <cellStyle name="Dziesietny_Invoices2001Slovakia_Book1_1_Book1_KH Von 2012 gui BKH 1_BIEU KE HOACH  2015 (KTN 6.11 sua)" xfId="3310"/>
    <cellStyle name="Dziesiętny_Invoices2001Slovakia_Book1_1_Book1_KH Von 2012 gui BKH 1_BIEU KE HOACH  2015 (KTN 6.11 sua)" xfId="3311"/>
    <cellStyle name="Dziesietny_Invoices2001Slovakia_Book1_1_Book1_QD ke hoach dau thau" xfId="3312"/>
    <cellStyle name="Dziesiętny_Invoices2001Slovakia_Book1_1_Book1_QD ke hoach dau thau" xfId="3313"/>
    <cellStyle name="Dziesietny_Invoices2001Slovakia_Book1_1_Book1_QD ke hoach dau thau 2" xfId="3314"/>
    <cellStyle name="Dziesiętny_Invoices2001Slovakia_Book1_1_Book1_QD ke hoach dau thau 2" xfId="3315"/>
    <cellStyle name="Dziesietny_Invoices2001Slovakia_Book1_1_Book1_QD ke hoach dau thau 2 2" xfId="3316"/>
    <cellStyle name="Dziesiętny_Invoices2001Slovakia_Book1_1_Book1_QD ke hoach dau thau 2 2" xfId="3317"/>
    <cellStyle name="Dziesietny_Invoices2001Slovakia_Book1_1_Book1_QD ke hoach dau thau 3" xfId="3318"/>
    <cellStyle name="Dziesiętny_Invoices2001Slovakia_Book1_1_Book1_QD ke hoach dau thau 3" xfId="3319"/>
    <cellStyle name="Dziesietny_Invoices2001Slovakia_Book1_1_Book1_QD ke hoach dau thau 3 2" xfId="3320"/>
    <cellStyle name="Dziesiętny_Invoices2001Slovakia_Book1_1_Book1_QD ke hoach dau thau 3 2" xfId="3321"/>
    <cellStyle name="Dziesietny_Invoices2001Slovakia_Book1_1_Book1_QD ke hoach dau thau 4" xfId="8545"/>
    <cellStyle name="Dziesiętny_Invoices2001Slovakia_Book1_1_Book1_QD ke hoach dau thau 4" xfId="8546"/>
    <cellStyle name="Dziesietny_Invoices2001Slovakia_Book1_1_Book1_tien luong" xfId="3322"/>
    <cellStyle name="Dziesiętny_Invoices2001Slovakia_Book1_1_Book1_tien luong" xfId="3323"/>
    <cellStyle name="Dziesietny_Invoices2001Slovakia_Book1_1_Book1_Tien luong chuan 01" xfId="3324"/>
    <cellStyle name="Dziesiętny_Invoices2001Slovakia_Book1_1_Book1_Tien luong chuan 01" xfId="3325"/>
    <cellStyle name="Dziesietny_Invoices2001Slovakia_Book1_1_Book1_tinh toan hoang ha" xfId="3326"/>
    <cellStyle name="Dziesiętny_Invoices2001Slovakia_Book1_1_Book1_tinh toan hoang ha" xfId="3327"/>
    <cellStyle name="Dziesietny_Invoices2001Slovakia_Book1_1_Book1_tinh toan hoang ha 2" xfId="3328"/>
    <cellStyle name="Dziesiętny_Invoices2001Slovakia_Book1_1_Book1_tinh toan hoang ha 2" xfId="3329"/>
    <cellStyle name="Dziesietny_Invoices2001Slovakia_Book1_1_Book1_tinh toan hoang ha 2 2" xfId="3330"/>
    <cellStyle name="Dziesiętny_Invoices2001Slovakia_Book1_1_Book1_tinh toan hoang ha 2 2" xfId="3331"/>
    <cellStyle name="Dziesietny_Invoices2001Slovakia_Book1_1_Book1_tinh toan hoang ha 3" xfId="3332"/>
    <cellStyle name="Dziesiętny_Invoices2001Slovakia_Book1_1_Book1_tinh toan hoang ha 3" xfId="3333"/>
    <cellStyle name="Dziesietny_Invoices2001Slovakia_Book1_1_Book1_tinh toan hoang ha 3 2" xfId="3334"/>
    <cellStyle name="Dziesiętny_Invoices2001Slovakia_Book1_1_Book1_tinh toan hoang ha 3 2" xfId="3335"/>
    <cellStyle name="Dziesietny_Invoices2001Slovakia_Book1_1_Book1_tinh toan hoang ha 4" xfId="8547"/>
    <cellStyle name="Dziesiętny_Invoices2001Slovakia_Book1_1_Book1_tinh toan hoang ha 4" xfId="8548"/>
    <cellStyle name="Dziesietny_Invoices2001Slovakia_Book1_1_Book1_Tong von ĐTPT" xfId="3336"/>
    <cellStyle name="Dziesiętny_Invoices2001Slovakia_Book1_1_Book1_Tong von ĐTPT" xfId="3337"/>
    <cellStyle name="Dziesietny_Invoices2001Slovakia_Book1_1_Book1_Tong von ĐTPT 2" xfId="3338"/>
    <cellStyle name="Dziesiętny_Invoices2001Slovakia_Book1_1_Book1_Tong von ĐTPT 2" xfId="3339"/>
    <cellStyle name="Dziesietny_Invoices2001Slovakia_Book1_1_Book1_Tong von ĐTPT 2 2" xfId="3340"/>
    <cellStyle name="Dziesiętny_Invoices2001Slovakia_Book1_1_Book1_Tong von ĐTPT 2 2" xfId="3341"/>
    <cellStyle name="Dziesietny_Invoices2001Slovakia_Book1_1_Book1_Tong von ĐTPT 3" xfId="3342"/>
    <cellStyle name="Dziesiętny_Invoices2001Slovakia_Book1_1_Book1_Tong von ĐTPT 3" xfId="3343"/>
    <cellStyle name="Dziesietny_Invoices2001Slovakia_Book1_1_Book1_Tong von ĐTPT 3 2" xfId="3344"/>
    <cellStyle name="Dziesiętny_Invoices2001Slovakia_Book1_1_Book1_Tong von ĐTPT 3 2" xfId="3345"/>
    <cellStyle name="Dziesietny_Invoices2001Slovakia_Book1_1_Book1_Tong von ĐTPT 4" xfId="8549"/>
    <cellStyle name="Dziesiętny_Invoices2001Slovakia_Book1_1_Book1_Tong von ĐTPT 4" xfId="8550"/>
    <cellStyle name="Dziesietny_Invoices2001Slovakia_Book1_1_Copy of KH PHAN BO VON ĐỐI ỨNG NAM 2011 (30 TY phuong án gop WB)" xfId="3346"/>
    <cellStyle name="Dziesiętny_Invoices2001Slovakia_Book1_1_Copy of KH PHAN BO VON ĐỐI ỨNG NAM 2011 (30 TY phuong án gop WB)" xfId="3347"/>
    <cellStyle name="Dziesietny_Invoices2001Slovakia_Book1_1_Copy of KH PHAN BO VON ĐỐI ỨNG NAM 2011 (30 TY phuong án gop WB) 2" xfId="3348"/>
    <cellStyle name="Dziesiętny_Invoices2001Slovakia_Book1_1_Copy of KH PHAN BO VON ĐỐI ỨNG NAM 2011 (30 TY phuong án gop WB) 2" xfId="3349"/>
    <cellStyle name="Dziesietny_Invoices2001Slovakia_Book1_1_Copy of KH PHAN BO VON ĐỐI ỨNG NAM 2011 (30 TY phuong án gop WB) 2 2" xfId="3350"/>
    <cellStyle name="Dziesiętny_Invoices2001Slovakia_Book1_1_Copy of KH PHAN BO VON ĐỐI ỨNG NAM 2011 (30 TY phuong án gop WB) 2 2" xfId="3351"/>
    <cellStyle name="Dziesietny_Invoices2001Slovakia_Book1_1_Copy of KH PHAN BO VON ĐỐI ỨNG NAM 2011 (30 TY phuong án gop WB) 3" xfId="3352"/>
    <cellStyle name="Dziesiętny_Invoices2001Slovakia_Book1_1_Copy of KH PHAN BO VON ĐỐI ỨNG NAM 2011 (30 TY phuong án gop WB) 3" xfId="3353"/>
    <cellStyle name="Dziesietny_Invoices2001Slovakia_Book1_1_Copy of KH PHAN BO VON ĐỐI ỨNG NAM 2011 (30 TY phuong án gop WB) 3 2" xfId="3354"/>
    <cellStyle name="Dziesiętny_Invoices2001Slovakia_Book1_1_Copy of KH PHAN BO VON ĐỐI ỨNG NAM 2011 (30 TY phuong án gop WB) 3 2" xfId="3355"/>
    <cellStyle name="Dziesietny_Invoices2001Slovakia_Book1_1_Copy of KH PHAN BO VON ĐỐI ỨNG NAM 2011 (30 TY phuong án gop WB) 4" xfId="8551"/>
    <cellStyle name="Dziesiętny_Invoices2001Slovakia_Book1_1_Copy of KH PHAN BO VON ĐỐI ỨNG NAM 2011 (30 TY phuong án gop WB) 4" xfId="8552"/>
    <cellStyle name="Dziesietny_Invoices2001Slovakia_Book1_1_Copy of KH PHAN BO VON ĐỐI ỨNG NAM 2011 (30 TY phuong án gop WB)_BIEU KE HOACH  2015 (KTN 6.11 sua)" xfId="3356"/>
    <cellStyle name="Dziesiętny_Invoices2001Slovakia_Book1_1_Copy of KH PHAN BO VON ĐỐI ỨNG NAM 2011 (30 TY phuong án gop WB)_BIEU KE HOACH  2015 (KTN 6.11 sua)" xfId="3357"/>
    <cellStyle name="Dziesietny_Invoices2001Slovakia_Book1_1_Danh Mục KCM trinh BKH 2011 (BS 30A)" xfId="3358"/>
    <cellStyle name="Dziesiętny_Invoices2001Slovakia_Book1_1_Danh Mục KCM trinh BKH 2011 (BS 30A)" xfId="3359"/>
    <cellStyle name="Dziesietny_Invoices2001Slovakia_Book1_1_DTTD chieng chan Tham lai 29-9-2009" xfId="3360"/>
    <cellStyle name="Dziesiętny_Invoices2001Slovakia_Book1_1_DTTD chieng chan Tham lai 29-9-2009" xfId="3361"/>
    <cellStyle name="Dziesietny_Invoices2001Slovakia_Book1_1_DTTD chieng chan Tham lai 29-9-2009 2" xfId="3362"/>
    <cellStyle name="Dziesiętny_Invoices2001Slovakia_Book1_1_DTTD chieng chan Tham lai 29-9-2009 2" xfId="3363"/>
    <cellStyle name="Dziesietny_Invoices2001Slovakia_Book1_1_DTTD chieng chan Tham lai 29-9-2009 2 2" xfId="3364"/>
    <cellStyle name="Dziesiętny_Invoices2001Slovakia_Book1_1_DTTD chieng chan Tham lai 29-9-2009 2 2" xfId="3365"/>
    <cellStyle name="Dziesietny_Invoices2001Slovakia_Book1_1_DTTD chieng chan Tham lai 29-9-2009 3" xfId="3366"/>
    <cellStyle name="Dziesiętny_Invoices2001Slovakia_Book1_1_DTTD chieng chan Tham lai 29-9-2009 3" xfId="3367"/>
    <cellStyle name="Dziesietny_Invoices2001Slovakia_Book1_1_DTTD chieng chan Tham lai 29-9-2009 3 2" xfId="3368"/>
    <cellStyle name="Dziesiętny_Invoices2001Slovakia_Book1_1_DTTD chieng chan Tham lai 29-9-2009 3 2" xfId="3369"/>
    <cellStyle name="Dziesietny_Invoices2001Slovakia_Book1_1_DTTD chieng chan Tham lai 29-9-2009 4" xfId="8553"/>
    <cellStyle name="Dziesiętny_Invoices2001Slovakia_Book1_1_DTTD chieng chan Tham lai 29-9-2009 4" xfId="8554"/>
    <cellStyle name="Dziesietny_Invoices2001Slovakia_Book1_1_DTTD chieng chan Tham lai 29-9-2009_BIEU KE HOACH  2015 (KTN 6.11 sua)" xfId="3370"/>
    <cellStyle name="Dziesiętny_Invoices2001Slovakia_Book1_1_DTTD chieng chan Tham lai 29-9-2009_BIEU KE HOACH  2015 (KTN 6.11 sua)" xfId="3371"/>
    <cellStyle name="Dziesietny_Invoices2001Slovakia_Book1_1_Du toan nuoc San Thang (GD2)" xfId="3372"/>
    <cellStyle name="Dziesiętny_Invoices2001Slovakia_Book1_1_Du toan nuoc San Thang (GD2)" xfId="3373"/>
    <cellStyle name="Dziesietny_Invoices2001Slovakia_Book1_1_Du toan nuoc San Thang (GD2) 2" xfId="3374"/>
    <cellStyle name="Dziesiętny_Invoices2001Slovakia_Book1_1_Du toan nuoc San Thang (GD2) 2" xfId="3375"/>
    <cellStyle name="Dziesietny_Invoices2001Slovakia_Book1_1_Du toan nuoc San Thang (GD2) 2 2" xfId="3376"/>
    <cellStyle name="Dziesiętny_Invoices2001Slovakia_Book1_1_Du toan nuoc San Thang (GD2) 2 2" xfId="3377"/>
    <cellStyle name="Dziesietny_Invoices2001Slovakia_Book1_1_Du toan nuoc San Thang (GD2) 3" xfId="3378"/>
    <cellStyle name="Dziesiętny_Invoices2001Slovakia_Book1_1_Du toan nuoc San Thang (GD2) 3" xfId="3379"/>
    <cellStyle name="Dziesietny_Invoices2001Slovakia_Book1_1_Du toan nuoc San Thang (GD2) 3 2" xfId="3380"/>
    <cellStyle name="Dziesiętny_Invoices2001Slovakia_Book1_1_Du toan nuoc San Thang (GD2) 3 2" xfId="3381"/>
    <cellStyle name="Dziesietny_Invoices2001Slovakia_Book1_1_Du toan nuoc San Thang (GD2) 4" xfId="3382"/>
    <cellStyle name="Dziesiętny_Invoices2001Slovakia_Book1_1_Du toan nuoc San Thang (GD2) 4" xfId="3383"/>
    <cellStyle name="Dziesietny_Invoices2001Slovakia_Book1_1_Ke hoach 2010 (theo doi 11-8-2010)" xfId="3384"/>
    <cellStyle name="Dziesiętny_Invoices2001Slovakia_Book1_1_Ke hoach 2010 (theo doi 11-8-2010)" xfId="3385"/>
    <cellStyle name="Dziesietny_Invoices2001Slovakia_Book1_1_Ke hoach 2010 (theo doi 11-8-2010) 2" xfId="3386"/>
    <cellStyle name="Dziesiętny_Invoices2001Slovakia_Book1_1_Ke hoach 2010 (theo doi 11-8-2010) 2" xfId="3387"/>
    <cellStyle name="Dziesietny_Invoices2001Slovakia_Book1_1_Ke hoach 2010 (theo doi 11-8-2010) 2 2" xfId="3388"/>
    <cellStyle name="Dziesiętny_Invoices2001Slovakia_Book1_1_Ke hoach 2010 (theo doi 11-8-2010) 2 2" xfId="3389"/>
    <cellStyle name="Dziesietny_Invoices2001Slovakia_Book1_1_Ke hoach 2010 (theo doi 11-8-2010) 3" xfId="3390"/>
    <cellStyle name="Dziesiętny_Invoices2001Slovakia_Book1_1_Ke hoach 2010 (theo doi 11-8-2010) 3" xfId="3391"/>
    <cellStyle name="Dziesietny_Invoices2001Slovakia_Book1_1_Ke hoach 2010 (theo doi 11-8-2010) 3 2" xfId="3392"/>
    <cellStyle name="Dziesiętny_Invoices2001Slovakia_Book1_1_Ke hoach 2010 (theo doi 11-8-2010) 3 2" xfId="3393"/>
    <cellStyle name="Dziesietny_Invoices2001Slovakia_Book1_1_Ke hoach 2010 (theo doi 11-8-2010) 4" xfId="3394"/>
    <cellStyle name="Dziesiętny_Invoices2001Slovakia_Book1_1_Ke hoach 2010 (theo doi 11-8-2010) 4" xfId="3395"/>
    <cellStyle name="Dziesietny_Invoices2001Slovakia_Book1_1_Ke hoach 2010 ngay 31-01" xfId="3396"/>
    <cellStyle name="Dziesiętny_Invoices2001Slovakia_Book1_1_Ke hoach 2010 ngay 31-01" xfId="3397"/>
    <cellStyle name="Dziesietny_Invoices2001Slovakia_Book1_1_Ke hoach 2010 ngay 31-01 2" xfId="3398"/>
    <cellStyle name="Dziesiętny_Invoices2001Slovakia_Book1_1_Ke hoach 2010 ngay 31-01 2" xfId="3399"/>
    <cellStyle name="Dziesietny_Invoices2001Slovakia_Book1_1_Ke hoach 2010 ngay 31-01 2 2" xfId="3400"/>
    <cellStyle name="Dziesiętny_Invoices2001Slovakia_Book1_1_Ke hoach 2010 ngay 31-01 2 2" xfId="3401"/>
    <cellStyle name="Dziesietny_Invoices2001Slovakia_Book1_1_Ke hoach 2010 ngay 31-01 3" xfId="3402"/>
    <cellStyle name="Dziesiętny_Invoices2001Slovakia_Book1_1_Ke hoach 2010 ngay 31-01 3" xfId="3403"/>
    <cellStyle name="Dziesietny_Invoices2001Slovakia_Book1_1_Ke hoach 2010 ngay 31-01 3 2" xfId="3404"/>
    <cellStyle name="Dziesiętny_Invoices2001Slovakia_Book1_1_Ke hoach 2010 ngay 31-01 3 2" xfId="3405"/>
    <cellStyle name="Dziesietny_Invoices2001Slovakia_Book1_1_Ke hoach 2010 ngay 31-01 4" xfId="3406"/>
    <cellStyle name="Dziesiętny_Invoices2001Slovakia_Book1_1_Ke hoach 2010 ngay 31-01 4" xfId="3407"/>
    <cellStyle name="Dziesietny_Invoices2001Slovakia_Book1_1_ke hoach dau thau 30-6-2010" xfId="3408"/>
    <cellStyle name="Dziesiętny_Invoices2001Slovakia_Book1_1_ke hoach dau thau 30-6-2010" xfId="3409"/>
    <cellStyle name="Dziesietny_Invoices2001Slovakia_Book1_1_ke hoach dau thau 30-6-2010 2" xfId="3410"/>
    <cellStyle name="Dziesiętny_Invoices2001Slovakia_Book1_1_ke hoach dau thau 30-6-2010 2" xfId="3411"/>
    <cellStyle name="Dziesietny_Invoices2001Slovakia_Book1_1_ke hoach dau thau 30-6-2010 2 2" xfId="3412"/>
    <cellStyle name="Dziesiętny_Invoices2001Slovakia_Book1_1_ke hoach dau thau 30-6-2010 2 2" xfId="3413"/>
    <cellStyle name="Dziesietny_Invoices2001Slovakia_Book1_1_ke hoach dau thau 30-6-2010 3" xfId="3414"/>
    <cellStyle name="Dziesiętny_Invoices2001Slovakia_Book1_1_ke hoach dau thau 30-6-2010 3" xfId="3415"/>
    <cellStyle name="Dziesietny_Invoices2001Slovakia_Book1_1_ke hoach dau thau 30-6-2010 3 2" xfId="3416"/>
    <cellStyle name="Dziesiętny_Invoices2001Slovakia_Book1_1_ke hoach dau thau 30-6-2010 3 2" xfId="3417"/>
    <cellStyle name="Dziesietny_Invoices2001Slovakia_Book1_1_ke hoach dau thau 30-6-2010 4" xfId="3418"/>
    <cellStyle name="Dziesiętny_Invoices2001Slovakia_Book1_1_ke hoach dau thau 30-6-2010 4" xfId="3419"/>
    <cellStyle name="Dziesietny_Invoices2001Slovakia_Book1_1_KH Von 2012 gui BKH 1" xfId="3420"/>
    <cellStyle name="Dziesiętny_Invoices2001Slovakia_Book1_1_KH Von 2012 gui BKH 1" xfId="3421"/>
    <cellStyle name="Dziesietny_Invoices2001Slovakia_Book1_1_KH Von 2012 gui BKH 1 2" xfId="3422"/>
    <cellStyle name="Dziesiętny_Invoices2001Slovakia_Book1_1_KH Von 2012 gui BKH 1 2" xfId="3423"/>
    <cellStyle name="Dziesietny_Invoices2001Slovakia_Book1_1_KH Von 2012 gui BKH 1 2 2" xfId="3424"/>
    <cellStyle name="Dziesiętny_Invoices2001Slovakia_Book1_1_KH Von 2012 gui BKH 1 2 2" xfId="3425"/>
    <cellStyle name="Dziesietny_Invoices2001Slovakia_Book1_1_KH Von 2012 gui BKH 1 3" xfId="3426"/>
    <cellStyle name="Dziesiętny_Invoices2001Slovakia_Book1_1_KH Von 2012 gui BKH 1 3" xfId="3427"/>
    <cellStyle name="Dziesietny_Invoices2001Slovakia_Book1_1_KH Von 2012 gui BKH 1 3 2" xfId="3428"/>
    <cellStyle name="Dziesiętny_Invoices2001Slovakia_Book1_1_KH Von 2012 gui BKH 1 3 2" xfId="3429"/>
    <cellStyle name="Dziesietny_Invoices2001Slovakia_Book1_1_KH Von 2012 gui BKH 1 4" xfId="8555"/>
    <cellStyle name="Dziesiętny_Invoices2001Slovakia_Book1_1_KH Von 2012 gui BKH 1 4" xfId="8556"/>
    <cellStyle name="Dziesietny_Invoices2001Slovakia_Book1_1_KH Von 2012 gui BKH 1_BIEU KE HOACH  2015 (KTN 6.11 sua)" xfId="3430"/>
    <cellStyle name="Dziesiętny_Invoices2001Slovakia_Book1_1_KH Von 2012 gui BKH 1_BIEU KE HOACH  2015 (KTN 6.11 sua)" xfId="3431"/>
    <cellStyle name="Dziesietny_Invoices2001Slovakia_Book1_1_KH Von 2012 gui BKH 2" xfId="3432"/>
    <cellStyle name="Dziesiętny_Invoices2001Slovakia_Book1_1_KH Von 2012 gui BKH 2" xfId="3433"/>
    <cellStyle name="Dziesietny_Invoices2001Slovakia_Book1_1_KH Von 2012 gui BKH 2 2" xfId="3434"/>
    <cellStyle name="Dziesiętny_Invoices2001Slovakia_Book1_1_KH Von 2012 gui BKH 2 2" xfId="3435"/>
    <cellStyle name="Dziesietny_Invoices2001Slovakia_Book1_1_KH Von 2012 gui BKH 2 2 2" xfId="3436"/>
    <cellStyle name="Dziesiętny_Invoices2001Slovakia_Book1_1_KH Von 2012 gui BKH 2 2 2" xfId="3437"/>
    <cellStyle name="Dziesietny_Invoices2001Slovakia_Book1_1_KH Von 2012 gui BKH 2 3" xfId="3438"/>
    <cellStyle name="Dziesiętny_Invoices2001Slovakia_Book1_1_KH Von 2012 gui BKH 2 3" xfId="3439"/>
    <cellStyle name="Dziesietny_Invoices2001Slovakia_Book1_1_KH Von 2012 gui BKH 2 3 2" xfId="3440"/>
    <cellStyle name="Dziesiętny_Invoices2001Slovakia_Book1_1_KH Von 2012 gui BKH 2 3 2" xfId="3441"/>
    <cellStyle name="Dziesietny_Invoices2001Slovakia_Book1_1_KH Von 2012 gui BKH 2 4" xfId="3442"/>
    <cellStyle name="Dziesiętny_Invoices2001Slovakia_Book1_1_KH Von 2012 gui BKH 2 4" xfId="3443"/>
    <cellStyle name="Dziesietny_Invoices2001Slovakia_Book1_1_QD ke hoach dau thau" xfId="3444"/>
    <cellStyle name="Dziesiętny_Invoices2001Slovakia_Book1_1_QD ke hoach dau thau" xfId="3445"/>
    <cellStyle name="Dziesietny_Invoices2001Slovakia_Book1_1_QD ke hoach dau thau 2" xfId="3446"/>
    <cellStyle name="Dziesiętny_Invoices2001Slovakia_Book1_1_QD ke hoach dau thau 2" xfId="3447"/>
    <cellStyle name="Dziesietny_Invoices2001Slovakia_Book1_1_QD ke hoach dau thau 2 2" xfId="3448"/>
    <cellStyle name="Dziesiętny_Invoices2001Slovakia_Book1_1_QD ke hoach dau thau 2 2" xfId="3449"/>
    <cellStyle name="Dziesietny_Invoices2001Slovakia_Book1_1_QD ke hoach dau thau 3" xfId="3450"/>
    <cellStyle name="Dziesiętny_Invoices2001Slovakia_Book1_1_QD ke hoach dau thau 3" xfId="3451"/>
    <cellStyle name="Dziesietny_Invoices2001Slovakia_Book1_1_QD ke hoach dau thau 3 2" xfId="3452"/>
    <cellStyle name="Dziesiętny_Invoices2001Slovakia_Book1_1_QD ke hoach dau thau 3 2" xfId="3453"/>
    <cellStyle name="Dziesietny_Invoices2001Slovakia_Book1_1_QD ke hoach dau thau 4" xfId="3454"/>
    <cellStyle name="Dziesiętny_Invoices2001Slovakia_Book1_1_QD ke hoach dau thau 4" xfId="3455"/>
    <cellStyle name="Dziesietny_Invoices2001Slovakia_Book1_1_Ra soat KH von 2011 (Huy-11-11-11)" xfId="3456"/>
    <cellStyle name="Dziesiętny_Invoices2001Slovakia_Book1_1_Ra soat KH von 2011 (Huy-11-11-11)" xfId="3457"/>
    <cellStyle name="Dziesietny_Invoices2001Slovakia_Book1_1_tien luong" xfId="3458"/>
    <cellStyle name="Dziesiętny_Invoices2001Slovakia_Book1_1_tien luong" xfId="3459"/>
    <cellStyle name="Dziesietny_Invoices2001Slovakia_Book1_1_Tien luong chuan 01" xfId="3460"/>
    <cellStyle name="Dziesiętny_Invoices2001Slovakia_Book1_1_Tien luong chuan 01" xfId="3461"/>
    <cellStyle name="Dziesietny_Invoices2001Slovakia_Book1_1_tinh toan hoang ha" xfId="3462"/>
    <cellStyle name="Dziesiętny_Invoices2001Slovakia_Book1_1_tinh toan hoang ha" xfId="3463"/>
    <cellStyle name="Dziesietny_Invoices2001Slovakia_Book1_1_tinh toan hoang ha 2" xfId="3464"/>
    <cellStyle name="Dziesiętny_Invoices2001Slovakia_Book1_1_tinh toan hoang ha 2" xfId="3465"/>
    <cellStyle name="Dziesietny_Invoices2001Slovakia_Book1_1_tinh toan hoang ha 2 2" xfId="3466"/>
    <cellStyle name="Dziesiętny_Invoices2001Slovakia_Book1_1_tinh toan hoang ha 2 2" xfId="3467"/>
    <cellStyle name="Dziesietny_Invoices2001Slovakia_Book1_1_tinh toan hoang ha 3" xfId="3468"/>
    <cellStyle name="Dziesiętny_Invoices2001Slovakia_Book1_1_tinh toan hoang ha 3" xfId="3469"/>
    <cellStyle name="Dziesietny_Invoices2001Slovakia_Book1_1_tinh toan hoang ha 3 2" xfId="3470"/>
    <cellStyle name="Dziesiętny_Invoices2001Slovakia_Book1_1_tinh toan hoang ha 3 2" xfId="3471"/>
    <cellStyle name="Dziesietny_Invoices2001Slovakia_Book1_1_tinh toan hoang ha 4" xfId="3472"/>
    <cellStyle name="Dziesiętny_Invoices2001Slovakia_Book1_1_tinh toan hoang ha 4" xfId="3473"/>
    <cellStyle name="Dziesietny_Invoices2001Slovakia_Book1_1_Tong von ĐTPT" xfId="3474"/>
    <cellStyle name="Dziesiętny_Invoices2001Slovakia_Book1_1_Tong von ĐTPT" xfId="3475"/>
    <cellStyle name="Dziesietny_Invoices2001Slovakia_Book1_1_Tong von ĐTPT 2" xfId="3476"/>
    <cellStyle name="Dziesiętny_Invoices2001Slovakia_Book1_1_Tong von ĐTPT 2" xfId="3477"/>
    <cellStyle name="Dziesietny_Invoices2001Slovakia_Book1_1_Tong von ĐTPT 2 2" xfId="3478"/>
    <cellStyle name="Dziesiętny_Invoices2001Slovakia_Book1_1_Tong von ĐTPT 2 2" xfId="3479"/>
    <cellStyle name="Dziesietny_Invoices2001Slovakia_Book1_1_Tong von ĐTPT 3" xfId="3480"/>
    <cellStyle name="Dziesiętny_Invoices2001Slovakia_Book1_1_Tong von ĐTPT 3" xfId="3481"/>
    <cellStyle name="Dziesietny_Invoices2001Slovakia_Book1_1_Tong von ĐTPT 3 2" xfId="3482"/>
    <cellStyle name="Dziesiętny_Invoices2001Slovakia_Book1_1_Tong von ĐTPT 3 2" xfId="3483"/>
    <cellStyle name="Dziesietny_Invoices2001Slovakia_Book1_1_Tong von ĐTPT 4" xfId="3484"/>
    <cellStyle name="Dziesiętny_Invoices2001Slovakia_Book1_1_Tong von ĐTPT 4" xfId="3485"/>
    <cellStyle name="Dziesietny_Invoices2001Slovakia_Book1_1_Viec Huy dang lam" xfId="3486"/>
    <cellStyle name="Dziesiętny_Invoices2001Slovakia_Book1_1_Viec Huy dang lam" xfId="3487"/>
    <cellStyle name="Dziesietny_Invoices2001Slovakia_Book1_2" xfId="3488"/>
    <cellStyle name="Dziesiętny_Invoices2001Slovakia_Book1_2" xfId="3489"/>
    <cellStyle name="Dziesietny_Invoices2001Slovakia_Book1_2 2" xfId="3490"/>
    <cellStyle name="Dziesiętny_Invoices2001Slovakia_Book1_2 2" xfId="3491"/>
    <cellStyle name="Dziesietny_Invoices2001Slovakia_Book1_2 3" xfId="8557"/>
    <cellStyle name="Dziesiętny_Invoices2001Slovakia_Book1_2 3" xfId="8558"/>
    <cellStyle name="Dziesietny_Invoices2001Slovakia_Book1_2 4" xfId="8559"/>
    <cellStyle name="Dziesiętny_Invoices2001Slovakia_Book1_2 4" xfId="8560"/>
    <cellStyle name="Dziesietny_Invoices2001Slovakia_Book1_2_bieu ke hoach dau thau" xfId="3492"/>
    <cellStyle name="Dziesiętny_Invoices2001Slovakia_Book1_2_bieu ke hoach dau thau" xfId="3493"/>
    <cellStyle name="Dziesietny_Invoices2001Slovakia_Book1_2_bieu ke hoach dau thau 2" xfId="3494"/>
    <cellStyle name="Dziesiętny_Invoices2001Slovakia_Book1_2_bieu ke hoach dau thau 2" xfId="3495"/>
    <cellStyle name="Dziesietny_Invoices2001Slovakia_Book1_2_bieu ke hoach dau thau 2 2" xfId="3496"/>
    <cellStyle name="Dziesiętny_Invoices2001Slovakia_Book1_2_bieu ke hoach dau thau 2 2" xfId="3497"/>
    <cellStyle name="Dziesietny_Invoices2001Slovakia_Book1_2_bieu ke hoach dau thau 3" xfId="3498"/>
    <cellStyle name="Dziesiętny_Invoices2001Slovakia_Book1_2_bieu ke hoach dau thau 3" xfId="3499"/>
    <cellStyle name="Dziesietny_Invoices2001Slovakia_Book1_2_bieu ke hoach dau thau 3 2" xfId="3500"/>
    <cellStyle name="Dziesiętny_Invoices2001Slovakia_Book1_2_bieu ke hoach dau thau 3 2" xfId="3501"/>
    <cellStyle name="Dziesietny_Invoices2001Slovakia_Book1_2_bieu ke hoach dau thau 4" xfId="8561"/>
    <cellStyle name="Dziesiętny_Invoices2001Slovakia_Book1_2_bieu ke hoach dau thau 4" xfId="8562"/>
    <cellStyle name="Dziesietny_Invoices2001Slovakia_Book1_2_bieu ke hoach dau thau truong mam non SKH" xfId="3502"/>
    <cellStyle name="Dziesiętny_Invoices2001Slovakia_Book1_2_bieu ke hoach dau thau truong mam non SKH" xfId="3503"/>
    <cellStyle name="Dziesietny_Invoices2001Slovakia_Book1_2_bieu ke hoach dau thau truong mam non SKH 2" xfId="3504"/>
    <cellStyle name="Dziesiętny_Invoices2001Slovakia_Book1_2_bieu ke hoach dau thau truong mam non SKH 2" xfId="3505"/>
    <cellStyle name="Dziesietny_Invoices2001Slovakia_Book1_2_bieu ke hoach dau thau truong mam non SKH 2 2" xfId="3506"/>
    <cellStyle name="Dziesiętny_Invoices2001Slovakia_Book1_2_bieu ke hoach dau thau truong mam non SKH 2 2" xfId="3507"/>
    <cellStyle name="Dziesietny_Invoices2001Slovakia_Book1_2_bieu ke hoach dau thau truong mam non SKH 3" xfId="3508"/>
    <cellStyle name="Dziesiętny_Invoices2001Slovakia_Book1_2_bieu ke hoach dau thau truong mam non SKH 3" xfId="3509"/>
    <cellStyle name="Dziesietny_Invoices2001Slovakia_Book1_2_bieu ke hoach dau thau truong mam non SKH 3 2" xfId="3510"/>
    <cellStyle name="Dziesiętny_Invoices2001Slovakia_Book1_2_bieu ke hoach dau thau truong mam non SKH 3 2" xfId="3511"/>
    <cellStyle name="Dziesietny_Invoices2001Slovakia_Book1_2_bieu ke hoach dau thau truong mam non SKH 4" xfId="8563"/>
    <cellStyle name="Dziesiętny_Invoices2001Slovakia_Book1_2_bieu ke hoach dau thau truong mam non SKH 4" xfId="8564"/>
    <cellStyle name="Dziesietny_Invoices2001Slovakia_Book1_2_bieu tong hop lai kh von 2011 gui phong TH-KTDN" xfId="3512"/>
    <cellStyle name="Dziesiętny_Invoices2001Slovakia_Book1_2_bieu tong hop lai kh von 2011 gui phong TH-KTDN" xfId="3513"/>
    <cellStyle name="Dziesietny_Invoices2001Slovakia_Book1_2_bieu tong hop lai kh von 2011 gui phong TH-KTDN 2" xfId="3514"/>
    <cellStyle name="Dziesiętny_Invoices2001Slovakia_Book1_2_bieu tong hop lai kh von 2011 gui phong TH-KTDN 2" xfId="3515"/>
    <cellStyle name="Dziesietny_Invoices2001Slovakia_Book1_2_bieu tong hop lai kh von 2011 gui phong TH-KTDN 2 2" xfId="3516"/>
    <cellStyle name="Dziesiętny_Invoices2001Slovakia_Book1_2_bieu tong hop lai kh von 2011 gui phong TH-KTDN 2 2" xfId="3517"/>
    <cellStyle name="Dziesietny_Invoices2001Slovakia_Book1_2_bieu tong hop lai kh von 2011 gui phong TH-KTDN 3" xfId="3518"/>
    <cellStyle name="Dziesiętny_Invoices2001Slovakia_Book1_2_bieu tong hop lai kh von 2011 gui phong TH-KTDN 3" xfId="3519"/>
    <cellStyle name="Dziesietny_Invoices2001Slovakia_Book1_2_bieu tong hop lai kh von 2011 gui phong TH-KTDN 3 2" xfId="3520"/>
    <cellStyle name="Dziesiętny_Invoices2001Slovakia_Book1_2_bieu tong hop lai kh von 2011 gui phong TH-KTDN 3 2" xfId="3521"/>
    <cellStyle name="Dziesietny_Invoices2001Slovakia_Book1_2_bieu tong hop lai kh von 2011 gui phong TH-KTDN 4" xfId="8565"/>
    <cellStyle name="Dziesiętny_Invoices2001Slovakia_Book1_2_bieu tong hop lai kh von 2011 gui phong TH-KTDN 4" xfId="8566"/>
    <cellStyle name="Dziesietny_Invoices2001Slovakia_Book1_2_bieu tong hop lai kh von 2011 gui phong TH-KTDN_BIEU KE HOACH  2015 (KTN 6.11 sua)" xfId="3522"/>
    <cellStyle name="Dziesiętny_Invoices2001Slovakia_Book1_2_bieu tong hop lai kh von 2011 gui phong TH-KTDN_BIEU KE HOACH  2015 (KTN 6.11 sua)" xfId="3523"/>
    <cellStyle name="Dziesietny_Invoices2001Slovakia_Book1_2_Book1" xfId="3524"/>
    <cellStyle name="Dziesiętny_Invoices2001Slovakia_Book1_2_Book1" xfId="3525"/>
    <cellStyle name="Dziesietny_Invoices2001Slovakia_Book1_2_Book1 2" xfId="3526"/>
    <cellStyle name="Dziesiętny_Invoices2001Slovakia_Book1_2_Book1 2" xfId="3527"/>
    <cellStyle name="Dziesietny_Invoices2001Slovakia_Book1_2_Book1 2 2" xfId="3528"/>
    <cellStyle name="Dziesiętny_Invoices2001Slovakia_Book1_2_Book1 2 2" xfId="3529"/>
    <cellStyle name="Dziesietny_Invoices2001Slovakia_Book1_2_Book1 3" xfId="3530"/>
    <cellStyle name="Dziesiętny_Invoices2001Slovakia_Book1_2_Book1 3" xfId="3531"/>
    <cellStyle name="Dziesietny_Invoices2001Slovakia_Book1_2_Book1 3 2" xfId="3532"/>
    <cellStyle name="Dziesiętny_Invoices2001Slovakia_Book1_2_Book1 3 2" xfId="3533"/>
    <cellStyle name="Dziesietny_Invoices2001Slovakia_Book1_2_Book1 4" xfId="8567"/>
    <cellStyle name="Dziesiętny_Invoices2001Slovakia_Book1_2_Book1 4" xfId="8568"/>
    <cellStyle name="Dziesietny_Invoices2001Slovakia_Book1_2_Book1_1" xfId="3534"/>
    <cellStyle name="Dziesiętny_Invoices2001Slovakia_Book1_2_Book1_1" xfId="3535"/>
    <cellStyle name="Dziesietny_Invoices2001Slovakia_Book1_2_Book1_1 2" xfId="3536"/>
    <cellStyle name="Dziesiętny_Invoices2001Slovakia_Book1_2_Book1_1 2" xfId="3537"/>
    <cellStyle name="Dziesietny_Invoices2001Slovakia_Book1_2_Book1_1 2 2" xfId="3538"/>
    <cellStyle name="Dziesiętny_Invoices2001Slovakia_Book1_2_Book1_1 2 2" xfId="3539"/>
    <cellStyle name="Dziesietny_Invoices2001Slovakia_Book1_2_Book1_1 3" xfId="3540"/>
    <cellStyle name="Dziesiętny_Invoices2001Slovakia_Book1_2_Book1_1 3" xfId="3541"/>
    <cellStyle name="Dziesietny_Invoices2001Slovakia_Book1_2_Book1_1 3 2" xfId="3542"/>
    <cellStyle name="Dziesiętny_Invoices2001Slovakia_Book1_2_Book1_1 3 2" xfId="3543"/>
    <cellStyle name="Dziesietny_Invoices2001Slovakia_Book1_2_Book1_1 4" xfId="3544"/>
    <cellStyle name="Dziesiętny_Invoices2001Slovakia_Book1_2_Book1_1 4" xfId="3545"/>
    <cellStyle name="Dziesietny_Invoices2001Slovakia_Book1_2_Book1_Ke hoach 2010 (theo doi 11-8-2010)" xfId="3546"/>
    <cellStyle name="Dziesiętny_Invoices2001Slovakia_Book1_2_Book1_Ke hoach 2010 (theo doi 11-8-2010)" xfId="3547"/>
    <cellStyle name="Dziesietny_Invoices2001Slovakia_Book1_2_Book1_Ke hoach 2010 (theo doi 11-8-2010) 2" xfId="3548"/>
    <cellStyle name="Dziesiętny_Invoices2001Slovakia_Book1_2_Book1_Ke hoach 2010 (theo doi 11-8-2010) 2" xfId="3549"/>
    <cellStyle name="Dziesietny_Invoices2001Slovakia_Book1_2_Book1_Ke hoach 2010 (theo doi 11-8-2010) 2 2" xfId="3550"/>
    <cellStyle name="Dziesiętny_Invoices2001Slovakia_Book1_2_Book1_Ke hoach 2010 (theo doi 11-8-2010) 2 2" xfId="3551"/>
    <cellStyle name="Dziesietny_Invoices2001Slovakia_Book1_2_Book1_Ke hoach 2010 (theo doi 11-8-2010) 3" xfId="3552"/>
    <cellStyle name="Dziesiętny_Invoices2001Slovakia_Book1_2_Book1_Ke hoach 2010 (theo doi 11-8-2010) 3" xfId="3553"/>
    <cellStyle name="Dziesietny_Invoices2001Slovakia_Book1_2_Book1_Ke hoach 2010 (theo doi 11-8-2010) 3 2" xfId="3554"/>
    <cellStyle name="Dziesiętny_Invoices2001Slovakia_Book1_2_Book1_Ke hoach 2010 (theo doi 11-8-2010) 3 2" xfId="3555"/>
    <cellStyle name="Dziesietny_Invoices2001Slovakia_Book1_2_Book1_Ke hoach 2010 (theo doi 11-8-2010) 4" xfId="8569"/>
    <cellStyle name="Dziesiętny_Invoices2001Slovakia_Book1_2_Book1_Ke hoach 2010 (theo doi 11-8-2010) 4" xfId="8570"/>
    <cellStyle name="Dziesietny_Invoices2001Slovakia_Book1_2_Book1_Ke hoach 2010 (theo doi 11-8-2010)_BIEU KE HOACH  2015 (KTN 6.11 sua)" xfId="3556"/>
    <cellStyle name="Dziesiętny_Invoices2001Slovakia_Book1_2_Book1_Ke hoach 2010 (theo doi 11-8-2010)_BIEU KE HOACH  2015 (KTN 6.11 sua)" xfId="3557"/>
    <cellStyle name="Dziesietny_Invoices2001Slovakia_Book1_2_Book1_ke hoach dau thau 30-6-2010" xfId="3558"/>
    <cellStyle name="Dziesiętny_Invoices2001Slovakia_Book1_2_Book1_ke hoach dau thau 30-6-2010" xfId="3559"/>
    <cellStyle name="Dziesietny_Invoices2001Slovakia_Book1_2_Book1_ke hoach dau thau 30-6-2010 2" xfId="3560"/>
    <cellStyle name="Dziesiętny_Invoices2001Slovakia_Book1_2_Book1_ke hoach dau thau 30-6-2010 2" xfId="3561"/>
    <cellStyle name="Dziesietny_Invoices2001Slovakia_Book1_2_Book1_ke hoach dau thau 30-6-2010 2 2" xfId="3562"/>
    <cellStyle name="Dziesiętny_Invoices2001Slovakia_Book1_2_Book1_ke hoach dau thau 30-6-2010 2 2" xfId="3563"/>
    <cellStyle name="Dziesietny_Invoices2001Slovakia_Book1_2_Book1_ke hoach dau thau 30-6-2010 3" xfId="3564"/>
    <cellStyle name="Dziesiętny_Invoices2001Slovakia_Book1_2_Book1_ke hoach dau thau 30-6-2010 3" xfId="3565"/>
    <cellStyle name="Dziesietny_Invoices2001Slovakia_Book1_2_Book1_ke hoach dau thau 30-6-2010 3 2" xfId="3566"/>
    <cellStyle name="Dziesiętny_Invoices2001Slovakia_Book1_2_Book1_ke hoach dau thau 30-6-2010 3 2" xfId="3567"/>
    <cellStyle name="Dziesietny_Invoices2001Slovakia_Book1_2_Book1_ke hoach dau thau 30-6-2010 4" xfId="8571"/>
    <cellStyle name="Dziesiętny_Invoices2001Slovakia_Book1_2_Book1_ke hoach dau thau 30-6-2010 4" xfId="8572"/>
    <cellStyle name="Dziesietny_Invoices2001Slovakia_Book1_2_Book1_ke hoach dau thau 30-6-2010_BIEU KE HOACH  2015 (KTN 6.11 sua)" xfId="3568"/>
    <cellStyle name="Dziesiętny_Invoices2001Slovakia_Book1_2_Book1_ke hoach dau thau 30-6-2010_BIEU KE HOACH  2015 (KTN 6.11 sua)" xfId="3569"/>
    <cellStyle name="Dziesietny_Invoices2001Slovakia_Book1_2_Copy of KH PHAN BO VON ĐỐI ỨNG NAM 2011 (30 TY phuong án gop WB)" xfId="3570"/>
    <cellStyle name="Dziesiętny_Invoices2001Slovakia_Book1_2_Copy of KH PHAN BO VON ĐỐI ỨNG NAM 2011 (30 TY phuong án gop WB)" xfId="3571"/>
    <cellStyle name="Dziesietny_Invoices2001Slovakia_Book1_2_Copy of KH PHAN BO VON ĐỐI ỨNG NAM 2011 (30 TY phuong án gop WB) 2" xfId="3572"/>
    <cellStyle name="Dziesiętny_Invoices2001Slovakia_Book1_2_Copy of KH PHAN BO VON ĐỐI ỨNG NAM 2011 (30 TY phuong án gop WB) 2" xfId="3573"/>
    <cellStyle name="Dziesietny_Invoices2001Slovakia_Book1_2_Copy of KH PHAN BO VON ĐỐI ỨNG NAM 2011 (30 TY phuong án gop WB) 2 2" xfId="3574"/>
    <cellStyle name="Dziesiętny_Invoices2001Slovakia_Book1_2_Copy of KH PHAN BO VON ĐỐI ỨNG NAM 2011 (30 TY phuong án gop WB) 2 2" xfId="3575"/>
    <cellStyle name="Dziesietny_Invoices2001Slovakia_Book1_2_Copy of KH PHAN BO VON ĐỐI ỨNG NAM 2011 (30 TY phuong án gop WB) 3" xfId="3576"/>
    <cellStyle name="Dziesiętny_Invoices2001Slovakia_Book1_2_Copy of KH PHAN BO VON ĐỐI ỨNG NAM 2011 (30 TY phuong án gop WB) 3" xfId="3577"/>
    <cellStyle name="Dziesietny_Invoices2001Slovakia_Book1_2_Copy of KH PHAN BO VON ĐỐI ỨNG NAM 2011 (30 TY phuong án gop WB) 3 2" xfId="3578"/>
    <cellStyle name="Dziesiętny_Invoices2001Slovakia_Book1_2_Copy of KH PHAN BO VON ĐỐI ỨNG NAM 2011 (30 TY phuong án gop WB) 3 2" xfId="3579"/>
    <cellStyle name="Dziesietny_Invoices2001Slovakia_Book1_2_Copy of KH PHAN BO VON ĐỐI ỨNG NAM 2011 (30 TY phuong án gop WB) 4" xfId="8573"/>
    <cellStyle name="Dziesiętny_Invoices2001Slovakia_Book1_2_Copy of KH PHAN BO VON ĐỐI ỨNG NAM 2011 (30 TY phuong án gop WB) 4" xfId="8574"/>
    <cellStyle name="Dziesietny_Invoices2001Slovakia_Book1_2_Copy of KH PHAN BO VON ĐỐI ỨNG NAM 2011 (30 TY phuong án gop WB)_BIEU KE HOACH  2015 (KTN 6.11 sua)" xfId="3580"/>
    <cellStyle name="Dziesiętny_Invoices2001Slovakia_Book1_2_Copy of KH PHAN BO VON ĐỐI ỨNG NAM 2011 (30 TY phuong án gop WB)_BIEU KE HOACH  2015 (KTN 6.11 sua)" xfId="3581"/>
    <cellStyle name="Dziesietny_Invoices2001Slovakia_Book1_2_Danh Mục KCM trinh BKH 2011 (BS 30A)" xfId="3582"/>
    <cellStyle name="Dziesiętny_Invoices2001Slovakia_Book1_2_Danh Mục KCM trinh BKH 2011 (BS 30A)" xfId="3583"/>
    <cellStyle name="Dziesietny_Invoices2001Slovakia_Book1_2_DTTD chieng chan Tham lai 29-9-2009" xfId="3584"/>
    <cellStyle name="Dziesiętny_Invoices2001Slovakia_Book1_2_DTTD chieng chan Tham lai 29-9-2009" xfId="3585"/>
    <cellStyle name="Dziesietny_Invoices2001Slovakia_Book1_2_DTTD chieng chan Tham lai 29-9-2009 2" xfId="3586"/>
    <cellStyle name="Dziesiętny_Invoices2001Slovakia_Book1_2_DTTD chieng chan Tham lai 29-9-2009 2" xfId="3587"/>
    <cellStyle name="Dziesietny_Invoices2001Slovakia_Book1_2_DTTD chieng chan Tham lai 29-9-2009 2 2" xfId="3588"/>
    <cellStyle name="Dziesiętny_Invoices2001Slovakia_Book1_2_DTTD chieng chan Tham lai 29-9-2009 2 2" xfId="3589"/>
    <cellStyle name="Dziesietny_Invoices2001Slovakia_Book1_2_DTTD chieng chan Tham lai 29-9-2009 3" xfId="3590"/>
    <cellStyle name="Dziesiętny_Invoices2001Slovakia_Book1_2_DTTD chieng chan Tham lai 29-9-2009 3" xfId="3591"/>
    <cellStyle name="Dziesietny_Invoices2001Slovakia_Book1_2_DTTD chieng chan Tham lai 29-9-2009 3 2" xfId="3592"/>
    <cellStyle name="Dziesiętny_Invoices2001Slovakia_Book1_2_DTTD chieng chan Tham lai 29-9-2009 3 2" xfId="3593"/>
    <cellStyle name="Dziesietny_Invoices2001Slovakia_Book1_2_DTTD chieng chan Tham lai 29-9-2009 4" xfId="8575"/>
    <cellStyle name="Dziesiętny_Invoices2001Slovakia_Book1_2_DTTD chieng chan Tham lai 29-9-2009 4" xfId="8576"/>
    <cellStyle name="Dziesietny_Invoices2001Slovakia_Book1_2_DTTD chieng chan Tham lai 29-9-2009_BIEU KE HOACH  2015 (KTN 6.11 sua)" xfId="3594"/>
    <cellStyle name="Dziesiętny_Invoices2001Slovakia_Book1_2_DTTD chieng chan Tham lai 29-9-2009_BIEU KE HOACH  2015 (KTN 6.11 sua)" xfId="3595"/>
    <cellStyle name="Dziesietny_Invoices2001Slovakia_Book1_2_Du toan nuoc San Thang (GD2)" xfId="3596"/>
    <cellStyle name="Dziesiętny_Invoices2001Slovakia_Book1_2_Du toan nuoc San Thang (GD2)" xfId="3597"/>
    <cellStyle name="Dziesietny_Invoices2001Slovakia_Book1_2_Du toan nuoc San Thang (GD2) 2" xfId="3598"/>
    <cellStyle name="Dziesiętny_Invoices2001Slovakia_Book1_2_Du toan nuoc San Thang (GD2) 2" xfId="3599"/>
    <cellStyle name="Dziesietny_Invoices2001Slovakia_Book1_2_Du toan nuoc San Thang (GD2) 2 2" xfId="3600"/>
    <cellStyle name="Dziesiętny_Invoices2001Slovakia_Book1_2_Du toan nuoc San Thang (GD2) 2 2" xfId="3601"/>
    <cellStyle name="Dziesietny_Invoices2001Slovakia_Book1_2_Du toan nuoc San Thang (GD2) 3" xfId="3602"/>
    <cellStyle name="Dziesiętny_Invoices2001Slovakia_Book1_2_Du toan nuoc San Thang (GD2) 3" xfId="3603"/>
    <cellStyle name="Dziesietny_Invoices2001Slovakia_Book1_2_Du toan nuoc San Thang (GD2) 3 2" xfId="3604"/>
    <cellStyle name="Dziesiętny_Invoices2001Slovakia_Book1_2_Du toan nuoc San Thang (GD2) 3 2" xfId="3605"/>
    <cellStyle name="Dziesietny_Invoices2001Slovakia_Book1_2_Du toan nuoc San Thang (GD2) 4" xfId="8577"/>
    <cellStyle name="Dziesiętny_Invoices2001Slovakia_Book1_2_Du toan nuoc San Thang (GD2) 4" xfId="8578"/>
    <cellStyle name="Dziesietny_Invoices2001Slovakia_Book1_2_Ke hoach 2010 (theo doi 11-8-2010)" xfId="3606"/>
    <cellStyle name="Dziesiętny_Invoices2001Slovakia_Book1_2_Ke hoach 2010 (theo doi 11-8-2010)" xfId="3607"/>
    <cellStyle name="Dziesietny_Invoices2001Slovakia_Book1_2_Ke hoach 2010 (theo doi 11-8-2010) 2" xfId="3608"/>
    <cellStyle name="Dziesiętny_Invoices2001Slovakia_Book1_2_Ke hoach 2010 (theo doi 11-8-2010) 2" xfId="3609"/>
    <cellStyle name="Dziesietny_Invoices2001Slovakia_Book1_2_Ke hoach 2010 (theo doi 11-8-2010) 2 2" xfId="3610"/>
    <cellStyle name="Dziesiętny_Invoices2001Slovakia_Book1_2_Ke hoach 2010 (theo doi 11-8-2010) 2 2" xfId="3611"/>
    <cellStyle name="Dziesietny_Invoices2001Slovakia_Book1_2_Ke hoach 2010 (theo doi 11-8-2010) 3" xfId="3612"/>
    <cellStyle name="Dziesiętny_Invoices2001Slovakia_Book1_2_Ke hoach 2010 (theo doi 11-8-2010) 3" xfId="3613"/>
    <cellStyle name="Dziesietny_Invoices2001Slovakia_Book1_2_Ke hoach 2010 (theo doi 11-8-2010) 3 2" xfId="3614"/>
    <cellStyle name="Dziesiętny_Invoices2001Slovakia_Book1_2_Ke hoach 2010 (theo doi 11-8-2010) 3 2" xfId="3615"/>
    <cellStyle name="Dziesietny_Invoices2001Slovakia_Book1_2_Ke hoach 2010 (theo doi 11-8-2010) 4" xfId="8579"/>
    <cellStyle name="Dziesiętny_Invoices2001Slovakia_Book1_2_Ke hoach 2010 (theo doi 11-8-2010) 4" xfId="8580"/>
    <cellStyle name="Dziesietny_Invoices2001Slovakia_Book1_2_Ke hoach 2010 ngay 31-01" xfId="3616"/>
    <cellStyle name="Dziesiętny_Invoices2001Slovakia_Book1_2_Ke hoach 2010 ngay 31-01" xfId="3617"/>
    <cellStyle name="Dziesietny_Invoices2001Slovakia_Book1_2_Ke hoach 2010 ngay 31-01 2" xfId="3618"/>
    <cellStyle name="Dziesiętny_Invoices2001Slovakia_Book1_2_Ke hoach 2010 ngay 31-01 2" xfId="3619"/>
    <cellStyle name="Dziesietny_Invoices2001Slovakia_Book1_2_Ke hoach 2010 ngay 31-01 2 2" xfId="3620"/>
    <cellStyle name="Dziesiętny_Invoices2001Slovakia_Book1_2_Ke hoach 2010 ngay 31-01 2 2" xfId="3621"/>
    <cellStyle name="Dziesietny_Invoices2001Slovakia_Book1_2_Ke hoach 2010 ngay 31-01 3" xfId="3622"/>
    <cellStyle name="Dziesiętny_Invoices2001Slovakia_Book1_2_Ke hoach 2010 ngay 31-01 3" xfId="3623"/>
    <cellStyle name="Dziesietny_Invoices2001Slovakia_Book1_2_Ke hoach 2010 ngay 31-01 3 2" xfId="3624"/>
    <cellStyle name="Dziesiętny_Invoices2001Slovakia_Book1_2_Ke hoach 2010 ngay 31-01 3 2" xfId="3625"/>
    <cellStyle name="Dziesietny_Invoices2001Slovakia_Book1_2_Ke hoach 2010 ngay 31-01 4" xfId="8581"/>
    <cellStyle name="Dziesiętny_Invoices2001Slovakia_Book1_2_Ke hoach 2010 ngay 31-01 4" xfId="8582"/>
    <cellStyle name="Dziesietny_Invoices2001Slovakia_Book1_2_ke hoach dau thau 30-6-2010" xfId="3626"/>
    <cellStyle name="Dziesiętny_Invoices2001Slovakia_Book1_2_ke hoach dau thau 30-6-2010" xfId="3627"/>
    <cellStyle name="Dziesietny_Invoices2001Slovakia_Book1_2_ke hoach dau thau 30-6-2010 2" xfId="3628"/>
    <cellStyle name="Dziesiętny_Invoices2001Slovakia_Book1_2_ke hoach dau thau 30-6-2010 2" xfId="3629"/>
    <cellStyle name="Dziesietny_Invoices2001Slovakia_Book1_2_ke hoach dau thau 30-6-2010 2 2" xfId="3630"/>
    <cellStyle name="Dziesiętny_Invoices2001Slovakia_Book1_2_ke hoach dau thau 30-6-2010 2 2" xfId="3631"/>
    <cellStyle name="Dziesietny_Invoices2001Slovakia_Book1_2_ke hoach dau thau 30-6-2010 3" xfId="3632"/>
    <cellStyle name="Dziesiętny_Invoices2001Slovakia_Book1_2_ke hoach dau thau 30-6-2010 3" xfId="3633"/>
    <cellStyle name="Dziesietny_Invoices2001Slovakia_Book1_2_ke hoach dau thau 30-6-2010 3 2" xfId="3634"/>
    <cellStyle name="Dziesiętny_Invoices2001Slovakia_Book1_2_ke hoach dau thau 30-6-2010 3 2" xfId="3635"/>
    <cellStyle name="Dziesietny_Invoices2001Slovakia_Book1_2_ke hoach dau thau 30-6-2010 4" xfId="8583"/>
    <cellStyle name="Dziesiętny_Invoices2001Slovakia_Book1_2_ke hoach dau thau 30-6-2010 4" xfId="8584"/>
    <cellStyle name="Dziesietny_Invoices2001Slovakia_Book1_2_KH Von 2012 gui BKH 1" xfId="3636"/>
    <cellStyle name="Dziesiętny_Invoices2001Slovakia_Book1_2_KH Von 2012 gui BKH 1" xfId="3637"/>
    <cellStyle name="Dziesietny_Invoices2001Slovakia_Book1_2_KH Von 2012 gui BKH 1 2" xfId="3638"/>
    <cellStyle name="Dziesiętny_Invoices2001Slovakia_Book1_2_KH Von 2012 gui BKH 1 2" xfId="3639"/>
    <cellStyle name="Dziesietny_Invoices2001Slovakia_Book1_2_KH Von 2012 gui BKH 1 2 2" xfId="3640"/>
    <cellStyle name="Dziesiętny_Invoices2001Slovakia_Book1_2_KH Von 2012 gui BKH 1 2 2" xfId="3641"/>
    <cellStyle name="Dziesietny_Invoices2001Slovakia_Book1_2_KH Von 2012 gui BKH 1 3" xfId="3642"/>
    <cellStyle name="Dziesiętny_Invoices2001Slovakia_Book1_2_KH Von 2012 gui BKH 1 3" xfId="3643"/>
    <cellStyle name="Dziesietny_Invoices2001Slovakia_Book1_2_KH Von 2012 gui BKH 1 3 2" xfId="3644"/>
    <cellStyle name="Dziesiętny_Invoices2001Slovakia_Book1_2_KH Von 2012 gui BKH 1 3 2" xfId="3645"/>
    <cellStyle name="Dziesietny_Invoices2001Slovakia_Book1_2_KH Von 2012 gui BKH 1 4" xfId="8585"/>
    <cellStyle name="Dziesiętny_Invoices2001Slovakia_Book1_2_KH Von 2012 gui BKH 1 4" xfId="8586"/>
    <cellStyle name="Dziesietny_Invoices2001Slovakia_Book1_2_KH Von 2012 gui BKH 1_BIEU KE HOACH  2015 (KTN 6.11 sua)" xfId="3646"/>
    <cellStyle name="Dziesiętny_Invoices2001Slovakia_Book1_2_KH Von 2012 gui BKH 1_BIEU KE HOACH  2015 (KTN 6.11 sua)" xfId="3647"/>
    <cellStyle name="Dziesietny_Invoices2001Slovakia_Book1_2_KH Von 2012 gui BKH 2" xfId="3648"/>
    <cellStyle name="Dziesiętny_Invoices2001Slovakia_Book1_2_KH Von 2012 gui BKH 2" xfId="3649"/>
    <cellStyle name="Dziesietny_Invoices2001Slovakia_Book1_2_KH Von 2012 gui BKH 2 2" xfId="3650"/>
    <cellStyle name="Dziesiętny_Invoices2001Slovakia_Book1_2_KH Von 2012 gui BKH 2 2" xfId="3651"/>
    <cellStyle name="Dziesietny_Invoices2001Slovakia_Book1_2_KH Von 2012 gui BKH 2 2 2" xfId="3652"/>
    <cellStyle name="Dziesiętny_Invoices2001Slovakia_Book1_2_KH Von 2012 gui BKH 2 2 2" xfId="3653"/>
    <cellStyle name="Dziesietny_Invoices2001Slovakia_Book1_2_KH Von 2012 gui BKH 2 3" xfId="3654"/>
    <cellStyle name="Dziesiętny_Invoices2001Slovakia_Book1_2_KH Von 2012 gui BKH 2 3" xfId="3655"/>
    <cellStyle name="Dziesietny_Invoices2001Slovakia_Book1_2_KH Von 2012 gui BKH 2 3 2" xfId="3656"/>
    <cellStyle name="Dziesiętny_Invoices2001Slovakia_Book1_2_KH Von 2012 gui BKH 2 3 2" xfId="3657"/>
    <cellStyle name="Dziesietny_Invoices2001Slovakia_Book1_2_KH Von 2012 gui BKH 2 4" xfId="8587"/>
    <cellStyle name="Dziesiętny_Invoices2001Slovakia_Book1_2_KH Von 2012 gui BKH 2 4" xfId="8588"/>
    <cellStyle name="Dziesietny_Invoices2001Slovakia_Book1_2_QD ke hoach dau thau" xfId="3658"/>
    <cellStyle name="Dziesiętny_Invoices2001Slovakia_Book1_2_QD ke hoach dau thau" xfId="3659"/>
    <cellStyle name="Dziesietny_Invoices2001Slovakia_Book1_2_QD ke hoach dau thau 2" xfId="3660"/>
    <cellStyle name="Dziesiętny_Invoices2001Slovakia_Book1_2_QD ke hoach dau thau 2" xfId="3661"/>
    <cellStyle name="Dziesietny_Invoices2001Slovakia_Book1_2_QD ke hoach dau thau 2 2" xfId="3662"/>
    <cellStyle name="Dziesiętny_Invoices2001Slovakia_Book1_2_QD ke hoach dau thau 2 2" xfId="3663"/>
    <cellStyle name="Dziesietny_Invoices2001Slovakia_Book1_2_QD ke hoach dau thau 3" xfId="3664"/>
    <cellStyle name="Dziesiętny_Invoices2001Slovakia_Book1_2_QD ke hoach dau thau 3" xfId="3665"/>
    <cellStyle name="Dziesietny_Invoices2001Slovakia_Book1_2_QD ke hoach dau thau 3 2" xfId="3666"/>
    <cellStyle name="Dziesiętny_Invoices2001Slovakia_Book1_2_QD ke hoach dau thau 3 2" xfId="3667"/>
    <cellStyle name="Dziesietny_Invoices2001Slovakia_Book1_2_QD ke hoach dau thau 4" xfId="8589"/>
    <cellStyle name="Dziesiętny_Invoices2001Slovakia_Book1_2_QD ke hoach dau thau 4" xfId="8590"/>
    <cellStyle name="Dziesietny_Invoices2001Slovakia_Book1_2_Ra soat KH von 2011 (Huy-11-11-11)" xfId="3668"/>
    <cellStyle name="Dziesiętny_Invoices2001Slovakia_Book1_2_Ra soat KH von 2011 (Huy-11-11-11)" xfId="3669"/>
    <cellStyle name="Dziesietny_Invoices2001Slovakia_Book1_2_Ra soat KH von 2011 (Huy-11-11-11) 2" xfId="3670"/>
    <cellStyle name="Dziesiętny_Invoices2001Slovakia_Book1_2_Ra soat KH von 2011 (Huy-11-11-11) 2" xfId="3671"/>
    <cellStyle name="Dziesietny_Invoices2001Slovakia_Book1_2_Ra soat KH von 2011 (Huy-11-11-11) 2 2" xfId="3672"/>
    <cellStyle name="Dziesiętny_Invoices2001Slovakia_Book1_2_Ra soat KH von 2011 (Huy-11-11-11) 2 2" xfId="3673"/>
    <cellStyle name="Dziesietny_Invoices2001Slovakia_Book1_2_Ra soat KH von 2011 (Huy-11-11-11) 3" xfId="3674"/>
    <cellStyle name="Dziesiętny_Invoices2001Slovakia_Book1_2_Ra soat KH von 2011 (Huy-11-11-11) 3" xfId="3675"/>
    <cellStyle name="Dziesietny_Invoices2001Slovakia_Book1_2_Ra soat KH von 2011 (Huy-11-11-11) 3 2" xfId="3676"/>
    <cellStyle name="Dziesiętny_Invoices2001Slovakia_Book1_2_Ra soat KH von 2011 (Huy-11-11-11) 3 2" xfId="3677"/>
    <cellStyle name="Dziesietny_Invoices2001Slovakia_Book1_2_Ra soat KH von 2011 (Huy-11-11-11) 4" xfId="3678"/>
    <cellStyle name="Dziesiętny_Invoices2001Slovakia_Book1_2_Ra soat KH von 2011 (Huy-11-11-11) 4" xfId="3679"/>
    <cellStyle name="Dziesietny_Invoices2001Slovakia_Book1_2_tinh toan hoang ha" xfId="3680"/>
    <cellStyle name="Dziesiętny_Invoices2001Slovakia_Book1_2_tinh toan hoang ha" xfId="3681"/>
    <cellStyle name="Dziesietny_Invoices2001Slovakia_Book1_2_tinh toan hoang ha 2" xfId="3682"/>
    <cellStyle name="Dziesiętny_Invoices2001Slovakia_Book1_2_tinh toan hoang ha 2" xfId="3683"/>
    <cellStyle name="Dziesietny_Invoices2001Slovakia_Book1_2_tinh toan hoang ha 2 2" xfId="3684"/>
    <cellStyle name="Dziesiętny_Invoices2001Slovakia_Book1_2_tinh toan hoang ha 2 2" xfId="3685"/>
    <cellStyle name="Dziesietny_Invoices2001Slovakia_Book1_2_tinh toan hoang ha 3" xfId="3686"/>
    <cellStyle name="Dziesiętny_Invoices2001Slovakia_Book1_2_tinh toan hoang ha 3" xfId="3687"/>
    <cellStyle name="Dziesietny_Invoices2001Slovakia_Book1_2_tinh toan hoang ha 3 2" xfId="3688"/>
    <cellStyle name="Dziesiętny_Invoices2001Slovakia_Book1_2_tinh toan hoang ha 3 2" xfId="3689"/>
    <cellStyle name="Dziesietny_Invoices2001Slovakia_Book1_2_tinh toan hoang ha 4" xfId="8591"/>
    <cellStyle name="Dziesiętny_Invoices2001Slovakia_Book1_2_tinh toan hoang ha 4" xfId="8592"/>
    <cellStyle name="Dziesietny_Invoices2001Slovakia_Book1_2_Tong von ĐTPT" xfId="3690"/>
    <cellStyle name="Dziesiętny_Invoices2001Slovakia_Book1_2_Tong von ĐTPT" xfId="3691"/>
    <cellStyle name="Dziesietny_Invoices2001Slovakia_Book1_2_Tong von ĐTPT 2" xfId="3692"/>
    <cellStyle name="Dziesiętny_Invoices2001Slovakia_Book1_2_Tong von ĐTPT 2" xfId="3693"/>
    <cellStyle name="Dziesietny_Invoices2001Slovakia_Book1_2_Tong von ĐTPT 2 2" xfId="3694"/>
    <cellStyle name="Dziesiętny_Invoices2001Slovakia_Book1_2_Tong von ĐTPT 2 2" xfId="3695"/>
    <cellStyle name="Dziesietny_Invoices2001Slovakia_Book1_2_Tong von ĐTPT 3" xfId="3696"/>
    <cellStyle name="Dziesiętny_Invoices2001Slovakia_Book1_2_Tong von ĐTPT 3" xfId="3697"/>
    <cellStyle name="Dziesietny_Invoices2001Slovakia_Book1_2_Tong von ĐTPT 3 2" xfId="3698"/>
    <cellStyle name="Dziesiętny_Invoices2001Slovakia_Book1_2_Tong von ĐTPT 3 2" xfId="3699"/>
    <cellStyle name="Dziesietny_Invoices2001Slovakia_Book1_2_Tong von ĐTPT 4" xfId="8593"/>
    <cellStyle name="Dziesiętny_Invoices2001Slovakia_Book1_2_Tong von ĐTPT 4" xfId="8594"/>
    <cellStyle name="Dziesietny_Invoices2001Slovakia_Book1_2_Viec Huy dang lam" xfId="3700"/>
    <cellStyle name="Dziesiętny_Invoices2001Slovakia_Book1_2_Viec Huy dang lam" xfId="3701"/>
    <cellStyle name="Dziesietny_Invoices2001Slovakia_Book1_3" xfId="3702"/>
    <cellStyle name="Dziesiętny_Invoices2001Slovakia_Book1_3" xfId="3703"/>
    <cellStyle name="Dziesietny_Invoices2001Slovakia_Book1_3 2" xfId="3704"/>
    <cellStyle name="Dziesiętny_Invoices2001Slovakia_Book1_3 2" xfId="3705"/>
    <cellStyle name="Dziesietny_Invoices2001Slovakia_Book1_3 2 2" xfId="3706"/>
    <cellStyle name="Dziesiętny_Invoices2001Slovakia_Book1_3 2 2" xfId="3707"/>
    <cellStyle name="Dziesietny_Invoices2001Slovakia_Book1_3 3" xfId="3708"/>
    <cellStyle name="Dziesiętny_Invoices2001Slovakia_Book1_3 3" xfId="3709"/>
    <cellStyle name="Dziesietny_Invoices2001Slovakia_Book1_3 3 2" xfId="3710"/>
    <cellStyle name="Dziesiętny_Invoices2001Slovakia_Book1_3 3 2" xfId="3711"/>
    <cellStyle name="Dziesietny_Invoices2001Slovakia_Book1_3 4" xfId="8595"/>
    <cellStyle name="Dziesiętny_Invoices2001Slovakia_Book1_3 4" xfId="8596"/>
    <cellStyle name="Dziesietny_Invoices2001Slovakia_Book1_Bao cao 9 thang  XDCB" xfId="3712"/>
    <cellStyle name="Dziesiętny_Invoices2001Slovakia_Book1_Book1" xfId="3713"/>
    <cellStyle name="Dziesietny_Invoices2001Slovakia_Book1_dự toán 30a 2013" xfId="3714"/>
    <cellStyle name="Dziesiętny_Invoices2001Slovakia_Book1_Nhu cau von ung truoc 2011 Tha h Hoa + Nge An gui TW" xfId="3715"/>
    <cellStyle name="Dziesietny_Invoices2001Slovakia_Book1_Tong hop Cac tuyen(9-1-06)" xfId="3716"/>
    <cellStyle name="Dziesiętny_Invoices2001Slovakia_Book1_Tong hop Cac tuyen(9-1-06)" xfId="3717"/>
    <cellStyle name="Dziesietny_Invoices2001Slovakia_Book1_Tong hop Cac tuyen(9-1-06)_bieu tong hop lai kh von 2011 gui phong TH-KTDN" xfId="3718"/>
    <cellStyle name="Dziesiętny_Invoices2001Slovakia_Book1_Tong hop Cac tuyen(9-1-06)_bieu tong hop lai kh von 2011 gui phong TH-KTDN" xfId="3719"/>
    <cellStyle name="Dziesietny_Invoices2001Slovakia_Book1_Tong hop Cac tuyen(9-1-06)_Copy of KH PHAN BO VON ĐỐI ỨNG NAM 2011 (30 TY phuong án gop WB)" xfId="3720"/>
    <cellStyle name="Dziesiętny_Invoices2001Slovakia_Book1_Tong hop Cac tuyen(9-1-06)_Copy of KH PHAN BO VON ĐỐI ỨNG NAM 2011 (30 TY phuong án gop WB)" xfId="3721"/>
    <cellStyle name="Dziesietny_Invoices2001Slovakia_Book1_Tong hop Cac tuyen(9-1-06)_Ke hoach 2010 (theo doi 11-8-2010)" xfId="3722"/>
    <cellStyle name="Dziesiętny_Invoices2001Slovakia_Book1_Tong hop Cac tuyen(9-1-06)_Ke hoach 2010 (theo doi 11-8-2010)" xfId="3723"/>
    <cellStyle name="Dziesietny_Invoices2001Slovakia_Book1_Tong hop Cac tuyen(9-1-06)_KH Von 2012 gui BKH 1" xfId="3724"/>
    <cellStyle name="Dziesiętny_Invoices2001Slovakia_Book1_Tong hop Cac tuyen(9-1-06)_KH Von 2012 gui BKH 1" xfId="3725"/>
    <cellStyle name="Dziesietny_Invoices2001Slovakia_Book1_Tong hop Cac tuyen(9-1-06)_QD ke hoach dau thau" xfId="3726"/>
    <cellStyle name="Dziesiętny_Invoices2001Slovakia_Book1_Tong hop Cac tuyen(9-1-06)_QD ke hoach dau thau" xfId="3727"/>
    <cellStyle name="Dziesietny_Invoices2001Slovakia_Book1_Tong hop Cac tuyen(9-1-06)_Tong von ĐTPT" xfId="3728"/>
    <cellStyle name="Dziesiętny_Invoices2001Slovakia_Book1_Tong hop Cac tuyen(9-1-06)_Tong von ĐTPT" xfId="3729"/>
    <cellStyle name="Dziesietny_Invoices2001Slovakia_Book1_ung truoc 2011 NSTW Thanh Hoa + Nge An gui Thu 12-5" xfId="3730"/>
    <cellStyle name="Dziesiętny_Invoices2001Slovakia_Book1_ung truoc 2011 NSTW Thanh Hoa + Nge An gui Thu 12-5" xfId="3731"/>
    <cellStyle name="Dziesietny_Invoices2001Slovakia_Copy of KH PHAN BO VON ĐỐI ỨNG NAM 2011 (30 TY phuong án gop WB)" xfId="3734"/>
    <cellStyle name="Dziesiętny_Invoices2001Slovakia_Copy of KH PHAN BO VON ĐỐI ỨNG NAM 2011 (30 TY phuong án gop WB)" xfId="3735"/>
    <cellStyle name="Dziesietny_Invoices2001Slovakia_Copy of KH PHAN BO VON ĐỐI ỨNG NAM 2011 (30 TY phuong án gop WB) 2" xfId="3736"/>
    <cellStyle name="Dziesiętny_Invoices2001Slovakia_Copy of KH PHAN BO VON ĐỐI ỨNG NAM 2011 (30 TY phuong án gop WB) 2" xfId="3737"/>
    <cellStyle name="Dziesietny_Invoices2001Slovakia_Copy of KH PHAN BO VON ĐỐI ỨNG NAM 2011 (30 TY phuong án gop WB) 2 2" xfId="3738"/>
    <cellStyle name="Dziesiętny_Invoices2001Slovakia_Copy of KH PHAN BO VON ĐỐI ỨNG NAM 2011 (30 TY phuong án gop WB) 2 2" xfId="3739"/>
    <cellStyle name="Dziesietny_Invoices2001Slovakia_Copy of KH PHAN BO VON ĐỐI ỨNG NAM 2011 (30 TY phuong án gop WB) 3" xfId="3740"/>
    <cellStyle name="Dziesiętny_Invoices2001Slovakia_Copy of KH PHAN BO VON ĐỐI ỨNG NAM 2011 (30 TY phuong án gop WB) 3" xfId="3741"/>
    <cellStyle name="Dziesietny_Invoices2001Slovakia_Copy of KH PHAN BO VON ĐỐI ỨNG NAM 2011 (30 TY phuong án gop WB) 3 2" xfId="3742"/>
    <cellStyle name="Dziesiętny_Invoices2001Slovakia_Copy of KH PHAN BO VON ĐỐI ỨNG NAM 2011 (30 TY phuong án gop WB) 3 2" xfId="3743"/>
    <cellStyle name="Dziesietny_Invoices2001Slovakia_Copy of KH PHAN BO VON ĐỐI ỨNG NAM 2011 (30 TY phuong án gop WB) 4" xfId="8597"/>
    <cellStyle name="Dziesiętny_Invoices2001Slovakia_Copy of KH PHAN BO VON ĐỐI ỨNG NAM 2011 (30 TY phuong án gop WB) 4" xfId="8598"/>
    <cellStyle name="Dziesietny_Invoices2001Slovakia_Copy of KH PHAN BO VON ĐỐI ỨNG NAM 2011 (30 TY phuong án gop WB)_BIEU KE HOACH  2015 (KTN 6.11 sua)" xfId="3744"/>
    <cellStyle name="Dziesiętny_Invoices2001Slovakia_Copy of KH PHAN BO VON ĐỐI ỨNG NAM 2011 (30 TY phuong án gop WB)_BIEU KE HOACH  2015 (KTN 6.11 sua)" xfId="3745"/>
    <cellStyle name="Dziesietny_Invoices2001Slovakia_Chi tieu KH nam 2009" xfId="3732"/>
    <cellStyle name="Dziesiętny_Invoices2001Slovakia_Chi tieu KH nam 2009" xfId="3733"/>
    <cellStyle name="Dziesietny_Invoices2001Slovakia_Danh Mục KCM trinh BKH 2011 (BS 30A)" xfId="3746"/>
    <cellStyle name="Dziesiętny_Invoices2001Slovakia_Danh Mục KCM trinh BKH 2011 (BS 30A)" xfId="3747"/>
    <cellStyle name="Dziesietny_Invoices2001Slovakia_DT 1751 Muong Khoa" xfId="3748"/>
    <cellStyle name="Dziesiętny_Invoices2001Slovakia_DT 1751 Muong Khoa" xfId="3749"/>
    <cellStyle name="Dziesietny_Invoices2001Slovakia_DT Nam vai" xfId="3750"/>
    <cellStyle name="Dziesiętny_Invoices2001Slovakia_DT tieu hoc diem TDC ban Cho 28-02-09" xfId="3751"/>
    <cellStyle name="Dziesietny_Invoices2001Slovakia_DT truong THPT  quyet thang tinh 04-3-09" xfId="3752"/>
    <cellStyle name="Dziesiętny_Invoices2001Slovakia_DT truong THPT  quyet thang tinh 04-3-09" xfId="3753"/>
    <cellStyle name="Dziesietny_Invoices2001Slovakia_DTTD chieng chan Tham lai 29-9-2009" xfId="3754"/>
    <cellStyle name="Dziesiętny_Invoices2001Slovakia_DTTD chieng chan Tham lai 29-9-2009" xfId="3755"/>
    <cellStyle name="Dziesietny_Invoices2001Slovakia_DTTD chieng chan Tham lai 29-9-2009 2" xfId="3756"/>
    <cellStyle name="Dziesiętny_Invoices2001Slovakia_DTTD chieng chan Tham lai 29-9-2009 2" xfId="3757"/>
    <cellStyle name="Dziesietny_Invoices2001Slovakia_DTTD chieng chan Tham lai 29-9-2009 2 2" xfId="3758"/>
    <cellStyle name="Dziesiętny_Invoices2001Slovakia_DTTD chieng chan Tham lai 29-9-2009 2 2" xfId="3759"/>
    <cellStyle name="Dziesietny_Invoices2001Slovakia_DTTD chieng chan Tham lai 29-9-2009 3" xfId="3760"/>
    <cellStyle name="Dziesiętny_Invoices2001Slovakia_DTTD chieng chan Tham lai 29-9-2009 3" xfId="3761"/>
    <cellStyle name="Dziesietny_Invoices2001Slovakia_DTTD chieng chan Tham lai 29-9-2009 3 2" xfId="3762"/>
    <cellStyle name="Dziesiętny_Invoices2001Slovakia_DTTD chieng chan Tham lai 29-9-2009 3 2" xfId="3763"/>
    <cellStyle name="Dziesietny_Invoices2001Slovakia_DTTD chieng chan Tham lai 29-9-2009 4" xfId="8599"/>
    <cellStyle name="Dziesiętny_Invoices2001Slovakia_DTTD chieng chan Tham lai 29-9-2009 4" xfId="8600"/>
    <cellStyle name="Dziesietny_Invoices2001Slovakia_DTTD chieng chan Tham lai 29-9-2009_BIEU KE HOACH  2015 (KTN 6.11 sua)" xfId="3764"/>
    <cellStyle name="Dziesiętny_Invoices2001Slovakia_DTTD chieng chan Tham lai 29-9-2009_BIEU KE HOACH  2015 (KTN 6.11 sua)" xfId="3765"/>
    <cellStyle name="Dziesietny_Invoices2001Slovakia_d-uong+TDT" xfId="3766"/>
    <cellStyle name="Dziesiętny_Invoices2001Slovakia_GVL" xfId="3767"/>
    <cellStyle name="Dziesietny_Invoices2001Slovakia_Ke hoach 2010 (theo doi 11-8-2010)" xfId="3768"/>
    <cellStyle name="Dziesiętny_Invoices2001Slovakia_Ke hoach 2010 (theo doi 11-8-2010)" xfId="3769"/>
    <cellStyle name="Dziesietny_Invoices2001Slovakia_ke hoach dau thau 30-6-2010" xfId="3770"/>
    <cellStyle name="Dziesiętny_Invoices2001Slovakia_ke hoach dau thau 30-6-2010" xfId="3771"/>
    <cellStyle name="Dziesietny_Invoices2001Slovakia_KL K.C mat duong" xfId="3779"/>
    <cellStyle name="Dziesiętny_Invoices2001Slovakia_KH Von 2012 gui BKH 1 2 2" xfId="3772"/>
    <cellStyle name="Dziesietny_Invoices2001Slovakia_KH Von 2012 gui BKH 1 3" xfId="3773"/>
    <cellStyle name="Dziesiętny_Invoices2001Slovakia_KH Von 2012 gui BKH 1 3" xfId="3774"/>
    <cellStyle name="Dziesietny_Invoices2001Slovakia_KH Von 2012 gui BKH 1 3 2" xfId="3775"/>
    <cellStyle name="Dziesiętny_Invoices2001Slovakia_KH Von 2012 gui BKH 1 3 2" xfId="3776"/>
    <cellStyle name="Dziesietny_Invoices2001Slovakia_KH Von 2012 gui BKH 1_BIEU KE HOACH  2015 (KTN 6.11 sua)" xfId="3777"/>
    <cellStyle name="Dziesiętny_Invoices2001Slovakia_KH Von 2012 gui BKH 1_BIEU KE HOACH  2015 (KTN 6.11 sua)" xfId="3778"/>
    <cellStyle name="Dziesietny_Invoices2001Slovakia_Nhalamviec VTC(25-1-05)" xfId="3780"/>
    <cellStyle name="Dziesiętny_Invoices2001Slovakia_Nhalamviec VTC(25-1-05)" xfId="3781"/>
    <cellStyle name="Dziesietny_Invoices2001Slovakia_Nhalamviec VTC(25-1-05) 2" xfId="3782"/>
    <cellStyle name="Dziesiętny_Invoices2001Slovakia_Nhalamviec VTC(25-1-05) 2" xfId="3783"/>
    <cellStyle name="Dziesietny_Invoices2001Slovakia_Nhalamviec VTC(25-1-05) 3" xfId="8601"/>
    <cellStyle name="Dziesiętny_Invoices2001Slovakia_Nhalamviec VTC(25-1-05) 3" xfId="8602"/>
    <cellStyle name="Dziesietny_Invoices2001Slovakia_Nhalamviec VTC(25-1-05) 4" xfId="8603"/>
    <cellStyle name="Dziesiętny_Invoices2001Slovakia_Nhalamviec VTC(25-1-05) 4" xfId="8604"/>
    <cellStyle name="Dziesietny_Invoices2001Slovakia_Nhu cau von ung truoc 2011 Tha h Hoa + Nge An gui TW" xfId="3784"/>
    <cellStyle name="Dziesiętny_Invoices2001Slovakia_Phan pha do" xfId="3785"/>
    <cellStyle name="Dziesietny_Invoices2001Slovakia_Ra soat KH von 2011 (Huy-11-11-11)" xfId="3786"/>
    <cellStyle name="Dziesiętny_Invoices2001Slovakia_Ra soat KH von 2011 (Huy-11-11-11)" xfId="3787"/>
    <cellStyle name="Dziesietny_Invoices2001Slovakia_Sheet2" xfId="3788"/>
    <cellStyle name="Dziesiętny_Invoices2001Slovakia_Sheet2" xfId="3789"/>
    <cellStyle name="Dziesietny_Invoices2001Slovakia_TDT KHANH HOA" xfId="3790"/>
    <cellStyle name="Dziesiętny_Invoices2001Slovakia_TDT KHANH HOA" xfId="3791"/>
    <cellStyle name="Dziesietny_Invoices2001Slovakia_TDT KHANH HOA 2" xfId="3792"/>
    <cellStyle name="Dziesiętny_Invoices2001Slovakia_TDT KHANH HOA 2" xfId="3793"/>
    <cellStyle name="Dziesietny_Invoices2001Slovakia_TDT KHANH HOA 3" xfId="3794"/>
    <cellStyle name="Dziesiętny_Invoices2001Slovakia_TDT KHANH HOA 3" xfId="3795"/>
    <cellStyle name="Dziesietny_Invoices2001Slovakia_TDT KHANH HOA 4" xfId="3796"/>
    <cellStyle name="Dziesiętny_Invoices2001Slovakia_TDT KHANH HOA 4" xfId="3797"/>
    <cellStyle name="Dziesietny_Invoices2001Slovakia_TDT KHANH HOA_bao_cao_TH_th_cong_tac_dau_thau_-_ngay251209" xfId="3798"/>
    <cellStyle name="Dziesiętny_Invoices2001Slovakia_TDT KHANH HOA_bao_cao_TH_th_cong_tac_dau_thau_-_ngay251209" xfId="3799"/>
    <cellStyle name="Dziesietny_Invoices2001Slovakia_TDT KHANH HOA_Bieu chi tieu KH 2014 (Huy-04-11)" xfId="3800"/>
    <cellStyle name="Dziesiętny_Invoices2001Slovakia_TDT KHANH HOA_Bieu chi tieu KH 2014 (Huy-04-11)" xfId="3801"/>
    <cellStyle name="Dziesietny_Invoices2001Slovakia_TDT KHANH HOA_bieu ke hoach dau thau" xfId="3802"/>
    <cellStyle name="Dziesiętny_Invoices2001Slovakia_TDT KHANH HOA_bieu ke hoach dau thau" xfId="3803"/>
    <cellStyle name="Dziesietny_Invoices2001Slovakia_TDT KHANH HOA_bieu ke hoach dau thau truong mam non SKH" xfId="3804"/>
    <cellStyle name="Dziesiętny_Invoices2001Slovakia_TDT KHANH HOA_bieu ke hoach dau thau truong mam non SKH" xfId="3805"/>
    <cellStyle name="Dziesietny_Invoices2001Slovakia_TDT KHANH HOA_bieu tong hop lai kh von 2011 gui phong TH-KTDN" xfId="3806"/>
    <cellStyle name="Dziesiętny_Invoices2001Slovakia_TDT KHANH HOA_bieu tong hop lai kh von 2011 gui phong TH-KTDN" xfId="3807"/>
    <cellStyle name="Dziesietny_Invoices2001Slovakia_TDT KHANH HOA_bieu tong hop lai kh von 2011 gui phong TH-KTDN 2" xfId="3808"/>
    <cellStyle name="Dziesiętny_Invoices2001Slovakia_TDT KHANH HOA_bieu tong hop lai kh von 2011 gui phong TH-KTDN 2" xfId="3809"/>
    <cellStyle name="Dziesietny_Invoices2001Slovakia_TDT KHANH HOA_bieu tong hop lai kh von 2011 gui phong TH-KTDN 2 2" xfId="3810"/>
    <cellStyle name="Dziesiętny_Invoices2001Slovakia_TDT KHANH HOA_bieu tong hop lai kh von 2011 gui phong TH-KTDN 2 2" xfId="3811"/>
    <cellStyle name="Dziesietny_Invoices2001Slovakia_TDT KHANH HOA_bieu tong hop lai kh von 2011 gui phong TH-KTDN 3" xfId="3812"/>
    <cellStyle name="Dziesiętny_Invoices2001Slovakia_TDT KHANH HOA_bieu tong hop lai kh von 2011 gui phong TH-KTDN 3" xfId="3813"/>
    <cellStyle name="Dziesietny_Invoices2001Slovakia_TDT KHANH HOA_bieu tong hop lai kh von 2011 gui phong TH-KTDN 3 2" xfId="3814"/>
    <cellStyle name="Dziesiętny_Invoices2001Slovakia_TDT KHANH HOA_bieu tong hop lai kh von 2011 gui phong TH-KTDN 3 2" xfId="3815"/>
    <cellStyle name="Dziesietny_Invoices2001Slovakia_TDT KHANH HOA_bieu tong hop lai kh von 2011 gui phong TH-KTDN 4" xfId="8605"/>
    <cellStyle name="Dziesiętny_Invoices2001Slovakia_TDT KHANH HOA_bieu tong hop lai kh von 2011 gui phong TH-KTDN 4" xfId="8606"/>
    <cellStyle name="Dziesietny_Invoices2001Slovakia_TDT KHANH HOA_bieu tong hop lai kh von 2011 gui phong TH-KTDN_BIEU KE HOACH  2015 (KTN 6.11 sua)" xfId="3816"/>
    <cellStyle name="Dziesiętny_Invoices2001Slovakia_TDT KHANH HOA_bieu tong hop lai kh von 2011 gui phong TH-KTDN_BIEU KE HOACH  2015 (KTN 6.11 sua)" xfId="3817"/>
    <cellStyle name="Dziesietny_Invoices2001Slovakia_TDT KHANH HOA_Book1" xfId="3818"/>
    <cellStyle name="Dziesiętny_Invoices2001Slovakia_TDT KHANH HOA_Book1" xfId="3819"/>
    <cellStyle name="Dziesietny_Invoices2001Slovakia_TDT KHANH HOA_Book1_1" xfId="3820"/>
    <cellStyle name="Dziesiętny_Invoices2001Slovakia_TDT KHANH HOA_Book1_1" xfId="3821"/>
    <cellStyle name="Dziesietny_Invoices2001Slovakia_TDT KHANH HOA_Book1_1_ke hoach dau thau 30-6-2010" xfId="3822"/>
    <cellStyle name="Dziesiętny_Invoices2001Slovakia_TDT KHANH HOA_Book1_1_ke hoach dau thau 30-6-2010" xfId="3823"/>
    <cellStyle name="Dziesietny_Invoices2001Slovakia_TDT KHANH HOA_Book1_2" xfId="3824"/>
    <cellStyle name="Dziesiętny_Invoices2001Slovakia_TDT KHANH HOA_Book1_2" xfId="3825"/>
    <cellStyle name="Dziesietny_Invoices2001Slovakia_TDT KHANH HOA_Book1_Book1" xfId="3826"/>
    <cellStyle name="Dziesiętny_Invoices2001Slovakia_TDT KHANH HOA_Book1_Book1" xfId="3827"/>
    <cellStyle name="Dziesietny_Invoices2001Slovakia_TDT KHANH HOA_Book1_DTTD chieng chan Tham lai 29-9-2009" xfId="3828"/>
    <cellStyle name="Dziesiętny_Invoices2001Slovakia_TDT KHANH HOA_Book1_DTTD chieng chan Tham lai 29-9-2009" xfId="3829"/>
    <cellStyle name="Dziesietny_Invoices2001Slovakia_TDT KHANH HOA_Book1_Ke hoach 2010 (theo doi 11-8-2010)" xfId="3830"/>
    <cellStyle name="Dziesiętny_Invoices2001Slovakia_TDT KHANH HOA_Book1_Ke hoach 2010 (theo doi 11-8-2010)" xfId="3831"/>
    <cellStyle name="Dziesietny_Invoices2001Slovakia_TDT KHANH HOA_Book1_ke hoach dau thau 30-6-2010" xfId="3832"/>
    <cellStyle name="Dziesiętny_Invoices2001Slovakia_TDT KHANH HOA_Book1_ke hoach dau thau 30-6-2010" xfId="3833"/>
    <cellStyle name="Dziesietny_Invoices2001Slovakia_TDT KHANH HOA_Book1_ke hoach dau thau 30-6-2010 2" xfId="3834"/>
    <cellStyle name="Dziesiętny_Invoices2001Slovakia_TDT KHANH HOA_Book1_ke hoach dau thau 30-6-2010 2" xfId="3835"/>
    <cellStyle name="Dziesietny_Invoices2001Slovakia_TDT KHANH HOA_Book1_ke hoach dau thau 30-6-2010 2 2" xfId="3836"/>
    <cellStyle name="Dziesiętny_Invoices2001Slovakia_TDT KHANH HOA_Book1_ke hoach dau thau 30-6-2010 2 2" xfId="3837"/>
    <cellStyle name="Dziesietny_Invoices2001Slovakia_TDT KHANH HOA_Book1_ke hoach dau thau 30-6-2010 3" xfId="3838"/>
    <cellStyle name="Dziesiętny_Invoices2001Slovakia_TDT KHANH HOA_Book1_ke hoach dau thau 30-6-2010 3" xfId="3839"/>
    <cellStyle name="Dziesietny_Invoices2001Slovakia_TDT KHANH HOA_Book1_ke hoach dau thau 30-6-2010 3 2" xfId="3840"/>
    <cellStyle name="Dziesiętny_Invoices2001Slovakia_TDT KHANH HOA_Book1_ke hoach dau thau 30-6-2010 3 2" xfId="3841"/>
    <cellStyle name="Dziesietny_Invoices2001Slovakia_TDT KHANH HOA_Book1_ke hoach dau thau 30-6-2010 4" xfId="8607"/>
    <cellStyle name="Dziesiętny_Invoices2001Slovakia_TDT KHANH HOA_Book1_ke hoach dau thau 30-6-2010 4" xfId="8608"/>
    <cellStyle name="Dziesietny_Invoices2001Slovakia_TDT KHANH HOA_Book1_ke hoach dau thau 30-6-2010_BIEU KE HOACH  2015 (KTN 6.11 sua)" xfId="3842"/>
    <cellStyle name="Dziesiętny_Invoices2001Slovakia_TDT KHANH HOA_Book1_ke hoach dau thau 30-6-2010_BIEU KE HOACH  2015 (KTN 6.11 sua)" xfId="3843"/>
    <cellStyle name="Dziesietny_Invoices2001Slovakia_TDT KHANH HOA_Book1_KH Von 2012 gui BKH 1" xfId="3844"/>
    <cellStyle name="Dziesiętny_Invoices2001Slovakia_TDT KHANH HOA_Book1_KH Von 2012 gui BKH 1" xfId="3845"/>
    <cellStyle name="Dziesietny_Invoices2001Slovakia_TDT KHANH HOA_Book1_KH Von 2012 gui BKH 2" xfId="3846"/>
    <cellStyle name="Dziesiętny_Invoices2001Slovakia_TDT KHANH HOA_Book1_KH Von 2012 gui BKH 2" xfId="3847"/>
    <cellStyle name="Dziesietny_Invoices2001Slovakia_TDT KHANH HOA_Copy of KH PHAN BO VON ĐỐI ỨNG NAM 2011 (30 TY phuong án gop WB)" xfId="3850"/>
    <cellStyle name="Dziesiętny_Invoices2001Slovakia_TDT KHANH HOA_Copy of KH PHAN BO VON ĐỐI ỨNG NAM 2011 (30 TY phuong án gop WB)" xfId="3851"/>
    <cellStyle name="Dziesietny_Invoices2001Slovakia_TDT KHANH HOA_Copy of KH PHAN BO VON ĐỐI ỨNG NAM 2011 (30 TY phuong án gop WB) 2" xfId="3852"/>
    <cellStyle name="Dziesiętny_Invoices2001Slovakia_TDT KHANH HOA_Copy of KH PHAN BO VON ĐỐI ỨNG NAM 2011 (30 TY phuong án gop WB) 2" xfId="3853"/>
    <cellStyle name="Dziesietny_Invoices2001Slovakia_TDT KHANH HOA_Copy of KH PHAN BO VON ĐỐI ỨNG NAM 2011 (30 TY phuong án gop WB) 2 2" xfId="3854"/>
    <cellStyle name="Dziesiętny_Invoices2001Slovakia_TDT KHANH HOA_Copy of KH PHAN BO VON ĐỐI ỨNG NAM 2011 (30 TY phuong án gop WB) 2 2" xfId="3855"/>
    <cellStyle name="Dziesietny_Invoices2001Slovakia_TDT KHANH HOA_Copy of KH PHAN BO VON ĐỐI ỨNG NAM 2011 (30 TY phuong án gop WB) 3" xfId="3856"/>
    <cellStyle name="Dziesiętny_Invoices2001Slovakia_TDT KHANH HOA_Copy of KH PHAN BO VON ĐỐI ỨNG NAM 2011 (30 TY phuong án gop WB) 3" xfId="3857"/>
    <cellStyle name="Dziesietny_Invoices2001Slovakia_TDT KHANH HOA_Copy of KH PHAN BO VON ĐỐI ỨNG NAM 2011 (30 TY phuong án gop WB) 3 2" xfId="3858"/>
    <cellStyle name="Dziesiętny_Invoices2001Slovakia_TDT KHANH HOA_Copy of KH PHAN BO VON ĐỐI ỨNG NAM 2011 (30 TY phuong án gop WB) 3 2" xfId="3859"/>
    <cellStyle name="Dziesietny_Invoices2001Slovakia_TDT KHANH HOA_Copy of KH PHAN BO VON ĐỐI ỨNG NAM 2011 (30 TY phuong án gop WB) 4" xfId="8609"/>
    <cellStyle name="Dziesiętny_Invoices2001Slovakia_TDT KHANH HOA_Copy of KH PHAN BO VON ĐỐI ỨNG NAM 2011 (30 TY phuong án gop WB) 4" xfId="8610"/>
    <cellStyle name="Dziesietny_Invoices2001Slovakia_TDT KHANH HOA_Copy of KH PHAN BO VON ĐỐI ỨNG NAM 2011 (30 TY phuong án gop WB)_BIEU KE HOACH  2015 (KTN 6.11 sua)" xfId="3860"/>
    <cellStyle name="Dziesiętny_Invoices2001Slovakia_TDT KHANH HOA_Copy of KH PHAN BO VON ĐỐI ỨNG NAM 2011 (30 TY phuong án gop WB)_BIEU KE HOACH  2015 (KTN 6.11 sua)" xfId="3861"/>
    <cellStyle name="Dziesietny_Invoices2001Slovakia_TDT KHANH HOA_Chi tieu KH nam 2009" xfId="3848"/>
    <cellStyle name="Dziesiętny_Invoices2001Slovakia_TDT KHANH HOA_Chi tieu KH nam 2009" xfId="3849"/>
    <cellStyle name="Dziesietny_Invoices2001Slovakia_TDT KHANH HOA_Danh Mục KCM trinh BKH 2011 (BS 30A)" xfId="3862"/>
    <cellStyle name="Dziesiętny_Invoices2001Slovakia_TDT KHANH HOA_Danh Mục KCM trinh BKH 2011 (BS 30A)" xfId="3863"/>
    <cellStyle name="Dziesietny_Invoices2001Slovakia_TDT KHANH HOA_DT 1751 Muong Khoa" xfId="3864"/>
    <cellStyle name="Dziesiętny_Invoices2001Slovakia_TDT KHANH HOA_DT 1751 Muong Khoa" xfId="3865"/>
    <cellStyle name="Dziesietny_Invoices2001Slovakia_TDT KHANH HOA_DT tieu hoc diem TDC ban Cho 28-02-09" xfId="3866"/>
    <cellStyle name="Dziesiętny_Invoices2001Slovakia_TDT KHANH HOA_DT tieu hoc diem TDC ban Cho 28-02-09" xfId="3867"/>
    <cellStyle name="Dziesietny_Invoices2001Slovakia_TDT KHANH HOA_DTTD chieng chan Tham lai 29-9-2009" xfId="3868"/>
    <cellStyle name="Dziesiętny_Invoices2001Slovakia_TDT KHANH HOA_DTTD chieng chan Tham lai 29-9-2009" xfId="3869"/>
    <cellStyle name="Dziesietny_Invoices2001Slovakia_TDT KHANH HOA_DTTD chieng chan Tham lai 29-9-2009 2" xfId="3870"/>
    <cellStyle name="Dziesiętny_Invoices2001Slovakia_TDT KHANH HOA_DTTD chieng chan Tham lai 29-9-2009 2" xfId="3871"/>
    <cellStyle name="Dziesietny_Invoices2001Slovakia_TDT KHANH HOA_DTTD chieng chan Tham lai 29-9-2009 2 2" xfId="3872"/>
    <cellStyle name="Dziesiętny_Invoices2001Slovakia_TDT KHANH HOA_DTTD chieng chan Tham lai 29-9-2009 2 2" xfId="3873"/>
    <cellStyle name="Dziesietny_Invoices2001Slovakia_TDT KHANH HOA_DTTD chieng chan Tham lai 29-9-2009 3" xfId="3874"/>
    <cellStyle name="Dziesiętny_Invoices2001Slovakia_TDT KHANH HOA_DTTD chieng chan Tham lai 29-9-2009 3" xfId="3875"/>
    <cellStyle name="Dziesietny_Invoices2001Slovakia_TDT KHANH HOA_DTTD chieng chan Tham lai 29-9-2009 3 2" xfId="3876"/>
    <cellStyle name="Dziesiętny_Invoices2001Slovakia_TDT KHANH HOA_DTTD chieng chan Tham lai 29-9-2009 3 2" xfId="3877"/>
    <cellStyle name="Dziesietny_Invoices2001Slovakia_TDT KHANH HOA_DTTD chieng chan Tham lai 29-9-2009 4" xfId="8611"/>
    <cellStyle name="Dziesiętny_Invoices2001Slovakia_TDT KHANH HOA_DTTD chieng chan Tham lai 29-9-2009 4" xfId="8612"/>
    <cellStyle name="Dziesietny_Invoices2001Slovakia_TDT KHANH HOA_DTTD chieng chan Tham lai 29-9-2009_BIEU KE HOACH  2015 (KTN 6.11 sua)" xfId="3878"/>
    <cellStyle name="Dziesiętny_Invoices2001Slovakia_TDT KHANH HOA_DTTD chieng chan Tham lai 29-9-2009_BIEU KE HOACH  2015 (KTN 6.11 sua)" xfId="3879"/>
    <cellStyle name="Dziesietny_Invoices2001Slovakia_TDT KHANH HOA_Du toan nuoc San Thang (GD2)" xfId="3880"/>
    <cellStyle name="Dziesiętny_Invoices2001Slovakia_TDT KHANH HOA_Du toan nuoc San Thang (GD2)" xfId="3881"/>
    <cellStyle name="Dziesietny_Invoices2001Slovakia_TDT KHANH HOA_GVL" xfId="3882"/>
    <cellStyle name="Dziesiętny_Invoices2001Slovakia_TDT KHANH HOA_GVL" xfId="3883"/>
    <cellStyle name="Dziesietny_Invoices2001Slovakia_TDT KHANH HOA_GVL 2" xfId="3884"/>
    <cellStyle name="Dziesiętny_Invoices2001Slovakia_TDT KHANH HOA_GVL 2" xfId="3885"/>
    <cellStyle name="Dziesietny_Invoices2001Slovakia_TDT KHANH HOA_GVL 2 2" xfId="3886"/>
    <cellStyle name="Dziesiętny_Invoices2001Slovakia_TDT KHANH HOA_GVL 2 2" xfId="3887"/>
    <cellStyle name="Dziesietny_Invoices2001Slovakia_TDT KHANH HOA_GVL 3" xfId="3888"/>
    <cellStyle name="Dziesiętny_Invoices2001Slovakia_TDT KHANH HOA_GVL 3" xfId="3889"/>
    <cellStyle name="Dziesietny_Invoices2001Slovakia_TDT KHANH HOA_GVL 3 2" xfId="3890"/>
    <cellStyle name="Dziesiętny_Invoices2001Slovakia_TDT KHANH HOA_GVL 3 2" xfId="3891"/>
    <cellStyle name="Dziesietny_Invoices2001Slovakia_TDT KHANH HOA_GVL 4" xfId="8613"/>
    <cellStyle name="Dziesiętny_Invoices2001Slovakia_TDT KHANH HOA_GVL 4" xfId="8614"/>
    <cellStyle name="Dziesietny_Invoices2001Slovakia_TDT KHANH HOA_GVL_BIEU KE HOACH  2015 (KTN 6.11 sua)" xfId="3892"/>
    <cellStyle name="Dziesiętny_Invoices2001Slovakia_TDT KHANH HOA_GVL_BIEU KE HOACH  2015 (KTN 6.11 sua)" xfId="3893"/>
    <cellStyle name="Dziesietny_Invoices2001Slovakia_TDT KHANH HOA_ke hoach dau thau 30-6-2010" xfId="3894"/>
    <cellStyle name="Dziesiętny_Invoices2001Slovakia_TDT KHANH HOA_ke hoach dau thau 30-6-2010" xfId="3895"/>
    <cellStyle name="Dziesietny_Invoices2001Slovakia_TDT KHANH HOA_KH Von 2012 gui BKH 1" xfId="3896"/>
    <cellStyle name="Dziesiętny_Invoices2001Slovakia_TDT KHANH HOA_KH Von 2012 gui BKH 1" xfId="3897"/>
    <cellStyle name="Dziesietny_Invoices2001Slovakia_TDT KHANH HOA_KH Von 2012 gui BKH 1 2" xfId="3898"/>
    <cellStyle name="Dziesiętny_Invoices2001Slovakia_TDT KHANH HOA_KH Von 2012 gui BKH 1 2" xfId="3899"/>
    <cellStyle name="Dziesietny_Invoices2001Slovakia_TDT KHANH HOA_KH Von 2012 gui BKH 1 2 2" xfId="3900"/>
    <cellStyle name="Dziesiętny_Invoices2001Slovakia_TDT KHANH HOA_KH Von 2012 gui BKH 1 2 2" xfId="3901"/>
    <cellStyle name="Dziesietny_Invoices2001Slovakia_TDT KHANH HOA_KH Von 2012 gui BKH 1 3" xfId="3902"/>
    <cellStyle name="Dziesiętny_Invoices2001Slovakia_TDT KHANH HOA_KH Von 2012 gui BKH 1 3" xfId="3903"/>
    <cellStyle name="Dziesietny_Invoices2001Slovakia_TDT KHANH HOA_KH Von 2012 gui BKH 1 3 2" xfId="3904"/>
    <cellStyle name="Dziesiętny_Invoices2001Slovakia_TDT KHANH HOA_KH Von 2012 gui BKH 1 3 2" xfId="3905"/>
    <cellStyle name="Dziesietny_Invoices2001Slovakia_TDT KHANH HOA_KH Von 2012 gui BKH 1 4" xfId="8615"/>
    <cellStyle name="Dziesiętny_Invoices2001Slovakia_TDT KHANH HOA_KH Von 2012 gui BKH 1 4" xfId="8616"/>
    <cellStyle name="Dziesietny_Invoices2001Slovakia_TDT KHANH HOA_KH Von 2012 gui BKH 1_BIEU KE HOACH  2015 (KTN 6.11 sua)" xfId="3906"/>
    <cellStyle name="Dziesiętny_Invoices2001Slovakia_TDT KHANH HOA_KH Von 2012 gui BKH 1_BIEU KE HOACH  2015 (KTN 6.11 sua)" xfId="3907"/>
    <cellStyle name="Dziesietny_Invoices2001Slovakia_TDT KHANH HOA_Phan pha do" xfId="3908"/>
    <cellStyle name="Dziesiętny_Invoices2001Slovakia_TDT KHANH HOA_Phan pha do" xfId="3909"/>
    <cellStyle name="Dziesietny_Invoices2001Slovakia_TDT KHANH HOA_QD ke hoach dau thau" xfId="3910"/>
    <cellStyle name="Dziesiętny_Invoices2001Slovakia_TDT KHANH HOA_QD ke hoach dau thau" xfId="3911"/>
    <cellStyle name="Dziesietny_Invoices2001Slovakia_TDT KHANH HOA_Ra soat KH von 2011 (Huy-11-11-11)" xfId="3912"/>
    <cellStyle name="Dziesiętny_Invoices2001Slovakia_TDT KHANH HOA_Ra soat KH von 2011 (Huy-11-11-11)" xfId="3913"/>
    <cellStyle name="Dziesietny_Invoices2001Slovakia_TDT KHANH HOA_Sheet2" xfId="3914"/>
    <cellStyle name="Dziesiętny_Invoices2001Slovakia_TDT KHANH HOA_Sheet2" xfId="3915"/>
    <cellStyle name="Dziesietny_Invoices2001Slovakia_TDT KHANH HOA_Tienluong" xfId="3918"/>
    <cellStyle name="Dziesiętny_Invoices2001Slovakia_TDT KHANH HOA_Tienluong" xfId="3919"/>
    <cellStyle name="Dziesietny_Invoices2001Slovakia_TDT KHANH HOA_tinh toan hoang ha" xfId="3920"/>
    <cellStyle name="Dziesiętny_Invoices2001Slovakia_TDT KHANH HOA_tinh toan hoang ha" xfId="3921"/>
    <cellStyle name="Dziesietny_Invoices2001Slovakia_TDT KHANH HOA_Tong hop Cac tuyen(9-1-06)" xfId="3922"/>
    <cellStyle name="Dziesiętny_Invoices2001Slovakia_TDT KHANH HOA_Tong hop Cac tuyen(9-1-06)" xfId="3923"/>
    <cellStyle name="Dziesietny_Invoices2001Slovakia_TDT KHANH HOA_Tong hop Cac tuyen(9-1-06)_bieu tong hop lai kh von 2011 gui phong TH-KTDN" xfId="3924"/>
    <cellStyle name="Dziesiętny_Invoices2001Slovakia_TDT KHANH HOA_Tong hop Cac tuyen(9-1-06)_bieu tong hop lai kh von 2011 gui phong TH-KTDN" xfId="3925"/>
    <cellStyle name="Dziesietny_Invoices2001Slovakia_TDT KHANH HOA_Tong hop Cac tuyen(9-1-06)_Copy of KH PHAN BO VON ĐỐI ỨNG NAM 2011 (30 TY phuong án gop WB)" xfId="3926"/>
    <cellStyle name="Dziesiętny_Invoices2001Slovakia_TDT KHANH HOA_Tong hop Cac tuyen(9-1-06)_Copy of KH PHAN BO VON ĐỐI ỨNG NAM 2011 (30 TY phuong án gop WB)" xfId="3927"/>
    <cellStyle name="Dziesietny_Invoices2001Slovakia_TDT KHANH HOA_Tong hop Cac tuyen(9-1-06)_Ke hoach 2010 (theo doi 11-8-2010)" xfId="3928"/>
    <cellStyle name="Dziesiętny_Invoices2001Slovakia_TDT KHANH HOA_Tong hop Cac tuyen(9-1-06)_Ke hoach 2010 (theo doi 11-8-2010)" xfId="3929"/>
    <cellStyle name="Dziesietny_Invoices2001Slovakia_TDT KHANH HOA_Tong hop Cac tuyen(9-1-06)_KH Von 2012 gui BKH 1" xfId="3930"/>
    <cellStyle name="Dziesiętny_Invoices2001Slovakia_TDT KHANH HOA_Tong hop Cac tuyen(9-1-06)_KH Von 2012 gui BKH 1" xfId="3931"/>
    <cellStyle name="Dziesietny_Invoices2001Slovakia_TDT KHANH HOA_Tong hop Cac tuyen(9-1-06)_QD ke hoach dau thau" xfId="3932"/>
    <cellStyle name="Dziesiętny_Invoices2001Slovakia_TDT KHANH HOA_Tong hop Cac tuyen(9-1-06)_QD ke hoach dau thau" xfId="3933"/>
    <cellStyle name="Dziesietny_Invoices2001Slovakia_TDT KHANH HOA_Tong hop Cac tuyen(9-1-06)_Tong von ĐTPT" xfId="3934"/>
    <cellStyle name="Dziesiętny_Invoices2001Slovakia_TDT KHANH HOA_Tong hop Cac tuyen(9-1-06)_Tong von ĐTPT" xfId="3935"/>
    <cellStyle name="Dziesietny_Invoices2001Slovakia_TDT KHANH HOA_Tong von ĐTPT" xfId="3936"/>
    <cellStyle name="Dziesiętny_Invoices2001Slovakia_TDT KHANH HOA_Tong von ĐTPT" xfId="3937"/>
    <cellStyle name="Dziesietny_Invoices2001Slovakia_TDT KHANH HOA_TU VAN THUY LOI THAM  PHE" xfId="3938"/>
    <cellStyle name="Dziesiętny_Invoices2001Slovakia_TDT KHANH HOA_TU VAN THUY LOI THAM  PHE" xfId="3939"/>
    <cellStyle name="Dziesietny_Invoices2001Slovakia_TDT KHANH HOA_TH danh muc 08-09 den ngay 30-8-09" xfId="3916"/>
    <cellStyle name="Dziesiętny_Invoices2001Slovakia_TDT KHANH HOA_TH danh muc 08-09 den ngay 30-8-09" xfId="3917"/>
    <cellStyle name="Dziesietny_Invoices2001Slovakia_TDT KHANH HOA_Viec Huy dang lam" xfId="3940"/>
    <cellStyle name="Dziesiętny_Invoices2001Slovakia_TDT KHANH HOA_Viec Huy dang lam" xfId="3941"/>
    <cellStyle name="Dziesietny_Invoices2001Slovakia_TDT quangngai" xfId="3942"/>
    <cellStyle name="Dziesiętny_Invoices2001Slovakia_TDT quangngai" xfId="3943"/>
    <cellStyle name="Dziesietny_Invoices2001Slovakia_Tienluong" xfId="3948"/>
    <cellStyle name="Dziesiętny_Invoices2001Slovakia_Tienluong" xfId="3949"/>
    <cellStyle name="Dziesietny_Invoices2001Slovakia_TMDT(10-5-06)" xfId="3950"/>
    <cellStyle name="Dziesiętny_Invoices2001Slovakia_Tong von ĐTPT" xfId="3951"/>
    <cellStyle name="Dziesietny_Invoices2001Slovakia_TH danh muc 08-09 den ngay 30-8-09" xfId="3944"/>
    <cellStyle name="Dziesiętny_Invoices2001Slovakia_TH danh muc 08-09 den ngay 30-8-09" xfId="3945"/>
    <cellStyle name="Dziesietny_Invoices2001Slovakia_Tham dinh du toan mat doong - Ban cho moi21-5" xfId="3946"/>
    <cellStyle name="Dziesiętny_Invoices2001Slovakia_Tham dinh du toan mat doong - Ban cho moi21-5" xfId="3947"/>
    <cellStyle name="Dziesietny_Invoices2001Slovakia_Viec Huy dang lam" xfId="3952"/>
    <cellStyle name="Dziesiętny_Invoices2001Slovakia_Viec Huy dang lam" xfId="3953"/>
    <cellStyle name="e" xfId="3954"/>
    <cellStyle name="e 2" xfId="3955"/>
    <cellStyle name="E&amp;Y House" xfId="3956"/>
    <cellStyle name="e_bieu ke hoach dau thau" xfId="3957"/>
    <cellStyle name="e_bieu ke hoach dau thau 2" xfId="3958"/>
    <cellStyle name="e_bieu ke hoach dau thau truong mam non SKH" xfId="3959"/>
    <cellStyle name="e_bieu ke hoach dau thau truong mam non SKH 2" xfId="3960"/>
    <cellStyle name="e_Book1" xfId="3961"/>
    <cellStyle name="e_Book1 2" xfId="3962"/>
    <cellStyle name="e_DT tieu hoc diem TDC ban Cho 28-02-09" xfId="3963"/>
    <cellStyle name="e_DT tieu hoc diem TDC ban Cho 28-02-09 2" xfId="3964"/>
    <cellStyle name="e_Du toan" xfId="3965"/>
    <cellStyle name="e_Du toan 2" xfId="3966"/>
    <cellStyle name="e_Du toan 2 2" xfId="3967"/>
    <cellStyle name="e_Du toan nuoc San Thang (GD2)" xfId="3968"/>
    <cellStyle name="e_Du toan nuoc San Thang (GD2) 2" xfId="3969"/>
    <cellStyle name="e_Du toan_BIEU KE HOACH  2015 (KTN 6.11 sua)" xfId="3970"/>
    <cellStyle name="e_HD TT1" xfId="3971"/>
    <cellStyle name="e_HD TT1 2" xfId="3972"/>
    <cellStyle name="e_HD TT1 2 2" xfId="3973"/>
    <cellStyle name="e_HD TT1_BIEU KE HOACH  2015 (KTN 6.11 sua)" xfId="3974"/>
    <cellStyle name="e_Nha lop hoc 8 P" xfId="3975"/>
    <cellStyle name="e_Nha lop hoc 8 P 2" xfId="3976"/>
    <cellStyle name="e_Nha lop hoc 8 P 2 2" xfId="3977"/>
    <cellStyle name="e_Nha lop hoc 8 P_BIEU KE HOACH  2015 (KTN 6.11 sua)" xfId="3978"/>
    <cellStyle name="e_Tienluong" xfId="3979"/>
    <cellStyle name="e_Tienluong 2" xfId="3980"/>
    <cellStyle name="ea" xfId="3981"/>
    <cellStyle name="Emphasis 1" xfId="3982"/>
    <cellStyle name="Emphasis 2" xfId="3983"/>
    <cellStyle name="Emphasis 3" xfId="3984"/>
    <cellStyle name="Enter Currency (0)" xfId="3985"/>
    <cellStyle name="Enter Currency (0) 2" xfId="3986"/>
    <cellStyle name="Enter Currency (0) 2 2" xfId="3987"/>
    <cellStyle name="Enter Currency (2)" xfId="3988"/>
    <cellStyle name="Enter Currency (2) 2" xfId="8617"/>
    <cellStyle name="Enter Units (0)" xfId="3989"/>
    <cellStyle name="Enter Units (0) 2" xfId="8618"/>
    <cellStyle name="Enter Units (1)" xfId="3990"/>
    <cellStyle name="Enter Units (1) 2" xfId="8619"/>
    <cellStyle name="Enter Units (2)" xfId="3991"/>
    <cellStyle name="Enter Units (2) 2" xfId="8620"/>
    <cellStyle name="Entered" xfId="3992"/>
    <cellStyle name="Euro" xfId="3993"/>
    <cellStyle name="Excel Built-in Normal" xfId="3994"/>
    <cellStyle name="Explanatory Text 2" xfId="3995"/>
    <cellStyle name="Explanatory Text 2 2" xfId="3996"/>
    <cellStyle name="Explanatory Text 3" xfId="3997"/>
    <cellStyle name="Explanatory Text 4" xfId="3998"/>
    <cellStyle name="f" xfId="3999"/>
    <cellStyle name="f 2" xfId="4000"/>
    <cellStyle name="f_bieu ke hoach dau thau" xfId="4001"/>
    <cellStyle name="f_bieu ke hoach dau thau 2" xfId="4002"/>
    <cellStyle name="f_bieu ke hoach dau thau truong mam non SKH" xfId="4003"/>
    <cellStyle name="f_bieu ke hoach dau thau truong mam non SKH 2" xfId="4004"/>
    <cellStyle name="f_Book1" xfId="4005"/>
    <cellStyle name="f_Book1 2" xfId="4006"/>
    <cellStyle name="f_DT tieu hoc diem TDC ban Cho 28-02-09" xfId="4007"/>
    <cellStyle name="f_DT tieu hoc diem TDC ban Cho 28-02-09 2" xfId="4008"/>
    <cellStyle name="f_Du toan" xfId="4009"/>
    <cellStyle name="f_Du toan 2" xfId="4010"/>
    <cellStyle name="f_Du toan 2 2" xfId="4011"/>
    <cellStyle name="f_Du toan nuoc San Thang (GD2)" xfId="4012"/>
    <cellStyle name="f_Du toan nuoc San Thang (GD2) 2" xfId="4013"/>
    <cellStyle name="f_Du toan_BIEU KE HOACH  2015 (KTN 6.11 sua)" xfId="4014"/>
    <cellStyle name="f_HD TT1" xfId="4015"/>
    <cellStyle name="f_HD TT1 2" xfId="4016"/>
    <cellStyle name="f_HD TT1 2 2" xfId="4017"/>
    <cellStyle name="f_HD TT1_BIEU KE HOACH  2015 (KTN 6.11 sua)" xfId="4018"/>
    <cellStyle name="f_Nha lop hoc 8 P" xfId="4019"/>
    <cellStyle name="f_Nha lop hoc 8 P 2" xfId="4020"/>
    <cellStyle name="f_Nha lop hoc 8 P 2 2" xfId="4021"/>
    <cellStyle name="f_Nha lop hoc 8 P_BIEU KE HOACH  2015 (KTN 6.11 sua)" xfId="4022"/>
    <cellStyle name="f_Tienluong" xfId="4023"/>
    <cellStyle name="f_Tienluong 2" xfId="4024"/>
    <cellStyle name="f1" xfId="4025"/>
    <cellStyle name="f2" xfId="4026"/>
    <cellStyle name="F3" xfId="4027"/>
    <cellStyle name="F4" xfId="4028"/>
    <cellStyle name="F5" xfId="4029"/>
    <cellStyle name="F6" xfId="4030"/>
    <cellStyle name="F7" xfId="4031"/>
    <cellStyle name="F8" xfId="4032"/>
    <cellStyle name="Fixed" xfId="4033"/>
    <cellStyle name="Fixed 2" xfId="8621"/>
    <cellStyle name="Good 2" xfId="4035"/>
    <cellStyle name="Good 2 2" xfId="4036"/>
    <cellStyle name="Good 3" xfId="4037"/>
    <cellStyle name="Good 4" xfId="4038"/>
    <cellStyle name="Grey" xfId="4039"/>
    <cellStyle name="Grey 2" xfId="4040"/>
    <cellStyle name="Grey 2 2" xfId="4041"/>
    <cellStyle name="Grey 3" xfId="4042"/>
    <cellStyle name="Group" xfId="4043"/>
    <cellStyle name="gia" xfId="4034"/>
    <cellStyle name="H" xfId="4044"/>
    <cellStyle name="H_D-A-VU" xfId="4045"/>
    <cellStyle name="H_D-A-VU 2" xfId="4046"/>
    <cellStyle name="H_D-A-VU_BIEU KE HOACH  2015 (KTN 6.11 sua)" xfId="4047"/>
    <cellStyle name="H_HSTHAU" xfId="4048"/>
    <cellStyle name="H_HSTHAU 2" xfId="4049"/>
    <cellStyle name="H_HSTHAU_BIEU KE HOACH  2015 (KTN 6.11 sua)" xfId="4050"/>
    <cellStyle name="H_Ket du ung NS" xfId="4051"/>
    <cellStyle name="H_KH Von 2012 gui BKH 1" xfId="4052"/>
    <cellStyle name="H_KH Von 2012 gui BKH 1 2" xfId="4053"/>
    <cellStyle name="H_KH Von 2012 gui BKH 1_BIEU KE HOACH  2015 (KTN 6.11 sua)" xfId="4054"/>
    <cellStyle name="H_KH Von 2012 gui BKH 2" xfId="4055"/>
    <cellStyle name="H_KH Von 2012 gui BKH 2 2" xfId="4056"/>
    <cellStyle name="H_KH Von 2012 gui BKH 2_BIEU KE HOACH  2015 (KTN 6.11 sua)" xfId="4057"/>
    <cellStyle name="ha" xfId="4058"/>
    <cellStyle name="Head 1" xfId="4059"/>
    <cellStyle name="Head 1 2" xfId="4060"/>
    <cellStyle name="HEADER" xfId="4061"/>
    <cellStyle name="HEADER 2" xfId="4062"/>
    <cellStyle name="Header1" xfId="4063"/>
    <cellStyle name="Header2" xfId="4064"/>
    <cellStyle name="Heading" xfId="4065"/>
    <cellStyle name="Heading 1 2" xfId="4066"/>
    <cellStyle name="Heading 1 2 2" xfId="4067"/>
    <cellStyle name="Heading 1 2 3" xfId="4068"/>
    <cellStyle name="Heading 1 3" xfId="8622"/>
    <cellStyle name="Heading 2 2" xfId="4069"/>
    <cellStyle name="Heading 2 2 2" xfId="4070"/>
    <cellStyle name="Heading 2 2 3" xfId="4071"/>
    <cellStyle name="Heading 2 3" xfId="8623"/>
    <cellStyle name="Heading 3 2" xfId="4072"/>
    <cellStyle name="Heading 3 2 2" xfId="4073"/>
    <cellStyle name="Heading 3 3" xfId="4074"/>
    <cellStyle name="Heading 3 4" xfId="4075"/>
    <cellStyle name="Heading 4 2" xfId="4076"/>
    <cellStyle name="Heading 4 2 2" xfId="4077"/>
    <cellStyle name="Heading 4 3" xfId="4078"/>
    <cellStyle name="Heading 4 4" xfId="4079"/>
    <cellStyle name="HEADING1" xfId="4080"/>
    <cellStyle name="Heading1 2" xfId="4081"/>
    <cellStyle name="Heading1 3" xfId="4082"/>
    <cellStyle name="HEADING2" xfId="4083"/>
    <cellStyle name="Heading2 2" xfId="4084"/>
    <cellStyle name="Heading2 3" xfId="4085"/>
    <cellStyle name="HEADINGS" xfId="4086"/>
    <cellStyle name="HEADINGSTOP" xfId="4087"/>
    <cellStyle name="headoption" xfId="4088"/>
    <cellStyle name="Hoa-Scholl" xfId="4089"/>
    <cellStyle name="HUY" xfId="4090"/>
    <cellStyle name="Hyperlink" xfId="7" builtinId="8"/>
    <cellStyle name="i phÝ kh¸c_B¶ng 2" xfId="4091"/>
    <cellStyle name="I.3" xfId="4092"/>
    <cellStyle name="I.3 2" xfId="4093"/>
    <cellStyle name="I.3?b_x000c_Comma [0]_II?_x0012_Comma [0]_laroux_2?_x0012_Comma [0]_larou_x001c_Comma [0]_laroux_3_¼­¿ï-¾È»ê?$Comma [0]" xfId="4094"/>
    <cellStyle name="i·0" xfId="4095"/>
    <cellStyle name="ï-¾È»ê_BiÓu TB" xfId="4096"/>
    <cellStyle name="Indent" xfId="4097"/>
    <cellStyle name="Input [yellow]" xfId="4098"/>
    <cellStyle name="Input [yellow] 2" xfId="4099"/>
    <cellStyle name="Input [yellow] 2 2" xfId="4100"/>
    <cellStyle name="Input [yellow] 3" xfId="4101"/>
    <cellStyle name="Input 10" xfId="4102"/>
    <cellStyle name="Input 11" xfId="4103"/>
    <cellStyle name="Input 12" xfId="4104"/>
    <cellStyle name="Input 13" xfId="4105"/>
    <cellStyle name="Input 14" xfId="4106"/>
    <cellStyle name="Input 15" xfId="4107"/>
    <cellStyle name="Input 16" xfId="4108"/>
    <cellStyle name="Input 17" xfId="4109"/>
    <cellStyle name="Input 18" xfId="4110"/>
    <cellStyle name="Input 19" xfId="4111"/>
    <cellStyle name="Input 2" xfId="4112"/>
    <cellStyle name="Input 2 2" xfId="4113"/>
    <cellStyle name="Input 20" xfId="4114"/>
    <cellStyle name="Input 21" xfId="4115"/>
    <cellStyle name="Input 22" xfId="4116"/>
    <cellStyle name="Input 23" xfId="4117"/>
    <cellStyle name="Input 24" xfId="4118"/>
    <cellStyle name="Input 25" xfId="4119"/>
    <cellStyle name="Input 26" xfId="4120"/>
    <cellStyle name="Input 27" xfId="4121"/>
    <cellStyle name="Input 28" xfId="4122"/>
    <cellStyle name="Input 29" xfId="4123"/>
    <cellStyle name="Input 3" xfId="4124"/>
    <cellStyle name="Input 30" xfId="4125"/>
    <cellStyle name="Input 31" xfId="4126"/>
    <cellStyle name="Input 32" xfId="4127"/>
    <cellStyle name="Input 33" xfId="4128"/>
    <cellStyle name="Input 34" xfId="4129"/>
    <cellStyle name="Input 35" xfId="4130"/>
    <cellStyle name="Input 36" xfId="4131"/>
    <cellStyle name="Input 37" xfId="4132"/>
    <cellStyle name="Input 38" xfId="4133"/>
    <cellStyle name="Input 39" xfId="4134"/>
    <cellStyle name="Input 4" xfId="4135"/>
    <cellStyle name="Input 40" xfId="4136"/>
    <cellStyle name="Input 41" xfId="4137"/>
    <cellStyle name="Input 42" xfId="4138"/>
    <cellStyle name="Input 43" xfId="4139"/>
    <cellStyle name="Input 44" xfId="4140"/>
    <cellStyle name="Input 45" xfId="4141"/>
    <cellStyle name="Input 46" xfId="4142"/>
    <cellStyle name="Input 47" xfId="4143"/>
    <cellStyle name="Input 48" xfId="4144"/>
    <cellStyle name="Input 49" xfId="4145"/>
    <cellStyle name="Input 5" xfId="4146"/>
    <cellStyle name="Input 50" xfId="4147"/>
    <cellStyle name="Input 51" xfId="4148"/>
    <cellStyle name="Input 52" xfId="4149"/>
    <cellStyle name="Input 53" xfId="4150"/>
    <cellStyle name="Input 54" xfId="4151"/>
    <cellStyle name="Input 55" xfId="4152"/>
    <cellStyle name="Input 56" xfId="4153"/>
    <cellStyle name="Input 57" xfId="4154"/>
    <cellStyle name="Input 58" xfId="4155"/>
    <cellStyle name="Input 59" xfId="4156"/>
    <cellStyle name="Input 6" xfId="4157"/>
    <cellStyle name="Input 60" xfId="4158"/>
    <cellStyle name="Input 61" xfId="4159"/>
    <cellStyle name="Input 7" xfId="4160"/>
    <cellStyle name="Input 8" xfId="4161"/>
    <cellStyle name="Input 9" xfId="4162"/>
    <cellStyle name="Input Cells" xfId="4163"/>
    <cellStyle name="k" xfId="4164"/>
    <cellStyle name="k_TONG HOP KINH PHI" xfId="4165"/>
    <cellStyle name="k_TONG HOP KINH PHI 2" xfId="4166"/>
    <cellStyle name="k_TONG HOP KINH PHI_BIEU KE HOACH  2015 (KTN 6.11 sua)" xfId="4167"/>
    <cellStyle name="k_ÿÿÿÿÿ" xfId="4168"/>
    <cellStyle name="k_ÿÿÿÿÿ 2" xfId="4169"/>
    <cellStyle name="k_ÿÿÿÿÿ_1" xfId="4170"/>
    <cellStyle name="k_ÿÿÿÿÿ_2" xfId="4171"/>
    <cellStyle name="k_ÿÿÿÿÿ_2 2" xfId="4172"/>
    <cellStyle name="k_ÿÿÿÿÿ_2_BIEU KE HOACH  2015 (KTN 6.11 sua)" xfId="4173"/>
    <cellStyle name="k_ÿÿÿÿÿ_BIEU KE HOACH  2015 (KTN 6.11 sua)" xfId="4174"/>
    <cellStyle name="k1" xfId="4175"/>
    <cellStyle name="k2" xfId="4176"/>
    <cellStyle name="kh¸c_Bang Chi tieu" xfId="4177"/>
    <cellStyle name="khanh" xfId="4178"/>
    <cellStyle name="khanh 2" xfId="4179"/>
    <cellStyle name="khung" xfId="4180"/>
    <cellStyle name="khung 2" xfId="4181"/>
    <cellStyle name="khung 2 2" xfId="4182"/>
    <cellStyle name="Ledger 17 x 11 in" xfId="4183"/>
    <cellStyle name="Ledger 17 x 11 in 2" xfId="4184"/>
    <cellStyle name="Ledger 17 x 11 in 2 2" xfId="4185"/>
    <cellStyle name="Ledger 17 x 11 in 3" xfId="4186"/>
    <cellStyle name="Ledger 17 x 11 in_Duyet chung tu nam 2013 (Quyet)" xfId="4187"/>
    <cellStyle name="left" xfId="4188"/>
    <cellStyle name="Line" xfId="4189"/>
    <cellStyle name="Line 2" xfId="4190"/>
    <cellStyle name="Link Currency (0)" xfId="4191"/>
    <cellStyle name="Link Currency (0) 2" xfId="4192"/>
    <cellStyle name="Link Currency (0) 2 2" xfId="4193"/>
    <cellStyle name="Link Currency (2)" xfId="4194"/>
    <cellStyle name="Link Currency (2) 2" xfId="8624"/>
    <cellStyle name="Link Units (0)" xfId="4195"/>
    <cellStyle name="Link Units (0) 2" xfId="8625"/>
    <cellStyle name="Link Units (1)" xfId="4196"/>
    <cellStyle name="Link Units (1) 2" xfId="8626"/>
    <cellStyle name="Link Units (2)" xfId="4197"/>
    <cellStyle name="Link Units (2) 2" xfId="8627"/>
    <cellStyle name="Linked Cell 2" xfId="4198"/>
    <cellStyle name="Linked Cell 2 2" xfId="4199"/>
    <cellStyle name="Linked Cell 3" xfId="4200"/>
    <cellStyle name="Linked Cell 4" xfId="4201"/>
    <cellStyle name="Linked Cells" xfId="4202"/>
    <cellStyle name="Loai CBDT" xfId="4203"/>
    <cellStyle name="Loai CT" xfId="4204"/>
    <cellStyle name="Loai GD" xfId="4205"/>
    <cellStyle name="luc" xfId="4206"/>
    <cellStyle name="luc 2" xfId="4207"/>
    <cellStyle name="luc2" xfId="4208"/>
    <cellStyle name="luc2 2" xfId="4209"/>
    <cellStyle name="luc2 2 2" xfId="4210"/>
    <cellStyle name="MAU" xfId="4211"/>
    <cellStyle name="Millares [0]_2AV_M_M " xfId="4212"/>
    <cellStyle name="Millares_2AV_M_M " xfId="4213"/>
    <cellStyle name="Milliers [0]_      " xfId="4214"/>
    <cellStyle name="Milliers_      " xfId="4215"/>
    <cellStyle name="Model" xfId="4219"/>
    <cellStyle name="Model 2" xfId="4220"/>
    <cellStyle name="moi" xfId="4221"/>
    <cellStyle name="moi 2" xfId="4222"/>
    <cellStyle name="Mon?aire [0]_      " xfId="4223"/>
    <cellStyle name="Mon?aire_      " xfId="4224"/>
    <cellStyle name="Moneda [0]_2AV_M_M " xfId="4225"/>
    <cellStyle name="Moneda_2AV_M_M " xfId="4226"/>
    <cellStyle name="Monétaire [0]_      " xfId="4227"/>
    <cellStyle name="Monétaire_      " xfId="4228"/>
    <cellStyle name="Môc" xfId="4216"/>
    <cellStyle name="Môc 2" xfId="4217"/>
    <cellStyle name="Môc 2 2" xfId="4218"/>
    <cellStyle name="n" xfId="4229"/>
    <cellStyle name="n_bieu ke hoach dau thau" xfId="4230"/>
    <cellStyle name="n_bieu ke hoach dau thau truong mam non SKH" xfId="4231"/>
    <cellStyle name="n_Book1" xfId="4232"/>
    <cellStyle name="n_Bu_Gia" xfId="4233"/>
    <cellStyle name="n_DT tieu hoc diem TDC ban Cho 28-02-09" xfId="4234"/>
    <cellStyle name="n_Du toan" xfId="4235"/>
    <cellStyle name="n_Du toan 2" xfId="4236"/>
    <cellStyle name="n_Du toan 2 2" xfId="4237"/>
    <cellStyle name="n_Du toan nuoc San Thang (GD2)" xfId="4238"/>
    <cellStyle name="n_Du toan_BIEU KE HOACH  2015 (KTN 6.11 sua)" xfId="4239"/>
    <cellStyle name="n_Nha lop hoc 8 P" xfId="4240"/>
    <cellStyle name="n_Nha lop hoc 8 P 2" xfId="4241"/>
    <cellStyle name="n_Nha lop hoc 8 P 2 2" xfId="4242"/>
    <cellStyle name="n_Nha lop hoc 8 P_BIEU KE HOACH  2015 (KTN 6.11 sua)" xfId="4243"/>
    <cellStyle name="n_Tienluong" xfId="4244"/>
    <cellStyle name="n_Tram y te chan nua TD" xfId="4245"/>
    <cellStyle name="n_Tram y te chan nua TD 2" xfId="4246"/>
    <cellStyle name="n_Tram y te chan nua TD 2 2" xfId="4247"/>
    <cellStyle name="n_Tram y te chan nua TD_BIEU KE HOACH  2015 (KTN 6.11 sua)" xfId="4248"/>
    <cellStyle name="n1" xfId="4249"/>
    <cellStyle name="Neutral 2" xfId="4250"/>
    <cellStyle name="Neutral 2 2" xfId="4251"/>
    <cellStyle name="Neutral 3" xfId="4252"/>
    <cellStyle name="Neutral 4" xfId="4253"/>
    <cellStyle name="New" xfId="4254"/>
    <cellStyle name="New 2" xfId="4255"/>
    <cellStyle name="New Times Roman" xfId="4256"/>
    <cellStyle name="New Times Roman 2" xfId="4257"/>
    <cellStyle name="New_bieu ke hoach dau thau" xfId="4258"/>
    <cellStyle name="no dec" xfId="4260"/>
    <cellStyle name="ÑONVÒ" xfId="4261"/>
    <cellStyle name="Normal" xfId="0" builtinId="0"/>
    <cellStyle name="Normal - Style1" xfId="4262"/>
    <cellStyle name="Normal - Style1 2" xfId="4263"/>
    <cellStyle name="Normal - Style1 2 2" xfId="4264"/>
    <cellStyle name="Normal - Style1 3" xfId="4265"/>
    <cellStyle name="Normal - Style1 4" xfId="4266"/>
    <cellStyle name="Normal - 유형1" xfId="4267"/>
    <cellStyle name="Normal 10" xfId="4268"/>
    <cellStyle name="Normal 10 2" xfId="4269"/>
    <cellStyle name="Normal 10 3" xfId="4270"/>
    <cellStyle name="Normal 10 4" xfId="4271"/>
    <cellStyle name="Normal 11" xfId="4272"/>
    <cellStyle name="Normal 11 2" xfId="4273"/>
    <cellStyle name="Normal 11 3" xfId="4274"/>
    <cellStyle name="Normal 12" xfId="4275"/>
    <cellStyle name="Normal 12 2" xfId="4276"/>
    <cellStyle name="Normal 13" xfId="4277"/>
    <cellStyle name="Normal 13 2" xfId="4278"/>
    <cellStyle name="Normal 14" xfId="4279"/>
    <cellStyle name="Normal 14 2" xfId="8629"/>
    <cellStyle name="Normal 14 3" xfId="6"/>
    <cellStyle name="Normal 15" xfId="4280"/>
    <cellStyle name="Normal 15 2" xfId="8630"/>
    <cellStyle name="Normal 16" xfId="4281"/>
    <cellStyle name="Normal 16 2" xfId="8631"/>
    <cellStyle name="Normal 17" xfId="4282"/>
    <cellStyle name="Normal 17 2" xfId="8632"/>
    <cellStyle name="Normal 18" xfId="4283"/>
    <cellStyle name="Normal 19" xfId="4284"/>
    <cellStyle name="Normal 2" xfId="1"/>
    <cellStyle name="Normal 2 10" xfId="4285"/>
    <cellStyle name="Normal 2 2" xfId="4286"/>
    <cellStyle name="Normal 2 2 2" xfId="4287"/>
    <cellStyle name="Normal 2 2 2 2" xfId="4288"/>
    <cellStyle name="Normal 2 2 3" xfId="4289"/>
    <cellStyle name="Normal 2 2 4" xfId="4290"/>
    <cellStyle name="Normal 2 3" xfId="4291"/>
    <cellStyle name="Normal 2 3 2" xfId="4292"/>
    <cellStyle name="Normal 2 32" xfId="4293"/>
    <cellStyle name="Normal 2 35" xfId="4294"/>
    <cellStyle name="Normal 2 4" xfId="4295"/>
    <cellStyle name="Normal 2_bao cao cua UBND tinh quy II - 2011" xfId="4296"/>
    <cellStyle name="Normal 20" xfId="4297"/>
    <cellStyle name="Normal 21" xfId="4298"/>
    <cellStyle name="Normal 22" xfId="4299"/>
    <cellStyle name="Normal 23" xfId="4300"/>
    <cellStyle name="Normal 24" xfId="4301"/>
    <cellStyle name="Normal 25" xfId="4302"/>
    <cellStyle name="Normal 26" xfId="4303"/>
    <cellStyle name="Normal 27" xfId="4304"/>
    <cellStyle name="Normal 28" xfId="4305"/>
    <cellStyle name="Normal 29" xfId="4306"/>
    <cellStyle name="Normal 3" xfId="4307"/>
    <cellStyle name="Normal 3 2" xfId="4308"/>
    <cellStyle name="Normal 3 2 2" xfId="4309"/>
    <cellStyle name="Normal 3 2 2 2" xfId="4310"/>
    <cellStyle name="Normal 3 3" xfId="4311"/>
    <cellStyle name="Normal 3 3 2" xfId="4312"/>
    <cellStyle name="Normal 3 4" xfId="4313"/>
    <cellStyle name="Normal 3_Bieu 05a" xfId="4314"/>
    <cellStyle name="Normal 30" xfId="4315"/>
    <cellStyle name="Normal 31" xfId="4316"/>
    <cellStyle name="Normal 32" xfId="4317"/>
    <cellStyle name="Normal 32 2" xfId="4318"/>
    <cellStyle name="Normal 33" xfId="4319"/>
    <cellStyle name="Normal 34" xfId="4320"/>
    <cellStyle name="Normal 34 2" xfId="4321"/>
    <cellStyle name="Normal 34_1460 Sua" xfId="4322"/>
    <cellStyle name="Normal 35" xfId="4323"/>
    <cellStyle name="Normal 36" xfId="4324"/>
    <cellStyle name="Normal 37" xfId="4325"/>
    <cellStyle name="Normal 38" xfId="4326"/>
    <cellStyle name="Normal 39" xfId="4327"/>
    <cellStyle name="Normal 4" xfId="4328"/>
    <cellStyle name="Normal 4 2" xfId="4329"/>
    <cellStyle name="Normal 40" xfId="4330"/>
    <cellStyle name="Normal 41" xfId="4331"/>
    <cellStyle name="Normal 42" xfId="4332"/>
    <cellStyle name="Normal 43" xfId="4333"/>
    <cellStyle name="Normal 44" xfId="4334"/>
    <cellStyle name="Normal 45" xfId="4335"/>
    <cellStyle name="Normal 46" xfId="4336"/>
    <cellStyle name="Normal 47" xfId="4337"/>
    <cellStyle name="Normal 48" xfId="4338"/>
    <cellStyle name="Normal 49" xfId="4339"/>
    <cellStyle name="Normal 5" xfId="4340"/>
    <cellStyle name="Normal 5 2" xfId="4341"/>
    <cellStyle name="Normal 5 2 2" xfId="4342"/>
    <cellStyle name="Normal 5_Bieu 14-Nong thon moi" xfId="4343"/>
    <cellStyle name="Normal 50" xfId="4344"/>
    <cellStyle name="Normal 51" xfId="4345"/>
    <cellStyle name="Normal 52" xfId="4346"/>
    <cellStyle name="Normal 53" xfId="4347"/>
    <cellStyle name="Normal 54" xfId="4348"/>
    <cellStyle name="Normal 55" xfId="4349"/>
    <cellStyle name="Normal 56" xfId="4350"/>
    <cellStyle name="Normal 57" xfId="4351"/>
    <cellStyle name="Normal 58" xfId="4352"/>
    <cellStyle name="Normal 59" xfId="4353"/>
    <cellStyle name="Normal 6" xfId="4354"/>
    <cellStyle name="Normal 6 2" xfId="4355"/>
    <cellStyle name="Normal 6 4" xfId="4356"/>
    <cellStyle name="Normal 6_TPCP trinh UBND ngay 27-12" xfId="4357"/>
    <cellStyle name="Normal 60" xfId="4358"/>
    <cellStyle name="Normal 61" xfId="4359"/>
    <cellStyle name="Normal 62" xfId="4360"/>
    <cellStyle name="Normal 63" xfId="4361"/>
    <cellStyle name="Normal 64" xfId="4362"/>
    <cellStyle name="Normal 65" xfId="4363"/>
    <cellStyle name="Normal 66" xfId="4364"/>
    <cellStyle name="Normal 67" xfId="4365"/>
    <cellStyle name="Normal 68" xfId="4366"/>
    <cellStyle name="Normal 69" xfId="4367"/>
    <cellStyle name="Normal 7" xfId="4368"/>
    <cellStyle name="Normal 7 2" xfId="4369"/>
    <cellStyle name="Normal 7 2 2" xfId="4370"/>
    <cellStyle name="Normal 7 3" xfId="4371"/>
    <cellStyle name="Normal 70" xfId="4372"/>
    <cellStyle name="Normal 71" xfId="4373"/>
    <cellStyle name="Normal 72" xfId="4374"/>
    <cellStyle name="Normal 73" xfId="8661"/>
    <cellStyle name="Normal 73 2" xfId="8672"/>
    <cellStyle name="Normal 74" xfId="8665"/>
    <cellStyle name="Normal 75 2" xfId="8688"/>
    <cellStyle name="Normal 8" xfId="4"/>
    <cellStyle name="Normal 8 2" xfId="4375"/>
    <cellStyle name="Normal 8 2 2" xfId="4376"/>
    <cellStyle name="Normal 8 3" xfId="4377"/>
    <cellStyle name="Normal 9" xfId="4378"/>
    <cellStyle name="Normal 9 2" xfId="4379"/>
    <cellStyle name="Normal VN" xfId="4380"/>
    <cellStyle name="Normal_Bieu giao KH 2001 (Nganh) moi" xfId="5"/>
    <cellStyle name="Normal_CHI TIEU KH 2007 NGAY 7_12" xfId="8692"/>
    <cellStyle name="Normal_Chi tieu KH 2008" xfId="8691"/>
    <cellStyle name="Normal1" xfId="4381"/>
    <cellStyle name="Normal1 2" xfId="4382"/>
    <cellStyle name="Normal8" xfId="4383"/>
    <cellStyle name="Normalny_Cennik obowiazuje od 06-08-2001 r (1)" xfId="4384"/>
    <cellStyle name="Note 2" xfId="4385"/>
    <cellStyle name="Note 2 2" xfId="4386"/>
    <cellStyle name="Note 3" xfId="4387"/>
    <cellStyle name="Note 4" xfId="4388"/>
    <cellStyle name="NWM" xfId="4389"/>
    <cellStyle name="nga" xfId="4259"/>
    <cellStyle name="nga 2" xfId="8628"/>
    <cellStyle name="Ò_x000d_Normal_123569" xfId="4390"/>
    <cellStyle name="Œ…‹æØ‚è [0.00]_ÆÂ¹²" xfId="4391"/>
    <cellStyle name="Œ…‹æØ‚è_laroux" xfId="4392"/>
    <cellStyle name="oft Excel]_x000d__x000a_Comment=open=/f ‚ðw’è‚·‚é‚ÆAƒ†[ƒU[’è‹`ŠÖ”‚ðŠÖ”“\‚è•t‚¯‚Ìˆê——‚É“o˜^‚·‚é‚±‚Æ‚ª‚Å‚«‚Ü‚·B_x000d__x000a_Maximized" xfId="4393"/>
    <cellStyle name="oft Excel]_x000d__x000a_Comment=open=/f ‚ðw’è‚·‚é‚ÆAƒ†[ƒU[’è‹`ŠÖ”‚ðŠÖ”“\‚è•t‚¯‚Ìˆê——‚É“o˜^‚·‚é‚±‚Æ‚ª‚Å‚«‚Ü‚·B_x000d__x000a_Maximized 2" xfId="4394"/>
    <cellStyle name="oft Excel]_x000d__x000a_Comment=open=/f ‚ðŽw’è‚·‚é‚ÆAƒ†[ƒU[’è‹`ŠÖ”‚ðŠÖ”“\‚è•t‚¯‚Ìˆê——‚É“o˜^‚·‚é‚±‚Æ‚ª‚Å‚«‚Ü‚·B_x000d__x000a_Maximized" xfId="4395"/>
    <cellStyle name="oft Excel]_x000d__x000a_Comment=open=/f ‚ðŽw’è‚·‚é‚ÆAƒ†[ƒU[’è‹`ŠÖ”‚ðŠÖ”“\‚è•t‚¯‚Ìˆê——‚É“o˜^‚·‚é‚±‚Æ‚ª‚Å‚«‚Ü‚·B_x000d__x000a_Maximized 2" xfId="4396"/>
    <cellStyle name="oft Excel]_x000d__x000a_Comment=open=/f ‚ðŽw’è‚·‚é‚ÆAƒ†[ƒU[’è‹`ŠÖ”‚ðŠÖ”“\‚è•t‚¯‚Ìˆê——‚É“o˜^‚·‚é‚±‚Æ‚ª‚Å‚«‚Ü‚·B_x000d__x000a_Maximized 2 2" xfId="4397"/>
    <cellStyle name="oft Excel]_x000d__x000a_Comment=The open=/f lines load custom functions into the Paste Function list._x000d__x000a_Maximized=2_x000d__x000a_Basics=1_x000d__x000a_A" xfId="4398"/>
    <cellStyle name="oft Excel]_x000d__x000a_Comment=The open=/f lines load custom functions into the Paste Function list._x000d__x000a_Maximized=2_x000d__x000a_Basics=1_x000d__x000a_A 2" xfId="4399"/>
    <cellStyle name="oft Excel]_x000d__x000a_Comment=The open=/f lines load custom functions into the Paste Function list._x000d__x000a_Maximized=3_x000d__x000a_Basics=1_x000d__x000a_A" xfId="4400"/>
    <cellStyle name="oft Excel]_x000d__x000a_Comment=The open=/f lines load custom functions into the Paste Function list._x000d__x000a_Maximized=3_x000d__x000a_Basics=1_x000d__x000a_A 2" xfId="4401"/>
    <cellStyle name="oft Excel]_x000d__x000a_Comment=The open=/f lines load custom functions into the Paste Function list._x000d__x000a_Maximized=3_x000d__x000a_Basics=1_x000d__x000a_A 2 2" xfId="4402"/>
    <cellStyle name="omma [0]_Mktg Prog" xfId="4403"/>
    <cellStyle name="ormal_Sheet1_1" xfId="4404"/>
    <cellStyle name="Output 2" xfId="4405"/>
    <cellStyle name="Output 2 2" xfId="4406"/>
    <cellStyle name="Output 3" xfId="4407"/>
    <cellStyle name="Output 4" xfId="4408"/>
    <cellStyle name="p" xfId="4409"/>
    <cellStyle name="paint" xfId="4410"/>
    <cellStyle name="Pattern" xfId="4411"/>
    <cellStyle name="Pattern 2" xfId="4412"/>
    <cellStyle name="Pattern 2 2" xfId="4413"/>
    <cellStyle name="per.style" xfId="4414"/>
    <cellStyle name="Percent [0]" xfId="4415"/>
    <cellStyle name="Percent [0] 2" xfId="4416"/>
    <cellStyle name="Percent [0] 2 2" xfId="4417"/>
    <cellStyle name="Percent [00]" xfId="4418"/>
    <cellStyle name="Percent [00] 2" xfId="4419"/>
    <cellStyle name="Percent [00] 2 2" xfId="4420"/>
    <cellStyle name="Percent [2]" xfId="4421"/>
    <cellStyle name="Percent [2] 2" xfId="4422"/>
    <cellStyle name="Percent [2] 2 2" xfId="4423"/>
    <cellStyle name="Percent 10" xfId="8633"/>
    <cellStyle name="Percent 11" xfId="8634"/>
    <cellStyle name="Percent 12" xfId="8635"/>
    <cellStyle name="Percent 2" xfId="4424"/>
    <cellStyle name="Percent 3" xfId="4425"/>
    <cellStyle name="Percent 4" xfId="4426"/>
    <cellStyle name="Percent 5" xfId="4427"/>
    <cellStyle name="Percent 5 2" xfId="4428"/>
    <cellStyle name="Percent 6" xfId="8636"/>
    <cellStyle name="Percent 7" xfId="8637"/>
    <cellStyle name="Percent 8" xfId="8638"/>
    <cellStyle name="Percent 8 2" xfId="8639"/>
    <cellStyle name="Percent 9" xfId="8640"/>
    <cellStyle name="PERCENTAGE" xfId="4429"/>
    <cellStyle name="PERCENTAGE 2" xfId="4430"/>
    <cellStyle name="PERCENTAGE 2 2" xfId="4431"/>
    <cellStyle name="PrePop Currency (0)" xfId="4432"/>
    <cellStyle name="PrePop Currency (0) 2" xfId="4433"/>
    <cellStyle name="PrePop Currency (0) 2 2" xfId="4434"/>
    <cellStyle name="PrePop Currency (2)" xfId="4435"/>
    <cellStyle name="PrePop Currency (2) 2" xfId="8641"/>
    <cellStyle name="PrePop Units (0)" xfId="4436"/>
    <cellStyle name="PrePop Units (0) 2" xfId="8642"/>
    <cellStyle name="PrePop Units (1)" xfId="4437"/>
    <cellStyle name="PrePop Units (1) 2" xfId="8643"/>
    <cellStyle name="PrePop Units (2)" xfId="4438"/>
    <cellStyle name="PrePop Units (2) 2" xfId="8644"/>
    <cellStyle name="pricing" xfId="4439"/>
    <cellStyle name="PSChar" xfId="4440"/>
    <cellStyle name="PSChar 2" xfId="4441"/>
    <cellStyle name="PSHeading" xfId="4442"/>
    <cellStyle name="PSHeading 2" xfId="4443"/>
    <cellStyle name="PSHeading 2 2" xfId="4444"/>
    <cellStyle name="regstoresfromspecstores" xfId="4445"/>
    <cellStyle name="RevList" xfId="4446"/>
    <cellStyle name="RevList 2" xfId="4447"/>
    <cellStyle name="RevList 3" xfId="4448"/>
    <cellStyle name="rlink_tiªn l­în_x001b_Hyperlink_TONG HOP KINH PHI" xfId="4449"/>
    <cellStyle name="rmal_ADAdot" xfId="4450"/>
    <cellStyle name="RowLevel_0" xfId="4451"/>
    <cellStyle name="S—_x0008_" xfId="4452"/>
    <cellStyle name="s]_x000d__x000a_spooler=yes_x000d__x000a_load=_x000d__x000a_Beep=yes_x000d__x000a_NullPort=None_x000d__x000a_BorderWidth=3_x000d__x000a_CursorBlinkRate=1200_x000d__x000a_DoubleClickSpeed=452_x000d__x000a_Programs=co" xfId="4453"/>
    <cellStyle name="s]_x000d__x000a_spooler=yes_x000d__x000a_load=_x000d__x000a_Beep=yes_x000d__x000a_NullPort=None_x000d__x000a_BorderWidth=3_x000d__x000a_CursorBlinkRate=1200_x000d__x000a_DoubleClickSpeed=452_x000d__x000a_Programs=co 2" xfId="4454"/>
    <cellStyle name="s]_x000d__x000a_spooler=yes_x000d__x000a_load=_x000d__x000a_Beep=yes_x000d__x000a_NullPort=None_x000d__x000a_BorderWidth=3_x000d__x000a_CursorBlinkRate=1200_x000d__x000a_DoubleClickSpeed=452_x000d__x000a_Programs=co 2 2" xfId="4455"/>
    <cellStyle name="SAPBEXaggData" xfId="4456"/>
    <cellStyle name="SAPBEXaggDataEmph" xfId="4457"/>
    <cellStyle name="SAPBEXaggItem" xfId="4458"/>
    <cellStyle name="SAPBEXaggItem 2" xfId="4459"/>
    <cellStyle name="SAPBEXchaText" xfId="4460"/>
    <cellStyle name="SAPBEXchaText 2" xfId="4461"/>
    <cellStyle name="SAPBEXexcBad7" xfId="4462"/>
    <cellStyle name="SAPBEXexcBad8" xfId="4463"/>
    <cellStyle name="SAPBEXexcBad9" xfId="4464"/>
    <cellStyle name="SAPBEXexcCritical4" xfId="4465"/>
    <cellStyle name="SAPBEXexcCritical5" xfId="4466"/>
    <cellStyle name="SAPBEXexcCritical6" xfId="4467"/>
    <cellStyle name="SAPBEXexcCritical6 2" xfId="4468"/>
    <cellStyle name="SAPBEXexcGood1" xfId="4469"/>
    <cellStyle name="SAPBEXexcGood2" xfId="4470"/>
    <cellStyle name="SAPBEXexcGood3" xfId="4471"/>
    <cellStyle name="SAPBEXfilterDrill" xfId="4472"/>
    <cellStyle name="SAPBEXfilterDrill 2" xfId="4473"/>
    <cellStyle name="SAPBEXfilterItem" xfId="4474"/>
    <cellStyle name="SAPBEXfilterItem 2" xfId="4475"/>
    <cellStyle name="SAPBEXfilterText" xfId="4476"/>
    <cellStyle name="SAPBEXfilterText 2" xfId="4477"/>
    <cellStyle name="SAPBEXformats" xfId="4478"/>
    <cellStyle name="SAPBEXheaderItem" xfId="4479"/>
    <cellStyle name="SAPBEXheaderItem 2" xfId="4480"/>
    <cellStyle name="SAPBEXheaderText" xfId="4481"/>
    <cellStyle name="SAPBEXheaderText 2" xfId="4482"/>
    <cellStyle name="SAPBEXresData" xfId="4483"/>
    <cellStyle name="SAPBEXresDataEmph" xfId="4484"/>
    <cellStyle name="SAPBEXresItem" xfId="4485"/>
    <cellStyle name="SAPBEXresItem 2" xfId="4486"/>
    <cellStyle name="SAPBEXstdData" xfId="4487"/>
    <cellStyle name="SAPBEXstdDataEmph" xfId="4488"/>
    <cellStyle name="SAPBEXstdItem" xfId="4489"/>
    <cellStyle name="SAPBEXstdItem 2" xfId="4490"/>
    <cellStyle name="SAPBEXtitle" xfId="4491"/>
    <cellStyle name="SAPBEXtitle 2" xfId="4492"/>
    <cellStyle name="SAPBEXundefined" xfId="4493"/>
    <cellStyle name="serJet 1200 Series PCL 6" xfId="4494"/>
    <cellStyle name="SHADEDSTORES" xfId="4495"/>
    <cellStyle name="Sheet Title" xfId="4496"/>
    <cellStyle name="Siêu nối kết_BC TH 10 thang 2005 va KH 2006 XDCB" xfId="4497"/>
    <cellStyle name="songuyen" xfId="4498"/>
    <cellStyle name="Spaltenebene_1_主营业务利润明细表" xfId="4499"/>
    <cellStyle name="specstores" xfId="4500"/>
    <cellStyle name="Standard_9. Fixed assets-Additions list" xfId="4501"/>
    <cellStyle name="STTDG" xfId="4502"/>
    <cellStyle name="Style 1" xfId="4503"/>
    <cellStyle name="Style 1 2" xfId="4504"/>
    <cellStyle name="Style 1 2 2" xfId="4505"/>
    <cellStyle name="Style 10" xfId="4506"/>
    <cellStyle name="Style 11" xfId="4507"/>
    <cellStyle name="Style 11 2" xfId="4508"/>
    <cellStyle name="Style 12" xfId="4509"/>
    <cellStyle name="Style 12 2" xfId="4510"/>
    <cellStyle name="Style 12 2 2" xfId="4511"/>
    <cellStyle name="Style 13" xfId="4512"/>
    <cellStyle name="Style 13 2" xfId="4513"/>
    <cellStyle name="Style 13 2 2" xfId="4514"/>
    <cellStyle name="Style 14" xfId="4515"/>
    <cellStyle name="Style 14 2" xfId="4516"/>
    <cellStyle name="Style 15" xfId="4517"/>
    <cellStyle name="Style 15 2" xfId="4518"/>
    <cellStyle name="Style 15 2 2" xfId="4519"/>
    <cellStyle name="Style 16" xfId="4520"/>
    <cellStyle name="Style 16 2" xfId="4521"/>
    <cellStyle name="Style 16 2 2" xfId="4522"/>
    <cellStyle name="Style 17" xfId="4523"/>
    <cellStyle name="Style 17 2" xfId="4524"/>
    <cellStyle name="Style 17 2 2" xfId="4525"/>
    <cellStyle name="Style 18" xfId="4526"/>
    <cellStyle name="Style 18 2" xfId="4527"/>
    <cellStyle name="Style 18 2 2" xfId="4528"/>
    <cellStyle name="Style 19" xfId="4529"/>
    <cellStyle name="Style 19 2" xfId="4530"/>
    <cellStyle name="Style 19 2 2" xfId="4531"/>
    <cellStyle name="Style 2" xfId="4532"/>
    <cellStyle name="Style 2 2" xfId="4533"/>
    <cellStyle name="Style 20" xfId="4534"/>
    <cellStyle name="Style 20 2" xfId="4535"/>
    <cellStyle name="Style 21" xfId="4536"/>
    <cellStyle name="Style 21 2" xfId="4537"/>
    <cellStyle name="Style 22" xfId="4538"/>
    <cellStyle name="Style 22 2" xfId="4539"/>
    <cellStyle name="Style 23" xfId="4540"/>
    <cellStyle name="Style 24" xfId="4541"/>
    <cellStyle name="Style 25" xfId="4542"/>
    <cellStyle name="Style 26" xfId="4543"/>
    <cellStyle name="Style 27" xfId="4544"/>
    <cellStyle name="Style 28" xfId="4545"/>
    <cellStyle name="Style 29" xfId="4546"/>
    <cellStyle name="Style 3" xfId="4547"/>
    <cellStyle name="Style 3 2" xfId="4548"/>
    <cellStyle name="Style 3 2 2" xfId="4549"/>
    <cellStyle name="Style 3 3" xfId="4550"/>
    <cellStyle name="Style 30" xfId="4551"/>
    <cellStyle name="Style 31" xfId="4552"/>
    <cellStyle name="Style 32" xfId="4553"/>
    <cellStyle name="Style 33" xfId="4554"/>
    <cellStyle name="Style 34" xfId="4555"/>
    <cellStyle name="Style 35" xfId="4556"/>
    <cellStyle name="Style 36" xfId="4557"/>
    <cellStyle name="Style 37" xfId="4558"/>
    <cellStyle name="Style 37 2" xfId="4559"/>
    <cellStyle name="Style 38" xfId="4560"/>
    <cellStyle name="Style 38 2" xfId="4561"/>
    <cellStyle name="Style 39" xfId="4562"/>
    <cellStyle name="Style 4" xfId="4563"/>
    <cellStyle name="Style 4 2" xfId="4564"/>
    <cellStyle name="Style 4 2 2" xfId="4565"/>
    <cellStyle name="Style 40" xfId="4566"/>
    <cellStyle name="Style 41" xfId="4567"/>
    <cellStyle name="Style 42" xfId="4568"/>
    <cellStyle name="Style 43" xfId="4569"/>
    <cellStyle name="Style 43 2" xfId="4570"/>
    <cellStyle name="Style 44" xfId="4571"/>
    <cellStyle name="Style 44 2" xfId="4572"/>
    <cellStyle name="Style 5" xfId="4573"/>
    <cellStyle name="Style 6" xfId="4574"/>
    <cellStyle name="Style 7" xfId="4575"/>
    <cellStyle name="Style 8" xfId="4576"/>
    <cellStyle name="Style 9" xfId="4577"/>
    <cellStyle name="Style Date" xfId="4578"/>
    <cellStyle name="Style Date 2" xfId="4579"/>
    <cellStyle name="style_1" xfId="4580"/>
    <cellStyle name="subhead" xfId="4581"/>
    <cellStyle name="subhead 2" xfId="4582"/>
    <cellStyle name="SubHeading" xfId="4583"/>
    <cellStyle name="Subtotal" xfId="4584"/>
    <cellStyle name="Subtotal 2" xfId="4585"/>
    <cellStyle name="T" xfId="4586"/>
    <cellStyle name="T 2" xfId="4587"/>
    <cellStyle name="T_09_BangTongHopKinhPhiNhaso9" xfId="4588"/>
    <cellStyle name="T_09_BangTongHopKinhPhiNhaso9 2" xfId="8645"/>
    <cellStyle name="T_09_BangTongHopKinhPhiNhaso9_Bao cao danh muc cac cong trinh tren dia ban huyen 4-2010" xfId="4589"/>
    <cellStyle name="T_09_BangTongHopKinhPhiNhaso9_Bieu chi tieu KH 2014 (Huy-04-11)" xfId="4590"/>
    <cellStyle name="T_09_BangTongHopKinhPhiNhaso9_Bieu chi tieu KH 2014 (Huy-04-11) 2" xfId="4591"/>
    <cellStyle name="T_09_BangTongHopKinhPhiNhaso9_bieu ke hoach dau thau" xfId="4592"/>
    <cellStyle name="T_09_BangTongHopKinhPhiNhaso9_bieu ke hoach dau thau 2" xfId="4593"/>
    <cellStyle name="T_09_BangTongHopKinhPhiNhaso9_bieu ke hoach dau thau 2 2" xfId="4594"/>
    <cellStyle name="T_09_BangTongHopKinhPhiNhaso9_bieu ke hoach dau thau truong mam non SKH" xfId="4595"/>
    <cellStyle name="T_09_BangTongHopKinhPhiNhaso9_bieu ke hoach dau thau truong mam non SKH 2" xfId="4596"/>
    <cellStyle name="T_09_BangTongHopKinhPhiNhaso9_bieu ke hoach dau thau truong mam non SKH 2 2" xfId="4597"/>
    <cellStyle name="T_09_BangTongHopKinhPhiNhaso9_bieu ke hoach dau thau truong mam non SKH_BIEU KE HOACH  2015 (KTN 6.11 sua)" xfId="4598"/>
    <cellStyle name="T_09_BangTongHopKinhPhiNhaso9_bieu ke hoach dau thau_BIEU KE HOACH  2015 (KTN 6.11 sua)" xfId="4599"/>
    <cellStyle name="T_09_BangTongHopKinhPhiNhaso9_bieu tong hop lai kh von 2011 gui phong TH-KTDN" xfId="4600"/>
    <cellStyle name="T_09_BangTongHopKinhPhiNhaso9_bieu tong hop lai kh von 2011 gui phong TH-KTDN 2" xfId="4601"/>
    <cellStyle name="T_09_BangTongHopKinhPhiNhaso9_bieu tong hop lai kh von 2011 gui phong TH-KTDN 2 2" xfId="4602"/>
    <cellStyle name="T_09_BangTongHopKinhPhiNhaso9_bieu tong hop lai kh von 2011 gui phong TH-KTDN_BIEU KE HOACH  2015 (KTN 6.11 sua)" xfId="4603"/>
    <cellStyle name="T_09_BangTongHopKinhPhiNhaso9_Book1" xfId="4604"/>
    <cellStyle name="T_09_BangTongHopKinhPhiNhaso9_Book1 2" xfId="4605"/>
    <cellStyle name="T_09_BangTongHopKinhPhiNhaso9_Book1 2 2" xfId="4606"/>
    <cellStyle name="T_09_BangTongHopKinhPhiNhaso9_Book1_1" xfId="4607"/>
    <cellStyle name="T_09_BangTongHopKinhPhiNhaso9_Book1_1 2" xfId="4608"/>
    <cellStyle name="T_09_BangTongHopKinhPhiNhaso9_Book1_1 2 2" xfId="4609"/>
    <cellStyle name="T_09_BangTongHopKinhPhiNhaso9_Book1_1_BIEU KE HOACH  2015 (KTN 6.11 sua)" xfId="4610"/>
    <cellStyle name="T_09_BangTongHopKinhPhiNhaso9_Book1_BIEU KE HOACH  2015 (KTN 6.11 sua)" xfId="4611"/>
    <cellStyle name="T_09_BangTongHopKinhPhiNhaso9_Book1_DTTD chieng chan Tham lai 29-9-2009" xfId="4612"/>
    <cellStyle name="T_09_BangTongHopKinhPhiNhaso9_Book1_DTTD chieng chan Tham lai 29-9-2009 2" xfId="4613"/>
    <cellStyle name="T_09_BangTongHopKinhPhiNhaso9_Book1_DTTD chieng chan Tham lai 29-9-2009 2 2" xfId="4614"/>
    <cellStyle name="T_09_BangTongHopKinhPhiNhaso9_Book1_DTTD chieng chan Tham lai 29-9-2009_BIEU KE HOACH  2015 (KTN 6.11 sua)" xfId="4615"/>
    <cellStyle name="T_09_BangTongHopKinhPhiNhaso9_Book1_Ke hoach 2010 (theo doi 11-8-2010)" xfId="4616"/>
    <cellStyle name="T_09_BangTongHopKinhPhiNhaso9_Book1_Ke hoach 2010 (theo doi 11-8-2010) 2" xfId="4617"/>
    <cellStyle name="T_09_BangTongHopKinhPhiNhaso9_Book1_Ke hoach 2010 (theo doi 11-8-2010) 2 2" xfId="4618"/>
    <cellStyle name="T_09_BangTongHopKinhPhiNhaso9_Book1_Ke hoach 2010 (theo doi 11-8-2010)_BIEU KE HOACH  2015 (KTN 6.11 sua)" xfId="4619"/>
    <cellStyle name="T_09_BangTongHopKinhPhiNhaso9_Book1_ke hoach dau thau 30-6-2010" xfId="4620"/>
    <cellStyle name="T_09_BangTongHopKinhPhiNhaso9_Book1_ke hoach dau thau 30-6-2010 2" xfId="4621"/>
    <cellStyle name="T_09_BangTongHopKinhPhiNhaso9_Book1_ke hoach dau thau 30-6-2010 2 2" xfId="4622"/>
    <cellStyle name="T_09_BangTongHopKinhPhiNhaso9_Book1_ke hoach dau thau 30-6-2010_BIEU KE HOACH  2015 (KTN 6.11 sua)" xfId="4623"/>
    <cellStyle name="T_09_BangTongHopKinhPhiNhaso9_Copy of KH PHAN BO VON ĐỐI ỨNG NAM 2011 (30 TY phuong án gop WB)" xfId="4624"/>
    <cellStyle name="T_09_BangTongHopKinhPhiNhaso9_Copy of KH PHAN BO VON ĐỐI ỨNG NAM 2011 (30 TY phuong án gop WB) 2" xfId="4625"/>
    <cellStyle name="T_09_BangTongHopKinhPhiNhaso9_Copy of KH PHAN BO VON ĐỐI ỨNG NAM 2011 (30 TY phuong án gop WB) 2 2" xfId="4626"/>
    <cellStyle name="T_09_BangTongHopKinhPhiNhaso9_Copy of KH PHAN BO VON ĐỐI ỨNG NAM 2011 (30 TY phuong án gop WB)_BIEU KE HOACH  2015 (KTN 6.11 sua)" xfId="4627"/>
    <cellStyle name="T_09_BangTongHopKinhPhiNhaso9_DTTD chieng chan Tham lai 29-9-2009" xfId="4628"/>
    <cellStyle name="T_09_BangTongHopKinhPhiNhaso9_DTTD chieng chan Tham lai 29-9-2009 2" xfId="4629"/>
    <cellStyle name="T_09_BangTongHopKinhPhiNhaso9_DTTD chieng chan Tham lai 29-9-2009 2 2" xfId="4630"/>
    <cellStyle name="T_09_BangTongHopKinhPhiNhaso9_DTTD chieng chan Tham lai 29-9-2009_BIEU KE HOACH  2015 (KTN 6.11 sua)" xfId="4631"/>
    <cellStyle name="T_09_BangTongHopKinhPhiNhaso9_Du toan nuoc San Thang (GD2)" xfId="4633"/>
    <cellStyle name="T_09_BangTongHopKinhPhiNhaso9_Du toan nuoc San Thang (GD2) 2" xfId="4634"/>
    <cellStyle name="T_09_BangTongHopKinhPhiNhaso9_Du toan nuoc San Thang (GD2) 2 2" xfId="4635"/>
    <cellStyle name="T_09_BangTongHopKinhPhiNhaso9_Du toan nuoc San Thang (GD2)_BIEU KE HOACH  2015 (KTN 6.11 sua)" xfId="4636"/>
    <cellStyle name="T_09_BangTongHopKinhPhiNhaso9_dự toán 30a 2013" xfId="4632"/>
    <cellStyle name="T_09_BangTongHopKinhPhiNhaso9_Ke hoach 2010 (theo doi 11-8-2010)" xfId="4637"/>
    <cellStyle name="T_09_BangTongHopKinhPhiNhaso9_Ke hoach 2010 (theo doi 11-8-2010) 2" xfId="4638"/>
    <cellStyle name="T_09_BangTongHopKinhPhiNhaso9_Ke hoach 2010 (theo doi 11-8-2010) 2 2" xfId="4639"/>
    <cellStyle name="T_09_BangTongHopKinhPhiNhaso9_Ke hoach 2010 (theo doi 11-8-2010)_BIEU KE HOACH  2015 (KTN 6.11 sua)" xfId="4640"/>
    <cellStyle name="T_09_BangTongHopKinhPhiNhaso9_ke hoach dau thau 30-6-2010" xfId="4641"/>
    <cellStyle name="T_09_BangTongHopKinhPhiNhaso9_ke hoach dau thau 30-6-2010 2" xfId="4642"/>
    <cellStyle name="T_09_BangTongHopKinhPhiNhaso9_ke hoach dau thau 30-6-2010 2 2" xfId="4643"/>
    <cellStyle name="T_09_BangTongHopKinhPhiNhaso9_ke hoach dau thau 30-6-2010_BIEU KE HOACH  2015 (KTN 6.11 sua)" xfId="4644"/>
    <cellStyle name="T_09_BangTongHopKinhPhiNhaso9_KH Von 2012 gui BKH 1" xfId="4645"/>
    <cellStyle name="T_09_BangTongHopKinhPhiNhaso9_KH Von 2012 gui BKH 1 2" xfId="4646"/>
    <cellStyle name="T_09_BangTongHopKinhPhiNhaso9_KH Von 2012 gui BKH 1 2 2" xfId="4647"/>
    <cellStyle name="T_09_BangTongHopKinhPhiNhaso9_KH Von 2012 gui BKH 1_BIEU KE HOACH  2015 (KTN 6.11 sua)" xfId="4648"/>
    <cellStyle name="T_09_BangTongHopKinhPhiNhaso9_QD ke hoach dau thau" xfId="4649"/>
    <cellStyle name="T_09_BangTongHopKinhPhiNhaso9_QD ke hoach dau thau 2" xfId="4650"/>
    <cellStyle name="T_09_BangTongHopKinhPhiNhaso9_QD ke hoach dau thau 2 2" xfId="4651"/>
    <cellStyle name="T_09_BangTongHopKinhPhiNhaso9_QD ke hoach dau thau_BIEU KE HOACH  2015 (KTN 6.11 sua)" xfId="4652"/>
    <cellStyle name="T_09_BangTongHopKinhPhiNhaso9_Ra soat KH von 2011 (Huy-11-11-11)" xfId="4653"/>
    <cellStyle name="T_09_BangTongHopKinhPhiNhaso9_Ra soat KH von 2011 (Huy-11-11-11) 2" xfId="4654"/>
    <cellStyle name="T_09_BangTongHopKinhPhiNhaso9_Ra soat KH von 2011 (Huy-11-11-11) 2 2" xfId="4655"/>
    <cellStyle name="T_09_BangTongHopKinhPhiNhaso9_Ra soat KH von 2011 (Huy-11-11-11)_BIEU KE HOACH  2015 (KTN 6.11 sua)" xfId="4656"/>
    <cellStyle name="T_09_BangTongHopKinhPhiNhaso9_tien luong" xfId="4657"/>
    <cellStyle name="T_09_BangTongHopKinhPhiNhaso9_Tien luong chuan 01" xfId="4658"/>
    <cellStyle name="T_09_BangTongHopKinhPhiNhaso9_tinh toan hoang ha" xfId="4659"/>
    <cellStyle name="T_09_BangTongHopKinhPhiNhaso9_tinh toan hoang ha 2" xfId="4660"/>
    <cellStyle name="T_09_BangTongHopKinhPhiNhaso9_tinh toan hoang ha 2 2" xfId="4661"/>
    <cellStyle name="T_09_BangTongHopKinhPhiNhaso9_tinh toan hoang ha_BIEU KE HOACH  2015 (KTN 6.11 sua)" xfId="4662"/>
    <cellStyle name="T_09_BangTongHopKinhPhiNhaso9_Tong von ĐTPT" xfId="4663"/>
    <cellStyle name="T_09_BangTongHopKinhPhiNhaso9_Tong von ĐTPT 2" xfId="4664"/>
    <cellStyle name="T_09_BangTongHopKinhPhiNhaso9_Tong von ĐTPT 2 2" xfId="4665"/>
    <cellStyle name="T_09_BangTongHopKinhPhiNhaso9_Tong von ĐTPT_BIEU KE HOACH  2015 (KTN 6.11 sua)" xfId="4666"/>
    <cellStyle name="T_09_BangTongHopKinhPhiNhaso9_Viec Huy dang lam" xfId="4667"/>
    <cellStyle name="T_09_BangTongHopKinhPhiNhaso9_Viec Huy dang lam_CT 134" xfId="4668"/>
    <cellStyle name="T_09a_PhanMongNhaSo9" xfId="4669"/>
    <cellStyle name="T_09a_PhanMongNhaSo9_Bieu chi tieu KH 2014 (Huy-04-11)" xfId="4670"/>
    <cellStyle name="T_09a_PhanMongNhaSo9_Bieu chi tieu KH 2014 (Huy-04-11) 2" xfId="4671"/>
    <cellStyle name="T_09a_PhanMongNhaSo9_bieu ke hoach dau thau" xfId="4672"/>
    <cellStyle name="T_09a_PhanMongNhaSo9_bieu ke hoach dau thau 2" xfId="4673"/>
    <cellStyle name="T_09a_PhanMongNhaSo9_bieu ke hoach dau thau truong mam non SKH" xfId="4674"/>
    <cellStyle name="T_09a_PhanMongNhaSo9_bieu ke hoach dau thau truong mam non SKH 2" xfId="4675"/>
    <cellStyle name="T_09a_PhanMongNhaSo9_bieu ke hoach dau thau truong mam non SKH_BIEU KE HOACH  2015 (KTN 6.11 sua)" xfId="4676"/>
    <cellStyle name="T_09a_PhanMongNhaSo9_bieu ke hoach dau thau_BIEU KE HOACH  2015 (KTN 6.11 sua)" xfId="4677"/>
    <cellStyle name="T_09a_PhanMongNhaSo9_bieu tong hop lai kh von 2011 gui phong TH-KTDN" xfId="4678"/>
    <cellStyle name="T_09a_PhanMongNhaSo9_bieu tong hop lai kh von 2011 gui phong TH-KTDN 2" xfId="4679"/>
    <cellStyle name="T_09a_PhanMongNhaSo9_bieu tong hop lai kh von 2011 gui phong TH-KTDN_BIEU KE HOACH  2015 (KTN 6.11 sua)" xfId="4680"/>
    <cellStyle name="T_09a_PhanMongNhaSo9_Book1" xfId="4681"/>
    <cellStyle name="T_09a_PhanMongNhaSo9_Book1 2" xfId="4682"/>
    <cellStyle name="T_09a_PhanMongNhaSo9_Book1_BIEU KE HOACH  2015 (KTN 6.11 sua)" xfId="4683"/>
    <cellStyle name="T_09a_PhanMongNhaSo9_Book1_Ke hoach 2010 (theo doi 11-8-2010)" xfId="4684"/>
    <cellStyle name="T_09a_PhanMongNhaSo9_Book1_Ke hoach 2010 (theo doi 11-8-2010) 2" xfId="4685"/>
    <cellStyle name="T_09a_PhanMongNhaSo9_Book1_Ke hoach 2010 (theo doi 11-8-2010)_BIEU KE HOACH  2015 (KTN 6.11 sua)" xfId="4686"/>
    <cellStyle name="T_09a_PhanMongNhaSo9_Book1_ke hoach dau thau 30-6-2010" xfId="4687"/>
    <cellStyle name="T_09a_PhanMongNhaSo9_Book1_ke hoach dau thau 30-6-2010 2" xfId="4688"/>
    <cellStyle name="T_09a_PhanMongNhaSo9_Book1_ke hoach dau thau 30-6-2010_BIEU KE HOACH  2015 (KTN 6.11 sua)" xfId="4689"/>
    <cellStyle name="T_09a_PhanMongNhaSo9_Copy of KH PHAN BO VON ĐỐI ỨNG NAM 2011 (30 TY phuong án gop WB)" xfId="4690"/>
    <cellStyle name="T_09a_PhanMongNhaSo9_Copy of KH PHAN BO VON ĐỐI ỨNG NAM 2011 (30 TY phuong án gop WB) 2" xfId="4691"/>
    <cellStyle name="T_09a_PhanMongNhaSo9_Copy of KH PHAN BO VON ĐỐI ỨNG NAM 2011 (30 TY phuong án gop WB)_BIEU KE HOACH  2015 (KTN 6.11 sua)" xfId="4692"/>
    <cellStyle name="T_09a_PhanMongNhaSo9_DTTD chieng chan Tham lai 29-9-2009" xfId="4693"/>
    <cellStyle name="T_09a_PhanMongNhaSo9_DTTD chieng chan Tham lai 29-9-2009 2" xfId="4694"/>
    <cellStyle name="T_09a_PhanMongNhaSo9_DTTD chieng chan Tham lai 29-9-2009_BIEU KE HOACH  2015 (KTN 6.11 sua)" xfId="4695"/>
    <cellStyle name="T_09a_PhanMongNhaSo9_Du toan nuoc San Thang (GD2)" xfId="4697"/>
    <cellStyle name="T_09a_PhanMongNhaSo9_Du toan nuoc San Thang (GD2) 2" xfId="4698"/>
    <cellStyle name="T_09a_PhanMongNhaSo9_Du toan nuoc San Thang (GD2)_BIEU KE HOACH  2015 (KTN 6.11 sua)" xfId="4699"/>
    <cellStyle name="T_09a_PhanMongNhaSo9_dự toán 30a 2013" xfId="4696"/>
    <cellStyle name="T_09a_PhanMongNhaSo9_Ke hoach 2010 (theo doi 11-8-2010)" xfId="4700"/>
    <cellStyle name="T_09a_PhanMongNhaSo9_Ke hoach 2010 (theo doi 11-8-2010) 2" xfId="4701"/>
    <cellStyle name="T_09a_PhanMongNhaSo9_Ke hoach 2010 (theo doi 11-8-2010)_BIEU KE HOACH  2015 (KTN 6.11 sua)" xfId="4702"/>
    <cellStyle name="T_09a_PhanMongNhaSo9_ke hoach dau thau 30-6-2010" xfId="4703"/>
    <cellStyle name="T_09a_PhanMongNhaSo9_ke hoach dau thau 30-6-2010 2" xfId="4704"/>
    <cellStyle name="T_09a_PhanMongNhaSo9_ke hoach dau thau 30-6-2010_BIEU KE HOACH  2015 (KTN 6.11 sua)" xfId="4705"/>
    <cellStyle name="T_09a_PhanMongNhaSo9_KH Von 2012 gui BKH 1" xfId="4706"/>
    <cellStyle name="T_09a_PhanMongNhaSo9_KH Von 2012 gui BKH 1 2" xfId="4707"/>
    <cellStyle name="T_09a_PhanMongNhaSo9_KH Von 2012 gui BKH 1_BIEU KE HOACH  2015 (KTN 6.11 sua)" xfId="4708"/>
    <cellStyle name="T_09a_PhanMongNhaSo9_QD ke hoach dau thau" xfId="4709"/>
    <cellStyle name="T_09a_PhanMongNhaSo9_QD ke hoach dau thau 2" xfId="4710"/>
    <cellStyle name="T_09a_PhanMongNhaSo9_QD ke hoach dau thau_BIEU KE HOACH  2015 (KTN 6.11 sua)" xfId="4711"/>
    <cellStyle name="T_09a_PhanMongNhaSo9_Ra soat KH von 2011 (Huy-11-11-11)" xfId="4712"/>
    <cellStyle name="T_09a_PhanMongNhaSo9_Ra soat KH von 2011 (Huy-11-11-11) 2" xfId="4713"/>
    <cellStyle name="T_09a_PhanMongNhaSo9_Ra soat KH von 2011 (Huy-11-11-11)_BIEU KE HOACH  2015 (KTN 6.11 sua)" xfId="4714"/>
    <cellStyle name="T_09a_PhanMongNhaSo9_tinh toan hoang ha" xfId="4715"/>
    <cellStyle name="T_09a_PhanMongNhaSo9_tinh toan hoang ha 2" xfId="4716"/>
    <cellStyle name="T_09a_PhanMongNhaSo9_tinh toan hoang ha_BIEU KE HOACH  2015 (KTN 6.11 sua)" xfId="4717"/>
    <cellStyle name="T_09a_PhanMongNhaSo9_Tong von ĐTPT" xfId="4718"/>
    <cellStyle name="T_09a_PhanMongNhaSo9_Tong von ĐTPT 2" xfId="4719"/>
    <cellStyle name="T_09a_PhanMongNhaSo9_Tong von ĐTPT_BIEU KE HOACH  2015 (KTN 6.11 sua)" xfId="4720"/>
    <cellStyle name="T_09a_PhanMongNhaSo9_Viec Huy dang lam" xfId="4721"/>
    <cellStyle name="T_09a_PhanMongNhaSo9_Viec Huy dang lam_CT 134" xfId="4722"/>
    <cellStyle name="T_09b_PhanThannhaso9" xfId="4723"/>
    <cellStyle name="T_09b_PhanThannhaso9_Bieu chi tieu KH 2014 (Huy-04-11)" xfId="4724"/>
    <cellStyle name="T_09b_PhanThannhaso9_Bieu chi tieu KH 2014 (Huy-04-11) 2" xfId="4725"/>
    <cellStyle name="T_09b_PhanThannhaso9_bieu ke hoach dau thau" xfId="4726"/>
    <cellStyle name="T_09b_PhanThannhaso9_bieu ke hoach dau thau 2" xfId="4727"/>
    <cellStyle name="T_09b_PhanThannhaso9_bieu ke hoach dau thau truong mam non SKH" xfId="4728"/>
    <cellStyle name="T_09b_PhanThannhaso9_bieu ke hoach dau thau truong mam non SKH 2" xfId="4729"/>
    <cellStyle name="T_09b_PhanThannhaso9_bieu ke hoach dau thau truong mam non SKH_BIEU KE HOACH  2015 (KTN 6.11 sua)" xfId="4730"/>
    <cellStyle name="T_09b_PhanThannhaso9_bieu ke hoach dau thau_BIEU KE HOACH  2015 (KTN 6.11 sua)" xfId="4731"/>
    <cellStyle name="T_09b_PhanThannhaso9_bieu tong hop lai kh von 2011 gui phong TH-KTDN" xfId="4732"/>
    <cellStyle name="T_09b_PhanThannhaso9_bieu tong hop lai kh von 2011 gui phong TH-KTDN 2" xfId="4733"/>
    <cellStyle name="T_09b_PhanThannhaso9_bieu tong hop lai kh von 2011 gui phong TH-KTDN_BIEU KE HOACH  2015 (KTN 6.11 sua)" xfId="4734"/>
    <cellStyle name="T_09b_PhanThannhaso9_Book1" xfId="4735"/>
    <cellStyle name="T_09b_PhanThannhaso9_Book1 2" xfId="4736"/>
    <cellStyle name="T_09b_PhanThannhaso9_Book1_BIEU KE HOACH  2015 (KTN 6.11 sua)" xfId="4737"/>
    <cellStyle name="T_09b_PhanThannhaso9_Book1_Ke hoach 2010 (theo doi 11-8-2010)" xfId="4738"/>
    <cellStyle name="T_09b_PhanThannhaso9_Book1_Ke hoach 2010 (theo doi 11-8-2010) 2" xfId="4739"/>
    <cellStyle name="T_09b_PhanThannhaso9_Book1_Ke hoach 2010 (theo doi 11-8-2010)_BIEU KE HOACH  2015 (KTN 6.11 sua)" xfId="4740"/>
    <cellStyle name="T_09b_PhanThannhaso9_Book1_ke hoach dau thau 30-6-2010" xfId="4741"/>
    <cellStyle name="T_09b_PhanThannhaso9_Book1_ke hoach dau thau 30-6-2010 2" xfId="4742"/>
    <cellStyle name="T_09b_PhanThannhaso9_Book1_ke hoach dau thau 30-6-2010_BIEU KE HOACH  2015 (KTN 6.11 sua)" xfId="4743"/>
    <cellStyle name="T_09b_PhanThannhaso9_Copy of KH PHAN BO VON ĐỐI ỨNG NAM 2011 (30 TY phuong án gop WB)" xfId="4744"/>
    <cellStyle name="T_09b_PhanThannhaso9_Copy of KH PHAN BO VON ĐỐI ỨNG NAM 2011 (30 TY phuong án gop WB) 2" xfId="4745"/>
    <cellStyle name="T_09b_PhanThannhaso9_Copy of KH PHAN BO VON ĐỐI ỨNG NAM 2011 (30 TY phuong án gop WB)_BIEU KE HOACH  2015 (KTN 6.11 sua)" xfId="4746"/>
    <cellStyle name="T_09b_PhanThannhaso9_DTTD chieng chan Tham lai 29-9-2009" xfId="4747"/>
    <cellStyle name="T_09b_PhanThannhaso9_DTTD chieng chan Tham lai 29-9-2009 2" xfId="4748"/>
    <cellStyle name="T_09b_PhanThannhaso9_DTTD chieng chan Tham lai 29-9-2009_BIEU KE HOACH  2015 (KTN 6.11 sua)" xfId="4749"/>
    <cellStyle name="T_09b_PhanThannhaso9_Du toan nuoc San Thang (GD2)" xfId="4751"/>
    <cellStyle name="T_09b_PhanThannhaso9_Du toan nuoc San Thang (GD2) 2" xfId="4752"/>
    <cellStyle name="T_09b_PhanThannhaso9_Du toan nuoc San Thang (GD2)_BIEU KE HOACH  2015 (KTN 6.11 sua)" xfId="4753"/>
    <cellStyle name="T_09b_PhanThannhaso9_dự toán 30a 2013" xfId="4750"/>
    <cellStyle name="T_09b_PhanThannhaso9_Ke hoach 2010 (theo doi 11-8-2010)" xfId="4754"/>
    <cellStyle name="T_09b_PhanThannhaso9_Ke hoach 2010 (theo doi 11-8-2010) 2" xfId="4755"/>
    <cellStyle name="T_09b_PhanThannhaso9_Ke hoach 2010 (theo doi 11-8-2010)_BIEU KE HOACH  2015 (KTN 6.11 sua)" xfId="4756"/>
    <cellStyle name="T_09b_PhanThannhaso9_ke hoach dau thau 30-6-2010" xfId="4757"/>
    <cellStyle name="T_09b_PhanThannhaso9_ke hoach dau thau 30-6-2010 2" xfId="4758"/>
    <cellStyle name="T_09b_PhanThannhaso9_ke hoach dau thau 30-6-2010_BIEU KE HOACH  2015 (KTN 6.11 sua)" xfId="4759"/>
    <cellStyle name="T_09b_PhanThannhaso9_KH Von 2012 gui BKH 1" xfId="4760"/>
    <cellStyle name="T_09b_PhanThannhaso9_KH Von 2012 gui BKH 1 2" xfId="4761"/>
    <cellStyle name="T_09b_PhanThannhaso9_KH Von 2012 gui BKH 1_BIEU KE HOACH  2015 (KTN 6.11 sua)" xfId="4762"/>
    <cellStyle name="T_09b_PhanThannhaso9_QD ke hoach dau thau" xfId="4763"/>
    <cellStyle name="T_09b_PhanThannhaso9_QD ke hoach dau thau 2" xfId="4764"/>
    <cellStyle name="T_09b_PhanThannhaso9_QD ke hoach dau thau_BIEU KE HOACH  2015 (KTN 6.11 sua)" xfId="4765"/>
    <cellStyle name="T_09b_PhanThannhaso9_Ra soat KH von 2011 (Huy-11-11-11)" xfId="4766"/>
    <cellStyle name="T_09b_PhanThannhaso9_Ra soat KH von 2011 (Huy-11-11-11) 2" xfId="4767"/>
    <cellStyle name="T_09b_PhanThannhaso9_Ra soat KH von 2011 (Huy-11-11-11)_BIEU KE HOACH  2015 (KTN 6.11 sua)" xfId="4768"/>
    <cellStyle name="T_09b_PhanThannhaso9_tinh toan hoang ha" xfId="4769"/>
    <cellStyle name="T_09b_PhanThannhaso9_tinh toan hoang ha 2" xfId="4770"/>
    <cellStyle name="T_09b_PhanThannhaso9_tinh toan hoang ha_BIEU KE HOACH  2015 (KTN 6.11 sua)" xfId="4771"/>
    <cellStyle name="T_09b_PhanThannhaso9_Tong von ĐTPT" xfId="4772"/>
    <cellStyle name="T_09b_PhanThannhaso9_Tong von ĐTPT 2" xfId="4773"/>
    <cellStyle name="T_09b_PhanThannhaso9_Tong von ĐTPT_BIEU KE HOACH  2015 (KTN 6.11 sua)" xfId="4774"/>
    <cellStyle name="T_09b_PhanThannhaso9_Viec Huy dang lam" xfId="4775"/>
    <cellStyle name="T_09b_PhanThannhaso9_Viec Huy dang lam_CT 134" xfId="4776"/>
    <cellStyle name="T_09c_PhandienNhaso9" xfId="4777"/>
    <cellStyle name="T_09c_PhandienNhaso9_Bieu chi tieu KH 2014 (Huy-04-11)" xfId="4778"/>
    <cellStyle name="T_09c_PhandienNhaso9_Bieu chi tieu KH 2014 (Huy-04-11) 2" xfId="4779"/>
    <cellStyle name="T_09c_PhandienNhaso9_bieu ke hoach dau thau" xfId="4780"/>
    <cellStyle name="T_09c_PhandienNhaso9_bieu ke hoach dau thau 2" xfId="4781"/>
    <cellStyle name="T_09c_PhandienNhaso9_bieu ke hoach dau thau truong mam non SKH" xfId="4782"/>
    <cellStyle name="T_09c_PhandienNhaso9_bieu ke hoach dau thau truong mam non SKH 2" xfId="4783"/>
    <cellStyle name="T_09c_PhandienNhaso9_bieu ke hoach dau thau truong mam non SKH_BIEU KE HOACH  2015 (KTN 6.11 sua)" xfId="4784"/>
    <cellStyle name="T_09c_PhandienNhaso9_bieu ke hoach dau thau_BIEU KE HOACH  2015 (KTN 6.11 sua)" xfId="4785"/>
    <cellStyle name="T_09c_PhandienNhaso9_bieu tong hop lai kh von 2011 gui phong TH-KTDN" xfId="4786"/>
    <cellStyle name="T_09c_PhandienNhaso9_bieu tong hop lai kh von 2011 gui phong TH-KTDN 2" xfId="4787"/>
    <cellStyle name="T_09c_PhandienNhaso9_bieu tong hop lai kh von 2011 gui phong TH-KTDN_BIEU KE HOACH  2015 (KTN 6.11 sua)" xfId="4788"/>
    <cellStyle name="T_09c_PhandienNhaso9_Book1" xfId="4789"/>
    <cellStyle name="T_09c_PhandienNhaso9_Book1 2" xfId="4790"/>
    <cellStyle name="T_09c_PhandienNhaso9_Book1_BIEU KE HOACH  2015 (KTN 6.11 sua)" xfId="4791"/>
    <cellStyle name="T_09c_PhandienNhaso9_Book1_Ke hoach 2010 (theo doi 11-8-2010)" xfId="4792"/>
    <cellStyle name="T_09c_PhandienNhaso9_Book1_Ke hoach 2010 (theo doi 11-8-2010) 2" xfId="4793"/>
    <cellStyle name="T_09c_PhandienNhaso9_Book1_Ke hoach 2010 (theo doi 11-8-2010)_BIEU KE HOACH  2015 (KTN 6.11 sua)" xfId="4794"/>
    <cellStyle name="T_09c_PhandienNhaso9_Book1_ke hoach dau thau 30-6-2010" xfId="4795"/>
    <cellStyle name="T_09c_PhandienNhaso9_Book1_ke hoach dau thau 30-6-2010 2" xfId="4796"/>
    <cellStyle name="T_09c_PhandienNhaso9_Book1_ke hoach dau thau 30-6-2010_BIEU KE HOACH  2015 (KTN 6.11 sua)" xfId="4797"/>
    <cellStyle name="T_09c_PhandienNhaso9_Copy of KH PHAN BO VON ĐỐI ỨNG NAM 2011 (30 TY phuong án gop WB)" xfId="4798"/>
    <cellStyle name="T_09c_PhandienNhaso9_Copy of KH PHAN BO VON ĐỐI ỨNG NAM 2011 (30 TY phuong án gop WB) 2" xfId="4799"/>
    <cellStyle name="T_09c_PhandienNhaso9_Copy of KH PHAN BO VON ĐỐI ỨNG NAM 2011 (30 TY phuong án gop WB)_BIEU KE HOACH  2015 (KTN 6.11 sua)" xfId="4800"/>
    <cellStyle name="T_09c_PhandienNhaso9_DTTD chieng chan Tham lai 29-9-2009" xfId="4801"/>
    <cellStyle name="T_09c_PhandienNhaso9_DTTD chieng chan Tham lai 29-9-2009 2" xfId="4802"/>
    <cellStyle name="T_09c_PhandienNhaso9_DTTD chieng chan Tham lai 29-9-2009_BIEU KE HOACH  2015 (KTN 6.11 sua)" xfId="4803"/>
    <cellStyle name="T_09c_PhandienNhaso9_Du toan nuoc San Thang (GD2)" xfId="4805"/>
    <cellStyle name="T_09c_PhandienNhaso9_Du toan nuoc San Thang (GD2) 2" xfId="4806"/>
    <cellStyle name="T_09c_PhandienNhaso9_Du toan nuoc San Thang (GD2)_BIEU KE HOACH  2015 (KTN 6.11 sua)" xfId="4807"/>
    <cellStyle name="T_09c_PhandienNhaso9_dự toán 30a 2013" xfId="4804"/>
    <cellStyle name="T_09c_PhandienNhaso9_Ke hoach 2010 (theo doi 11-8-2010)" xfId="4808"/>
    <cellStyle name="T_09c_PhandienNhaso9_Ke hoach 2010 (theo doi 11-8-2010) 2" xfId="4809"/>
    <cellStyle name="T_09c_PhandienNhaso9_Ke hoach 2010 (theo doi 11-8-2010)_BIEU KE HOACH  2015 (KTN 6.11 sua)" xfId="4810"/>
    <cellStyle name="T_09c_PhandienNhaso9_ke hoach dau thau 30-6-2010" xfId="4811"/>
    <cellStyle name="T_09c_PhandienNhaso9_ke hoach dau thau 30-6-2010 2" xfId="4812"/>
    <cellStyle name="T_09c_PhandienNhaso9_ke hoach dau thau 30-6-2010_BIEU KE HOACH  2015 (KTN 6.11 sua)" xfId="4813"/>
    <cellStyle name="T_09c_PhandienNhaso9_KH Von 2012 gui BKH 1" xfId="4814"/>
    <cellStyle name="T_09c_PhandienNhaso9_KH Von 2012 gui BKH 1 2" xfId="4815"/>
    <cellStyle name="T_09c_PhandienNhaso9_KH Von 2012 gui BKH 1_BIEU KE HOACH  2015 (KTN 6.11 sua)" xfId="4816"/>
    <cellStyle name="T_09c_PhandienNhaso9_QD ke hoach dau thau" xfId="4817"/>
    <cellStyle name="T_09c_PhandienNhaso9_QD ke hoach dau thau 2" xfId="4818"/>
    <cellStyle name="T_09c_PhandienNhaso9_QD ke hoach dau thau_BIEU KE HOACH  2015 (KTN 6.11 sua)" xfId="4819"/>
    <cellStyle name="T_09c_PhandienNhaso9_Ra soat KH von 2011 (Huy-11-11-11)" xfId="4820"/>
    <cellStyle name="T_09c_PhandienNhaso9_Ra soat KH von 2011 (Huy-11-11-11) 2" xfId="4821"/>
    <cellStyle name="T_09c_PhandienNhaso9_Ra soat KH von 2011 (Huy-11-11-11)_BIEU KE HOACH  2015 (KTN 6.11 sua)" xfId="4822"/>
    <cellStyle name="T_09c_PhandienNhaso9_tinh toan hoang ha" xfId="4823"/>
    <cellStyle name="T_09c_PhandienNhaso9_tinh toan hoang ha 2" xfId="4824"/>
    <cellStyle name="T_09c_PhandienNhaso9_tinh toan hoang ha_BIEU KE HOACH  2015 (KTN 6.11 sua)" xfId="4825"/>
    <cellStyle name="T_09c_PhandienNhaso9_Tong von ĐTPT" xfId="4826"/>
    <cellStyle name="T_09c_PhandienNhaso9_Tong von ĐTPT 2" xfId="4827"/>
    <cellStyle name="T_09c_PhandienNhaso9_Tong von ĐTPT_BIEU KE HOACH  2015 (KTN 6.11 sua)" xfId="4828"/>
    <cellStyle name="T_09c_PhandienNhaso9_Viec Huy dang lam" xfId="4829"/>
    <cellStyle name="T_09c_PhandienNhaso9_Viec Huy dang lam_CT 134" xfId="4830"/>
    <cellStyle name="T_09d_Phannuocnhaso9" xfId="4831"/>
    <cellStyle name="T_09d_Phannuocnhaso9_Bieu chi tieu KH 2014 (Huy-04-11)" xfId="4832"/>
    <cellStyle name="T_09d_Phannuocnhaso9_Bieu chi tieu KH 2014 (Huy-04-11) 2" xfId="4833"/>
    <cellStyle name="T_09d_Phannuocnhaso9_bieu ke hoach dau thau" xfId="4834"/>
    <cellStyle name="T_09d_Phannuocnhaso9_bieu ke hoach dau thau 2" xfId="4835"/>
    <cellStyle name="T_09d_Phannuocnhaso9_bieu ke hoach dau thau truong mam non SKH" xfId="4836"/>
    <cellStyle name="T_09d_Phannuocnhaso9_bieu ke hoach dau thau truong mam non SKH 2" xfId="4837"/>
    <cellStyle name="T_09d_Phannuocnhaso9_bieu ke hoach dau thau truong mam non SKH_BIEU KE HOACH  2015 (KTN 6.11 sua)" xfId="4838"/>
    <cellStyle name="T_09d_Phannuocnhaso9_bieu ke hoach dau thau_BIEU KE HOACH  2015 (KTN 6.11 sua)" xfId="4839"/>
    <cellStyle name="T_09d_Phannuocnhaso9_bieu tong hop lai kh von 2011 gui phong TH-KTDN" xfId="4840"/>
    <cellStyle name="T_09d_Phannuocnhaso9_bieu tong hop lai kh von 2011 gui phong TH-KTDN 2" xfId="4841"/>
    <cellStyle name="T_09d_Phannuocnhaso9_bieu tong hop lai kh von 2011 gui phong TH-KTDN_BIEU KE HOACH  2015 (KTN 6.11 sua)" xfId="4842"/>
    <cellStyle name="T_09d_Phannuocnhaso9_Book1" xfId="4843"/>
    <cellStyle name="T_09d_Phannuocnhaso9_Book1 2" xfId="4844"/>
    <cellStyle name="T_09d_Phannuocnhaso9_Book1_BIEU KE HOACH  2015 (KTN 6.11 sua)" xfId="4845"/>
    <cellStyle name="T_09d_Phannuocnhaso9_Book1_Ke hoach 2010 (theo doi 11-8-2010)" xfId="4846"/>
    <cellStyle name="T_09d_Phannuocnhaso9_Book1_Ke hoach 2010 (theo doi 11-8-2010) 2" xfId="4847"/>
    <cellStyle name="T_09d_Phannuocnhaso9_Book1_Ke hoach 2010 (theo doi 11-8-2010)_BIEU KE HOACH  2015 (KTN 6.11 sua)" xfId="4848"/>
    <cellStyle name="T_09d_Phannuocnhaso9_Book1_ke hoach dau thau 30-6-2010" xfId="4849"/>
    <cellStyle name="T_09d_Phannuocnhaso9_Book1_ke hoach dau thau 30-6-2010 2" xfId="4850"/>
    <cellStyle name="T_09d_Phannuocnhaso9_Book1_ke hoach dau thau 30-6-2010_BIEU KE HOACH  2015 (KTN 6.11 sua)" xfId="4851"/>
    <cellStyle name="T_09d_Phannuocnhaso9_Copy of KH PHAN BO VON ĐỐI ỨNG NAM 2011 (30 TY phuong án gop WB)" xfId="4852"/>
    <cellStyle name="T_09d_Phannuocnhaso9_Copy of KH PHAN BO VON ĐỐI ỨNG NAM 2011 (30 TY phuong án gop WB) 2" xfId="4853"/>
    <cellStyle name="T_09d_Phannuocnhaso9_Copy of KH PHAN BO VON ĐỐI ỨNG NAM 2011 (30 TY phuong án gop WB)_BIEU KE HOACH  2015 (KTN 6.11 sua)" xfId="4854"/>
    <cellStyle name="T_09d_Phannuocnhaso9_DTTD chieng chan Tham lai 29-9-2009" xfId="4855"/>
    <cellStyle name="T_09d_Phannuocnhaso9_DTTD chieng chan Tham lai 29-9-2009 2" xfId="4856"/>
    <cellStyle name="T_09d_Phannuocnhaso9_DTTD chieng chan Tham lai 29-9-2009_BIEU KE HOACH  2015 (KTN 6.11 sua)" xfId="4857"/>
    <cellStyle name="T_09d_Phannuocnhaso9_Du toan nuoc San Thang (GD2)" xfId="4859"/>
    <cellStyle name="T_09d_Phannuocnhaso9_Du toan nuoc San Thang (GD2) 2" xfId="4860"/>
    <cellStyle name="T_09d_Phannuocnhaso9_Du toan nuoc San Thang (GD2)_BIEU KE HOACH  2015 (KTN 6.11 sua)" xfId="4861"/>
    <cellStyle name="T_09d_Phannuocnhaso9_dự toán 30a 2013" xfId="4858"/>
    <cellStyle name="T_09d_Phannuocnhaso9_Ke hoach 2010 (theo doi 11-8-2010)" xfId="4862"/>
    <cellStyle name="T_09d_Phannuocnhaso9_Ke hoach 2010 (theo doi 11-8-2010) 2" xfId="4863"/>
    <cellStyle name="T_09d_Phannuocnhaso9_Ke hoach 2010 (theo doi 11-8-2010)_BIEU KE HOACH  2015 (KTN 6.11 sua)" xfId="4864"/>
    <cellStyle name="T_09d_Phannuocnhaso9_ke hoach dau thau 30-6-2010" xfId="4865"/>
    <cellStyle name="T_09d_Phannuocnhaso9_ke hoach dau thau 30-6-2010 2" xfId="4866"/>
    <cellStyle name="T_09d_Phannuocnhaso9_ke hoach dau thau 30-6-2010_BIEU KE HOACH  2015 (KTN 6.11 sua)" xfId="4867"/>
    <cellStyle name="T_09d_Phannuocnhaso9_KH Von 2012 gui BKH 1" xfId="4868"/>
    <cellStyle name="T_09d_Phannuocnhaso9_KH Von 2012 gui BKH 1 2" xfId="4869"/>
    <cellStyle name="T_09d_Phannuocnhaso9_KH Von 2012 gui BKH 1_BIEU KE HOACH  2015 (KTN 6.11 sua)" xfId="4870"/>
    <cellStyle name="T_09d_Phannuocnhaso9_QD ke hoach dau thau" xfId="4871"/>
    <cellStyle name="T_09d_Phannuocnhaso9_QD ke hoach dau thau 2" xfId="4872"/>
    <cellStyle name="T_09d_Phannuocnhaso9_QD ke hoach dau thau_BIEU KE HOACH  2015 (KTN 6.11 sua)" xfId="4873"/>
    <cellStyle name="T_09d_Phannuocnhaso9_Ra soat KH von 2011 (Huy-11-11-11)" xfId="4874"/>
    <cellStyle name="T_09d_Phannuocnhaso9_Ra soat KH von 2011 (Huy-11-11-11) 2" xfId="4875"/>
    <cellStyle name="T_09d_Phannuocnhaso9_Ra soat KH von 2011 (Huy-11-11-11)_BIEU KE HOACH  2015 (KTN 6.11 sua)" xfId="4876"/>
    <cellStyle name="T_09d_Phannuocnhaso9_tinh toan hoang ha" xfId="4877"/>
    <cellStyle name="T_09d_Phannuocnhaso9_tinh toan hoang ha 2" xfId="4878"/>
    <cellStyle name="T_09d_Phannuocnhaso9_tinh toan hoang ha_BIEU KE HOACH  2015 (KTN 6.11 sua)" xfId="4879"/>
    <cellStyle name="T_09d_Phannuocnhaso9_Tong von ĐTPT" xfId="4880"/>
    <cellStyle name="T_09d_Phannuocnhaso9_Tong von ĐTPT 2" xfId="4881"/>
    <cellStyle name="T_09d_Phannuocnhaso9_Tong von ĐTPT_BIEU KE HOACH  2015 (KTN 6.11 sua)" xfId="4882"/>
    <cellStyle name="T_09d_Phannuocnhaso9_Viec Huy dang lam" xfId="4883"/>
    <cellStyle name="T_09d_Phannuocnhaso9_Viec Huy dang lam_CT 134" xfId="4884"/>
    <cellStyle name="T_09f_TienluongThannhaso9" xfId="4885"/>
    <cellStyle name="T_09f_TienluongThannhaso9_Bieu chi tieu KH 2014 (Huy-04-11)" xfId="4886"/>
    <cellStyle name="T_09f_TienluongThannhaso9_Bieu chi tieu KH 2014 (Huy-04-11) 2" xfId="4887"/>
    <cellStyle name="T_09f_TienluongThannhaso9_bieu ke hoach dau thau" xfId="4888"/>
    <cellStyle name="T_09f_TienluongThannhaso9_bieu ke hoach dau thau 2" xfId="4889"/>
    <cellStyle name="T_09f_TienluongThannhaso9_bieu ke hoach dau thau truong mam non SKH" xfId="4890"/>
    <cellStyle name="T_09f_TienluongThannhaso9_bieu ke hoach dau thau truong mam non SKH 2" xfId="4891"/>
    <cellStyle name="T_09f_TienluongThannhaso9_bieu ke hoach dau thau truong mam non SKH_BIEU KE HOACH  2015 (KTN 6.11 sua)" xfId="4892"/>
    <cellStyle name="T_09f_TienluongThannhaso9_bieu ke hoach dau thau_BIEU KE HOACH  2015 (KTN 6.11 sua)" xfId="4893"/>
    <cellStyle name="T_09f_TienluongThannhaso9_bieu tong hop lai kh von 2011 gui phong TH-KTDN" xfId="4894"/>
    <cellStyle name="T_09f_TienluongThannhaso9_bieu tong hop lai kh von 2011 gui phong TH-KTDN 2" xfId="4895"/>
    <cellStyle name="T_09f_TienluongThannhaso9_bieu tong hop lai kh von 2011 gui phong TH-KTDN_BIEU KE HOACH  2015 (KTN 6.11 sua)" xfId="4896"/>
    <cellStyle name="T_09f_TienluongThannhaso9_Book1" xfId="4897"/>
    <cellStyle name="T_09f_TienluongThannhaso9_Book1 2" xfId="4898"/>
    <cellStyle name="T_09f_TienluongThannhaso9_Book1_BIEU KE HOACH  2015 (KTN 6.11 sua)" xfId="4899"/>
    <cellStyle name="T_09f_TienluongThannhaso9_Book1_Ke hoach 2010 (theo doi 11-8-2010)" xfId="4900"/>
    <cellStyle name="T_09f_TienluongThannhaso9_Book1_Ke hoach 2010 (theo doi 11-8-2010) 2" xfId="4901"/>
    <cellStyle name="T_09f_TienluongThannhaso9_Book1_Ke hoach 2010 (theo doi 11-8-2010)_BIEU KE HOACH  2015 (KTN 6.11 sua)" xfId="4902"/>
    <cellStyle name="T_09f_TienluongThannhaso9_Book1_ke hoach dau thau 30-6-2010" xfId="4903"/>
    <cellStyle name="T_09f_TienluongThannhaso9_Book1_ke hoach dau thau 30-6-2010 2" xfId="4904"/>
    <cellStyle name="T_09f_TienluongThannhaso9_Book1_ke hoach dau thau 30-6-2010_BIEU KE HOACH  2015 (KTN 6.11 sua)" xfId="4905"/>
    <cellStyle name="T_09f_TienluongThannhaso9_Copy of KH PHAN BO VON ĐỐI ỨNG NAM 2011 (30 TY phuong án gop WB)" xfId="4906"/>
    <cellStyle name="T_09f_TienluongThannhaso9_Copy of KH PHAN BO VON ĐỐI ỨNG NAM 2011 (30 TY phuong án gop WB) 2" xfId="4907"/>
    <cellStyle name="T_09f_TienluongThannhaso9_Copy of KH PHAN BO VON ĐỐI ỨNG NAM 2011 (30 TY phuong án gop WB)_BIEU KE HOACH  2015 (KTN 6.11 sua)" xfId="4908"/>
    <cellStyle name="T_09f_TienluongThannhaso9_DTTD chieng chan Tham lai 29-9-2009" xfId="4909"/>
    <cellStyle name="T_09f_TienluongThannhaso9_DTTD chieng chan Tham lai 29-9-2009 2" xfId="4910"/>
    <cellStyle name="T_09f_TienluongThannhaso9_DTTD chieng chan Tham lai 29-9-2009_BIEU KE HOACH  2015 (KTN 6.11 sua)" xfId="4911"/>
    <cellStyle name="T_09f_TienluongThannhaso9_Du toan nuoc San Thang (GD2)" xfId="4913"/>
    <cellStyle name="T_09f_TienluongThannhaso9_Du toan nuoc San Thang (GD2) 2" xfId="4914"/>
    <cellStyle name="T_09f_TienluongThannhaso9_Du toan nuoc San Thang (GD2)_BIEU KE HOACH  2015 (KTN 6.11 sua)" xfId="4915"/>
    <cellStyle name="T_09f_TienluongThannhaso9_dự toán 30a 2013" xfId="4912"/>
    <cellStyle name="T_09f_TienluongThannhaso9_Ke hoach 2010 (theo doi 11-8-2010)" xfId="4916"/>
    <cellStyle name="T_09f_TienluongThannhaso9_Ke hoach 2010 (theo doi 11-8-2010) 2" xfId="4917"/>
    <cellStyle name="T_09f_TienluongThannhaso9_Ke hoach 2010 (theo doi 11-8-2010)_BIEU KE HOACH  2015 (KTN 6.11 sua)" xfId="4918"/>
    <cellStyle name="T_09f_TienluongThannhaso9_ke hoach dau thau 30-6-2010" xfId="4919"/>
    <cellStyle name="T_09f_TienluongThannhaso9_ke hoach dau thau 30-6-2010 2" xfId="4920"/>
    <cellStyle name="T_09f_TienluongThannhaso9_ke hoach dau thau 30-6-2010_BIEU KE HOACH  2015 (KTN 6.11 sua)" xfId="4921"/>
    <cellStyle name="T_09f_TienluongThannhaso9_KH Von 2012 gui BKH 1" xfId="4922"/>
    <cellStyle name="T_09f_TienluongThannhaso9_KH Von 2012 gui BKH 1 2" xfId="4923"/>
    <cellStyle name="T_09f_TienluongThannhaso9_KH Von 2012 gui BKH 1_BIEU KE HOACH  2015 (KTN 6.11 sua)" xfId="4924"/>
    <cellStyle name="T_09f_TienluongThannhaso9_QD ke hoach dau thau" xfId="4925"/>
    <cellStyle name="T_09f_TienluongThannhaso9_QD ke hoach dau thau 2" xfId="4926"/>
    <cellStyle name="T_09f_TienluongThannhaso9_QD ke hoach dau thau_BIEU KE HOACH  2015 (KTN 6.11 sua)" xfId="4927"/>
    <cellStyle name="T_09f_TienluongThannhaso9_Ra soat KH von 2011 (Huy-11-11-11)" xfId="4928"/>
    <cellStyle name="T_09f_TienluongThannhaso9_Ra soat KH von 2011 (Huy-11-11-11) 2" xfId="4929"/>
    <cellStyle name="T_09f_TienluongThannhaso9_Ra soat KH von 2011 (Huy-11-11-11)_BIEU KE HOACH  2015 (KTN 6.11 sua)" xfId="4930"/>
    <cellStyle name="T_09f_TienluongThannhaso9_tinh toan hoang ha" xfId="4931"/>
    <cellStyle name="T_09f_TienluongThannhaso9_tinh toan hoang ha 2" xfId="4932"/>
    <cellStyle name="T_09f_TienluongThannhaso9_tinh toan hoang ha_BIEU KE HOACH  2015 (KTN 6.11 sua)" xfId="4933"/>
    <cellStyle name="T_09f_TienluongThannhaso9_Tong von ĐTPT" xfId="4934"/>
    <cellStyle name="T_09f_TienluongThannhaso9_Tong von ĐTPT 2" xfId="4935"/>
    <cellStyle name="T_09f_TienluongThannhaso9_Tong von ĐTPT_BIEU KE HOACH  2015 (KTN 6.11 sua)" xfId="4936"/>
    <cellStyle name="T_09f_TienluongThannhaso9_Viec Huy dang lam" xfId="4937"/>
    <cellStyle name="T_09f_TienluongThannhaso9_Viec Huy dang lam_CT 134" xfId="4938"/>
    <cellStyle name="T_10b_PhanThanNhaSo10" xfId="4939"/>
    <cellStyle name="T_10b_PhanThanNhaSo10_Bieu chi tieu KH 2014 (Huy-04-11)" xfId="4940"/>
    <cellStyle name="T_10b_PhanThanNhaSo10_Bieu chi tieu KH 2014 (Huy-04-11) 2" xfId="4941"/>
    <cellStyle name="T_10b_PhanThanNhaSo10_bieu ke hoach dau thau" xfId="4942"/>
    <cellStyle name="T_10b_PhanThanNhaSo10_bieu ke hoach dau thau 2" xfId="4943"/>
    <cellStyle name="T_10b_PhanThanNhaSo10_bieu ke hoach dau thau truong mam non SKH" xfId="4944"/>
    <cellStyle name="T_10b_PhanThanNhaSo10_bieu ke hoach dau thau truong mam non SKH 2" xfId="4945"/>
    <cellStyle name="T_10b_PhanThanNhaSo10_bieu ke hoach dau thau truong mam non SKH_BIEU KE HOACH  2015 (KTN 6.11 sua)" xfId="4946"/>
    <cellStyle name="T_10b_PhanThanNhaSo10_bieu ke hoach dau thau_BIEU KE HOACH  2015 (KTN 6.11 sua)" xfId="4947"/>
    <cellStyle name="T_10b_PhanThanNhaSo10_bieu tong hop lai kh von 2011 gui phong TH-KTDN" xfId="4948"/>
    <cellStyle name="T_10b_PhanThanNhaSo10_bieu tong hop lai kh von 2011 gui phong TH-KTDN 2" xfId="4949"/>
    <cellStyle name="T_10b_PhanThanNhaSo10_bieu tong hop lai kh von 2011 gui phong TH-KTDN_BIEU KE HOACH  2015 (KTN 6.11 sua)" xfId="4950"/>
    <cellStyle name="T_10b_PhanThanNhaSo10_Book1" xfId="4951"/>
    <cellStyle name="T_10b_PhanThanNhaSo10_Book1 2" xfId="4952"/>
    <cellStyle name="T_10b_PhanThanNhaSo10_Book1_BIEU KE HOACH  2015 (KTN 6.11 sua)" xfId="4953"/>
    <cellStyle name="T_10b_PhanThanNhaSo10_Book1_Ke hoach 2010 (theo doi 11-8-2010)" xfId="4954"/>
    <cellStyle name="T_10b_PhanThanNhaSo10_Book1_Ke hoach 2010 (theo doi 11-8-2010) 2" xfId="4955"/>
    <cellStyle name="T_10b_PhanThanNhaSo10_Book1_Ke hoach 2010 (theo doi 11-8-2010)_BIEU KE HOACH  2015 (KTN 6.11 sua)" xfId="4956"/>
    <cellStyle name="T_10b_PhanThanNhaSo10_Book1_ke hoach dau thau 30-6-2010" xfId="4957"/>
    <cellStyle name="T_10b_PhanThanNhaSo10_Book1_ke hoach dau thau 30-6-2010 2" xfId="4958"/>
    <cellStyle name="T_10b_PhanThanNhaSo10_Book1_ke hoach dau thau 30-6-2010_BIEU KE HOACH  2015 (KTN 6.11 sua)" xfId="4959"/>
    <cellStyle name="T_10b_PhanThanNhaSo10_Copy of KH PHAN BO VON ĐỐI ỨNG NAM 2011 (30 TY phuong án gop WB)" xfId="4960"/>
    <cellStyle name="T_10b_PhanThanNhaSo10_Copy of KH PHAN BO VON ĐỐI ỨNG NAM 2011 (30 TY phuong án gop WB) 2" xfId="4961"/>
    <cellStyle name="T_10b_PhanThanNhaSo10_Copy of KH PHAN BO VON ĐỐI ỨNG NAM 2011 (30 TY phuong án gop WB)_BIEU KE HOACH  2015 (KTN 6.11 sua)" xfId="4962"/>
    <cellStyle name="T_10b_PhanThanNhaSo10_DTTD chieng chan Tham lai 29-9-2009" xfId="4963"/>
    <cellStyle name="T_10b_PhanThanNhaSo10_DTTD chieng chan Tham lai 29-9-2009 2" xfId="4964"/>
    <cellStyle name="T_10b_PhanThanNhaSo10_DTTD chieng chan Tham lai 29-9-2009_BIEU KE HOACH  2015 (KTN 6.11 sua)" xfId="4965"/>
    <cellStyle name="T_10b_PhanThanNhaSo10_Du toan nuoc San Thang (GD2)" xfId="4967"/>
    <cellStyle name="T_10b_PhanThanNhaSo10_Du toan nuoc San Thang (GD2) 2" xfId="4968"/>
    <cellStyle name="T_10b_PhanThanNhaSo10_Du toan nuoc San Thang (GD2)_BIEU KE HOACH  2015 (KTN 6.11 sua)" xfId="4969"/>
    <cellStyle name="T_10b_PhanThanNhaSo10_dự toán 30a 2013" xfId="4966"/>
    <cellStyle name="T_10b_PhanThanNhaSo10_Ke hoach 2010 (theo doi 11-8-2010)" xfId="4970"/>
    <cellStyle name="T_10b_PhanThanNhaSo10_Ke hoach 2010 (theo doi 11-8-2010) 2" xfId="4971"/>
    <cellStyle name="T_10b_PhanThanNhaSo10_Ke hoach 2010 (theo doi 11-8-2010)_BIEU KE HOACH  2015 (KTN 6.11 sua)" xfId="4972"/>
    <cellStyle name="T_10b_PhanThanNhaSo10_ke hoach dau thau 30-6-2010" xfId="4973"/>
    <cellStyle name="T_10b_PhanThanNhaSo10_ke hoach dau thau 30-6-2010 2" xfId="4974"/>
    <cellStyle name="T_10b_PhanThanNhaSo10_ke hoach dau thau 30-6-2010_BIEU KE HOACH  2015 (KTN 6.11 sua)" xfId="4975"/>
    <cellStyle name="T_10b_PhanThanNhaSo10_KH Von 2012 gui BKH 1" xfId="4976"/>
    <cellStyle name="T_10b_PhanThanNhaSo10_KH Von 2012 gui BKH 1 2" xfId="4977"/>
    <cellStyle name="T_10b_PhanThanNhaSo10_KH Von 2012 gui BKH 1_BIEU KE HOACH  2015 (KTN 6.11 sua)" xfId="4978"/>
    <cellStyle name="T_10b_PhanThanNhaSo10_QD ke hoach dau thau" xfId="4979"/>
    <cellStyle name="T_10b_PhanThanNhaSo10_QD ke hoach dau thau 2" xfId="4980"/>
    <cellStyle name="T_10b_PhanThanNhaSo10_QD ke hoach dau thau_BIEU KE HOACH  2015 (KTN 6.11 sua)" xfId="4981"/>
    <cellStyle name="T_10b_PhanThanNhaSo10_Ra soat KH von 2011 (Huy-11-11-11)" xfId="4982"/>
    <cellStyle name="T_10b_PhanThanNhaSo10_Ra soat KH von 2011 (Huy-11-11-11) 2" xfId="4983"/>
    <cellStyle name="T_10b_PhanThanNhaSo10_Ra soat KH von 2011 (Huy-11-11-11)_BIEU KE HOACH  2015 (KTN 6.11 sua)" xfId="4984"/>
    <cellStyle name="T_10b_PhanThanNhaSo10_tinh toan hoang ha" xfId="4985"/>
    <cellStyle name="T_10b_PhanThanNhaSo10_tinh toan hoang ha 2" xfId="4986"/>
    <cellStyle name="T_10b_PhanThanNhaSo10_tinh toan hoang ha_BIEU KE HOACH  2015 (KTN 6.11 sua)" xfId="4987"/>
    <cellStyle name="T_10b_PhanThanNhaSo10_Tong von ĐTPT" xfId="4988"/>
    <cellStyle name="T_10b_PhanThanNhaSo10_Tong von ĐTPT 2" xfId="4989"/>
    <cellStyle name="T_10b_PhanThanNhaSo10_Tong von ĐTPT_BIEU KE HOACH  2015 (KTN 6.11 sua)" xfId="4990"/>
    <cellStyle name="T_10b_PhanThanNhaSo10_Viec Huy dang lam" xfId="4991"/>
    <cellStyle name="T_10b_PhanThanNhaSo10_Viec Huy dang lam_CT 134" xfId="4992"/>
    <cellStyle name="T_6 GIAN 3 TANG" xfId="4993"/>
    <cellStyle name="T_6 GIAN 3 TANG 2" xfId="4994"/>
    <cellStyle name="T_6 GIAN 3 TANG_BIEU KE HOACH  2015 (KTN 6.11 sua)" xfId="4995"/>
    <cellStyle name="T_bao cao" xfId="4996"/>
    <cellStyle name="T_bao cao 2" xfId="4997"/>
    <cellStyle name="T_Bao cao kttb milk yomilkYAO-mien bac" xfId="4998"/>
    <cellStyle name="T_Bao cao kttb milk yomilkYAO-mien bac 2" xfId="4999"/>
    <cellStyle name="T_Bao cao kttb milk yomilkYAO-mien bac_CT 134" xfId="5000"/>
    <cellStyle name="T_Bao cao so lieu kiem toan nam 2007 sua" xfId="5001"/>
    <cellStyle name="T_Bao cao so lieu kiem toan nam 2007 sua 2" xfId="5002"/>
    <cellStyle name="T_Bao cao so lieu kiem toan nam 2007 sua_CT 134" xfId="5003"/>
    <cellStyle name="T_Bao cao tinh hinh xay dung" xfId="5004"/>
    <cellStyle name="T_Bao cao TPCP" xfId="5005"/>
    <cellStyle name="T_Bao cao TPCP 2" xfId="5006"/>
    <cellStyle name="T_Bao cao TPCP_BIEU KE HOACH  2015 (KTN 6.11 sua)" xfId="5007"/>
    <cellStyle name="T_bao cao_BIEU KE HOACH  2015 (KTN 6.11 sua)" xfId="5008"/>
    <cellStyle name="T_BBTNG-06" xfId="5009"/>
    <cellStyle name="T_BBTNG-06 2" xfId="5010"/>
    <cellStyle name="T_BBTNG-06_BIEU KE HOACH  2015 (KTN 6.11 sua)" xfId="5011"/>
    <cellStyle name="T_BC CTMT-2008 Ttinh" xfId="5012"/>
    <cellStyle name="T_BC CTMT-2008 Ttinh 2" xfId="5013"/>
    <cellStyle name="T_BC CTMT-2008 Ttinh_CT 134" xfId="5014"/>
    <cellStyle name="T_bc_km_ngay" xfId="5015"/>
    <cellStyle name="T_bc_km_ngay 2" xfId="5016"/>
    <cellStyle name="T_bc_km_ngay_CT 134" xfId="5017"/>
    <cellStyle name="T_Bieu  KH CTMT QG trinh HDND" xfId="5018"/>
    <cellStyle name="T_Bieu  KH CTMT QG trinh HDND 2" xfId="5019"/>
    <cellStyle name="T_Bieu  KH CTMT QG trinh HDND_BIEU KE HOACH  2015 (KTN 6.11 sua)" xfId="5020"/>
    <cellStyle name="T_Bieu chi tieu KH 2008 10_12 IN" xfId="5021"/>
    <cellStyle name="T_Bieu chi tieu KH 2008 10_12 IN 2" xfId="5022"/>
    <cellStyle name="T_Bieu chi tieu KH 2008 10_12 IN_BIEU KE HOACH  2015 (KTN 6.11 sua)" xfId="5023"/>
    <cellStyle name="T_Bieu chi tieu KH 2014 (Huy-04-11)" xfId="5024"/>
    <cellStyle name="T_Bieu chi tieu KH 2014 (Huy-04-11) 2" xfId="5025"/>
    <cellStyle name="T_BIEU KE HOACH  2015 (KTN 6.11 sua)" xfId="5026"/>
    <cellStyle name="T_bieu ke hoach dau thau" xfId="5027"/>
    <cellStyle name="T_bieu ke hoach dau thau 2" xfId="5028"/>
    <cellStyle name="T_bieu ke hoach dau thau truong mam non SKH" xfId="5029"/>
    <cellStyle name="T_bieu ke hoach dau thau truong mam non SKH 2" xfId="5030"/>
    <cellStyle name="T_bieu ke hoach dau thau truong mam non SKH_BIEU KE HOACH  2015 (KTN 6.11 sua)" xfId="5031"/>
    <cellStyle name="T_bieu ke hoach dau thau_BIEU KE HOACH  2015 (KTN 6.11 sua)" xfId="5032"/>
    <cellStyle name="T_Bieu mau danh muc du an thuoc CTMTQG nam 2008" xfId="5033"/>
    <cellStyle name="T_Bieu mau danh muc du an thuoc CTMTQG nam 2008 2" xfId="5034"/>
    <cellStyle name="T_Bieu mau danh muc du an thuoc CTMTQG nam 2008_CT 134" xfId="5035"/>
    <cellStyle name="T_bieu tong hop lai kh von 2011 gui phong TH-KTDN" xfId="5036"/>
    <cellStyle name="T_bieu tong hop lai kh von 2011 gui phong TH-KTDN 2" xfId="5037"/>
    <cellStyle name="T_bieu tong hop lai kh von 2011 gui phong TH-KTDN_BIEU KE HOACH  2015 (KTN 6.11 sua)" xfId="5038"/>
    <cellStyle name="T_Bieu tong hop nhu cau ung 2011 da chon loc -Mien nui" xfId="5040"/>
    <cellStyle name="T_Bieu tong hop nhu cau ung 2011 da chon loc -Mien nui 2" xfId="5041"/>
    <cellStyle name="T_Bieu tong hop nhu cau ung 2011 da chon loc -Mien nui_CT 134" xfId="5042"/>
    <cellStyle name="T_bieu tong hop Sinh0" xfId="5043"/>
    <cellStyle name="T_Bieu TPCP Quynh sua ngay 14_7 IN" xfId="5044"/>
    <cellStyle name="T_bieu1" xfId="5045"/>
    <cellStyle name="T_BIỂU TỔNG HỢP LẦN CUỐI SỬA THEO NGHI QUYẾT SỐ 81" xfId="5039"/>
    <cellStyle name="T_Book1" xfId="5046"/>
    <cellStyle name="T_Book1 2" xfId="5047"/>
    <cellStyle name="T_Book1 3" xfId="5048"/>
    <cellStyle name="T_Book1 4" xfId="5049"/>
    <cellStyle name="T_Book1_09_BangTongHopKinhPhiNhaso9" xfId="5050"/>
    <cellStyle name="T_Book1_09_BangTongHopKinhPhiNhaso9 2" xfId="5051"/>
    <cellStyle name="T_Book1_09_BangTongHopKinhPhiNhaso9_Bieu chi tieu KH 2014 (Huy-04-11)" xfId="5052"/>
    <cellStyle name="T_Book1_09_BangTongHopKinhPhiNhaso9_bieu ke hoach dau thau" xfId="5053"/>
    <cellStyle name="T_Book1_09_BangTongHopKinhPhiNhaso9_bieu ke hoach dau thau truong mam non SKH" xfId="5054"/>
    <cellStyle name="T_Book1_09_BangTongHopKinhPhiNhaso9_bieu tong hop lai kh von 2011 gui phong TH-KTDN" xfId="5055"/>
    <cellStyle name="T_Book1_09_BangTongHopKinhPhiNhaso9_Book1" xfId="5056"/>
    <cellStyle name="T_Book1_09_BangTongHopKinhPhiNhaso9_Book1_Ke hoach 2010 (theo doi 11-8-2010)" xfId="5057"/>
    <cellStyle name="T_Book1_09_BangTongHopKinhPhiNhaso9_Book1_ke hoach dau thau 30-6-2010" xfId="5058"/>
    <cellStyle name="T_Book1_09_BangTongHopKinhPhiNhaso9_Copy of KH PHAN BO VON ĐỐI ỨNG NAM 2011 (30 TY phuong án gop WB)" xfId="5059"/>
    <cellStyle name="T_Book1_09_BangTongHopKinhPhiNhaso9_DTTD chieng chan Tham lai 29-9-2009" xfId="5060"/>
    <cellStyle name="T_Book1_09_BangTongHopKinhPhiNhaso9_Du toan nuoc San Thang (GD2)" xfId="5062"/>
    <cellStyle name="T_Book1_09_BangTongHopKinhPhiNhaso9_dự toán 30a 2013" xfId="5061"/>
    <cellStyle name="T_Book1_09_BangTongHopKinhPhiNhaso9_Ke hoach 2010 (theo doi 11-8-2010)" xfId="5063"/>
    <cellStyle name="T_Book1_09_BangTongHopKinhPhiNhaso9_ke hoach dau thau 30-6-2010" xfId="5064"/>
    <cellStyle name="T_Book1_09_BangTongHopKinhPhiNhaso9_KH Von 2012 gui BKH 1" xfId="5065"/>
    <cellStyle name="T_Book1_09_BangTongHopKinhPhiNhaso9_QD ke hoach dau thau" xfId="5066"/>
    <cellStyle name="T_Book1_09_BangTongHopKinhPhiNhaso9_Ra soat KH von 2011 (Huy-11-11-11)" xfId="5067"/>
    <cellStyle name="T_Book1_09_BangTongHopKinhPhiNhaso9_tinh toan hoang ha" xfId="5068"/>
    <cellStyle name="T_Book1_09_BangTongHopKinhPhiNhaso9_Tong von ĐTPT" xfId="5069"/>
    <cellStyle name="T_Book1_09_BangTongHopKinhPhiNhaso9_Viec Huy dang lam" xfId="5070"/>
    <cellStyle name="T_Book1_09a_PhanMongNhaSo9" xfId="5071"/>
    <cellStyle name="T_Book1_09a_PhanMongNhaSo9 2" xfId="8646"/>
    <cellStyle name="T_Book1_09a_PhanMongNhaSo9_Bieu chi tieu KH 2014 (Huy-04-11)" xfId="5072"/>
    <cellStyle name="T_Book1_09a_PhanMongNhaSo9_Bieu chi tieu KH 2014 (Huy-04-11) 2" xfId="5073"/>
    <cellStyle name="T_Book1_09a_PhanMongNhaSo9_bieu ke hoach dau thau" xfId="5074"/>
    <cellStyle name="T_Book1_09a_PhanMongNhaSo9_bieu ke hoach dau thau 2" xfId="5075"/>
    <cellStyle name="T_Book1_09a_PhanMongNhaSo9_bieu ke hoach dau thau 2 2" xfId="5076"/>
    <cellStyle name="T_Book1_09a_PhanMongNhaSo9_bieu ke hoach dau thau truong mam non SKH" xfId="5077"/>
    <cellStyle name="T_Book1_09a_PhanMongNhaSo9_bieu ke hoach dau thau truong mam non SKH 2" xfId="5078"/>
    <cellStyle name="T_Book1_09a_PhanMongNhaSo9_bieu ke hoach dau thau truong mam non SKH 2 2" xfId="5079"/>
    <cellStyle name="T_Book1_09a_PhanMongNhaSo9_bieu ke hoach dau thau truong mam non SKH_BIEU KE HOACH  2015 (KTN 6.11 sua)" xfId="5080"/>
    <cellStyle name="T_Book1_09a_PhanMongNhaSo9_bieu ke hoach dau thau_BIEU KE HOACH  2015 (KTN 6.11 sua)" xfId="5081"/>
    <cellStyle name="T_Book1_09a_PhanMongNhaSo9_bieu tong hop lai kh von 2011 gui phong TH-KTDN" xfId="5082"/>
    <cellStyle name="T_Book1_09a_PhanMongNhaSo9_bieu tong hop lai kh von 2011 gui phong TH-KTDN 2" xfId="5083"/>
    <cellStyle name="T_Book1_09a_PhanMongNhaSo9_bieu tong hop lai kh von 2011 gui phong TH-KTDN 2 2" xfId="5084"/>
    <cellStyle name="T_Book1_09a_PhanMongNhaSo9_bieu tong hop lai kh von 2011 gui phong TH-KTDN_BIEU KE HOACH  2015 (KTN 6.11 sua)" xfId="5085"/>
    <cellStyle name="T_Book1_09a_PhanMongNhaSo9_Book1" xfId="5086"/>
    <cellStyle name="T_Book1_09a_PhanMongNhaSo9_Book1 2" xfId="5087"/>
    <cellStyle name="T_Book1_09a_PhanMongNhaSo9_Book1 2 2" xfId="5088"/>
    <cellStyle name="T_Book1_09a_PhanMongNhaSo9_Book1_BIEU KE HOACH  2015 (KTN 6.11 sua)" xfId="5089"/>
    <cellStyle name="T_Book1_09a_PhanMongNhaSo9_Book1_Ke hoach 2010 (theo doi 11-8-2010)" xfId="5090"/>
    <cellStyle name="T_Book1_09a_PhanMongNhaSo9_Book1_Ke hoach 2010 (theo doi 11-8-2010) 2" xfId="5091"/>
    <cellStyle name="T_Book1_09a_PhanMongNhaSo9_Book1_Ke hoach 2010 (theo doi 11-8-2010) 2 2" xfId="5092"/>
    <cellStyle name="T_Book1_09a_PhanMongNhaSo9_Book1_Ke hoach 2010 (theo doi 11-8-2010)_BIEU KE HOACH  2015 (KTN 6.11 sua)" xfId="5093"/>
    <cellStyle name="T_Book1_09a_PhanMongNhaSo9_Book1_ke hoach dau thau 30-6-2010" xfId="5094"/>
    <cellStyle name="T_Book1_09a_PhanMongNhaSo9_Book1_ke hoach dau thau 30-6-2010 2" xfId="5095"/>
    <cellStyle name="T_Book1_09a_PhanMongNhaSo9_Book1_ke hoach dau thau 30-6-2010 2 2" xfId="5096"/>
    <cellStyle name="T_Book1_09a_PhanMongNhaSo9_Book1_ke hoach dau thau 30-6-2010_BIEU KE HOACH  2015 (KTN 6.11 sua)" xfId="5097"/>
    <cellStyle name="T_Book1_09a_PhanMongNhaSo9_Copy of KH PHAN BO VON ĐỐI ỨNG NAM 2011 (30 TY phuong án gop WB)" xfId="5098"/>
    <cellStyle name="T_Book1_09a_PhanMongNhaSo9_Copy of KH PHAN BO VON ĐỐI ỨNG NAM 2011 (30 TY phuong án gop WB) 2" xfId="5099"/>
    <cellStyle name="T_Book1_09a_PhanMongNhaSo9_Copy of KH PHAN BO VON ĐỐI ỨNG NAM 2011 (30 TY phuong án gop WB) 2 2" xfId="5100"/>
    <cellStyle name="T_Book1_09a_PhanMongNhaSo9_Copy of KH PHAN BO VON ĐỐI ỨNG NAM 2011 (30 TY phuong án gop WB)_BIEU KE HOACH  2015 (KTN 6.11 sua)" xfId="5101"/>
    <cellStyle name="T_Book1_09a_PhanMongNhaSo9_DTTD chieng chan Tham lai 29-9-2009" xfId="5102"/>
    <cellStyle name="T_Book1_09a_PhanMongNhaSo9_DTTD chieng chan Tham lai 29-9-2009 2" xfId="5103"/>
    <cellStyle name="T_Book1_09a_PhanMongNhaSo9_DTTD chieng chan Tham lai 29-9-2009 2 2" xfId="5104"/>
    <cellStyle name="T_Book1_09a_PhanMongNhaSo9_DTTD chieng chan Tham lai 29-9-2009_BIEU KE HOACH  2015 (KTN 6.11 sua)" xfId="5105"/>
    <cellStyle name="T_Book1_09a_PhanMongNhaSo9_Du toan nuoc San Thang (GD2)" xfId="5107"/>
    <cellStyle name="T_Book1_09a_PhanMongNhaSo9_Du toan nuoc San Thang (GD2) 2" xfId="5108"/>
    <cellStyle name="T_Book1_09a_PhanMongNhaSo9_Du toan nuoc San Thang (GD2) 2 2" xfId="5109"/>
    <cellStyle name="T_Book1_09a_PhanMongNhaSo9_Du toan nuoc San Thang (GD2)_BIEU KE HOACH  2015 (KTN 6.11 sua)" xfId="5110"/>
    <cellStyle name="T_Book1_09a_PhanMongNhaSo9_dự toán 30a 2013" xfId="5106"/>
    <cellStyle name="T_Book1_09a_PhanMongNhaSo9_Ke hoach 2010 (theo doi 11-8-2010)" xfId="5111"/>
    <cellStyle name="T_Book1_09a_PhanMongNhaSo9_Ke hoach 2010 (theo doi 11-8-2010) 2" xfId="5112"/>
    <cellStyle name="T_Book1_09a_PhanMongNhaSo9_Ke hoach 2010 (theo doi 11-8-2010) 2 2" xfId="5113"/>
    <cellStyle name="T_Book1_09a_PhanMongNhaSo9_Ke hoach 2010 (theo doi 11-8-2010)_BIEU KE HOACH  2015 (KTN 6.11 sua)" xfId="5114"/>
    <cellStyle name="T_Book1_09a_PhanMongNhaSo9_ke hoach dau thau 30-6-2010" xfId="5115"/>
    <cellStyle name="T_Book1_09a_PhanMongNhaSo9_ke hoach dau thau 30-6-2010 2" xfId="5116"/>
    <cellStyle name="T_Book1_09a_PhanMongNhaSo9_ke hoach dau thau 30-6-2010 2 2" xfId="5117"/>
    <cellStyle name="T_Book1_09a_PhanMongNhaSo9_ke hoach dau thau 30-6-2010_BIEU KE HOACH  2015 (KTN 6.11 sua)" xfId="5118"/>
    <cellStyle name="T_Book1_09a_PhanMongNhaSo9_KH Von 2012 gui BKH 1" xfId="5119"/>
    <cellStyle name="T_Book1_09a_PhanMongNhaSo9_KH Von 2012 gui BKH 1 2" xfId="5120"/>
    <cellStyle name="T_Book1_09a_PhanMongNhaSo9_KH Von 2012 gui BKH 1 2 2" xfId="5121"/>
    <cellStyle name="T_Book1_09a_PhanMongNhaSo9_KH Von 2012 gui BKH 1_BIEU KE HOACH  2015 (KTN 6.11 sua)" xfId="5122"/>
    <cellStyle name="T_Book1_09a_PhanMongNhaSo9_QD ke hoach dau thau" xfId="5123"/>
    <cellStyle name="T_Book1_09a_PhanMongNhaSo9_QD ke hoach dau thau 2" xfId="5124"/>
    <cellStyle name="T_Book1_09a_PhanMongNhaSo9_QD ke hoach dau thau 2 2" xfId="5125"/>
    <cellStyle name="T_Book1_09a_PhanMongNhaSo9_QD ke hoach dau thau_BIEU KE HOACH  2015 (KTN 6.11 sua)" xfId="5126"/>
    <cellStyle name="T_Book1_09a_PhanMongNhaSo9_Ra soat KH von 2011 (Huy-11-11-11)" xfId="5127"/>
    <cellStyle name="T_Book1_09a_PhanMongNhaSo9_Ra soat KH von 2011 (Huy-11-11-11) 2" xfId="5128"/>
    <cellStyle name="T_Book1_09a_PhanMongNhaSo9_Ra soat KH von 2011 (Huy-11-11-11) 2 2" xfId="5129"/>
    <cellStyle name="T_Book1_09a_PhanMongNhaSo9_Ra soat KH von 2011 (Huy-11-11-11)_BIEU KE HOACH  2015 (KTN 6.11 sua)" xfId="5130"/>
    <cellStyle name="T_Book1_09a_PhanMongNhaSo9_tinh toan hoang ha" xfId="5131"/>
    <cellStyle name="T_Book1_09a_PhanMongNhaSo9_tinh toan hoang ha 2" xfId="5132"/>
    <cellStyle name="T_Book1_09a_PhanMongNhaSo9_tinh toan hoang ha 2 2" xfId="5133"/>
    <cellStyle name="T_Book1_09a_PhanMongNhaSo9_tinh toan hoang ha_BIEU KE HOACH  2015 (KTN 6.11 sua)" xfId="5134"/>
    <cellStyle name="T_Book1_09a_PhanMongNhaSo9_Tong von ĐTPT" xfId="5135"/>
    <cellStyle name="T_Book1_09a_PhanMongNhaSo9_Tong von ĐTPT 2" xfId="5136"/>
    <cellStyle name="T_Book1_09a_PhanMongNhaSo9_Tong von ĐTPT 2 2" xfId="5137"/>
    <cellStyle name="T_Book1_09a_PhanMongNhaSo9_Tong von ĐTPT_BIEU KE HOACH  2015 (KTN 6.11 sua)" xfId="5138"/>
    <cellStyle name="T_Book1_09a_PhanMongNhaSo9_Viec Huy dang lam" xfId="5139"/>
    <cellStyle name="T_Book1_09a_PhanMongNhaSo9_Viec Huy dang lam_CT 134" xfId="5140"/>
    <cellStyle name="T_Book1_09b_PhanThannhaso9" xfId="5141"/>
    <cellStyle name="T_Book1_09b_PhanThannhaso9 2" xfId="8647"/>
    <cellStyle name="T_Book1_09b_PhanThannhaso9_Bieu chi tieu KH 2014 (Huy-04-11)" xfId="5142"/>
    <cellStyle name="T_Book1_09b_PhanThannhaso9_Bieu chi tieu KH 2014 (Huy-04-11) 2" xfId="5143"/>
    <cellStyle name="T_Book1_09b_PhanThannhaso9_bieu ke hoach dau thau" xfId="5144"/>
    <cellStyle name="T_Book1_09b_PhanThannhaso9_bieu ke hoach dau thau 2" xfId="5145"/>
    <cellStyle name="T_Book1_09b_PhanThannhaso9_bieu ke hoach dau thau 2 2" xfId="5146"/>
    <cellStyle name="T_Book1_09b_PhanThannhaso9_bieu ke hoach dau thau truong mam non SKH" xfId="5147"/>
    <cellStyle name="T_Book1_09b_PhanThannhaso9_bieu ke hoach dau thau truong mam non SKH 2" xfId="5148"/>
    <cellStyle name="T_Book1_09b_PhanThannhaso9_bieu ke hoach dau thau truong mam non SKH 2 2" xfId="5149"/>
    <cellStyle name="T_Book1_09b_PhanThannhaso9_bieu ke hoach dau thau truong mam non SKH_BIEU KE HOACH  2015 (KTN 6.11 sua)" xfId="5150"/>
    <cellStyle name="T_Book1_09b_PhanThannhaso9_bieu ke hoach dau thau_BIEU KE HOACH  2015 (KTN 6.11 sua)" xfId="5151"/>
    <cellStyle name="T_Book1_09b_PhanThannhaso9_bieu tong hop lai kh von 2011 gui phong TH-KTDN" xfId="5152"/>
    <cellStyle name="T_Book1_09b_PhanThannhaso9_bieu tong hop lai kh von 2011 gui phong TH-KTDN 2" xfId="5153"/>
    <cellStyle name="T_Book1_09b_PhanThannhaso9_bieu tong hop lai kh von 2011 gui phong TH-KTDN 2 2" xfId="5154"/>
    <cellStyle name="T_Book1_09b_PhanThannhaso9_bieu tong hop lai kh von 2011 gui phong TH-KTDN_BIEU KE HOACH  2015 (KTN 6.11 sua)" xfId="5155"/>
    <cellStyle name="T_Book1_09b_PhanThannhaso9_Book1" xfId="5156"/>
    <cellStyle name="T_Book1_09b_PhanThannhaso9_Book1 2" xfId="5157"/>
    <cellStyle name="T_Book1_09b_PhanThannhaso9_Book1 2 2" xfId="5158"/>
    <cellStyle name="T_Book1_09b_PhanThannhaso9_Book1_BIEU KE HOACH  2015 (KTN 6.11 sua)" xfId="5159"/>
    <cellStyle name="T_Book1_09b_PhanThannhaso9_Book1_Ke hoach 2010 (theo doi 11-8-2010)" xfId="5160"/>
    <cellStyle name="T_Book1_09b_PhanThannhaso9_Book1_Ke hoach 2010 (theo doi 11-8-2010) 2" xfId="5161"/>
    <cellStyle name="T_Book1_09b_PhanThannhaso9_Book1_Ke hoach 2010 (theo doi 11-8-2010) 2 2" xfId="5162"/>
    <cellStyle name="T_Book1_09b_PhanThannhaso9_Book1_Ke hoach 2010 (theo doi 11-8-2010)_BIEU KE HOACH  2015 (KTN 6.11 sua)" xfId="5163"/>
    <cellStyle name="T_Book1_09b_PhanThannhaso9_Book1_ke hoach dau thau 30-6-2010" xfId="5164"/>
    <cellStyle name="T_Book1_09b_PhanThannhaso9_Book1_ke hoach dau thau 30-6-2010 2" xfId="5165"/>
    <cellStyle name="T_Book1_09b_PhanThannhaso9_Book1_ke hoach dau thau 30-6-2010 2 2" xfId="5166"/>
    <cellStyle name="T_Book1_09b_PhanThannhaso9_Book1_ke hoach dau thau 30-6-2010_BIEU KE HOACH  2015 (KTN 6.11 sua)" xfId="5167"/>
    <cellStyle name="T_Book1_09b_PhanThannhaso9_Copy of KH PHAN BO VON ĐỐI ỨNG NAM 2011 (30 TY phuong án gop WB)" xfId="5168"/>
    <cellStyle name="T_Book1_09b_PhanThannhaso9_Copy of KH PHAN BO VON ĐỐI ỨNG NAM 2011 (30 TY phuong án gop WB) 2" xfId="5169"/>
    <cellStyle name="T_Book1_09b_PhanThannhaso9_Copy of KH PHAN BO VON ĐỐI ỨNG NAM 2011 (30 TY phuong án gop WB) 2 2" xfId="5170"/>
    <cellStyle name="T_Book1_09b_PhanThannhaso9_Copy of KH PHAN BO VON ĐỐI ỨNG NAM 2011 (30 TY phuong án gop WB)_BIEU KE HOACH  2015 (KTN 6.11 sua)" xfId="5171"/>
    <cellStyle name="T_Book1_09b_PhanThannhaso9_DTTD chieng chan Tham lai 29-9-2009" xfId="5172"/>
    <cellStyle name="T_Book1_09b_PhanThannhaso9_DTTD chieng chan Tham lai 29-9-2009 2" xfId="5173"/>
    <cellStyle name="T_Book1_09b_PhanThannhaso9_DTTD chieng chan Tham lai 29-9-2009 2 2" xfId="5174"/>
    <cellStyle name="T_Book1_09b_PhanThannhaso9_DTTD chieng chan Tham lai 29-9-2009_BIEU KE HOACH  2015 (KTN 6.11 sua)" xfId="5175"/>
    <cellStyle name="T_Book1_09b_PhanThannhaso9_Du toan nuoc San Thang (GD2)" xfId="5177"/>
    <cellStyle name="T_Book1_09b_PhanThannhaso9_Du toan nuoc San Thang (GD2) 2" xfId="5178"/>
    <cellStyle name="T_Book1_09b_PhanThannhaso9_Du toan nuoc San Thang (GD2) 2 2" xfId="5179"/>
    <cellStyle name="T_Book1_09b_PhanThannhaso9_Du toan nuoc San Thang (GD2)_BIEU KE HOACH  2015 (KTN 6.11 sua)" xfId="5180"/>
    <cellStyle name="T_Book1_09b_PhanThannhaso9_dự toán 30a 2013" xfId="5176"/>
    <cellStyle name="T_Book1_09b_PhanThannhaso9_Ke hoach 2010 (theo doi 11-8-2010)" xfId="5181"/>
    <cellStyle name="T_Book1_09b_PhanThannhaso9_Ke hoach 2010 (theo doi 11-8-2010) 2" xfId="5182"/>
    <cellStyle name="T_Book1_09b_PhanThannhaso9_Ke hoach 2010 (theo doi 11-8-2010) 2 2" xfId="5183"/>
    <cellStyle name="T_Book1_09b_PhanThannhaso9_Ke hoach 2010 (theo doi 11-8-2010)_BIEU KE HOACH  2015 (KTN 6.11 sua)" xfId="5184"/>
    <cellStyle name="T_Book1_09b_PhanThannhaso9_ke hoach dau thau 30-6-2010" xfId="5185"/>
    <cellStyle name="T_Book1_09b_PhanThannhaso9_ke hoach dau thau 30-6-2010 2" xfId="5186"/>
    <cellStyle name="T_Book1_09b_PhanThannhaso9_ke hoach dau thau 30-6-2010 2 2" xfId="5187"/>
    <cellStyle name="T_Book1_09b_PhanThannhaso9_ke hoach dau thau 30-6-2010_BIEU KE HOACH  2015 (KTN 6.11 sua)" xfId="5188"/>
    <cellStyle name="T_Book1_09b_PhanThannhaso9_KH Von 2012 gui BKH 1" xfId="5189"/>
    <cellStyle name="T_Book1_09b_PhanThannhaso9_KH Von 2012 gui BKH 1 2" xfId="5190"/>
    <cellStyle name="T_Book1_09b_PhanThannhaso9_KH Von 2012 gui BKH 1 2 2" xfId="5191"/>
    <cellStyle name="T_Book1_09b_PhanThannhaso9_KH Von 2012 gui BKH 1_BIEU KE HOACH  2015 (KTN 6.11 sua)" xfId="5192"/>
    <cellStyle name="T_Book1_09b_PhanThannhaso9_QD ke hoach dau thau" xfId="5193"/>
    <cellStyle name="T_Book1_09b_PhanThannhaso9_QD ke hoach dau thau 2" xfId="5194"/>
    <cellStyle name="T_Book1_09b_PhanThannhaso9_QD ke hoach dau thau 2 2" xfId="5195"/>
    <cellStyle name="T_Book1_09b_PhanThannhaso9_QD ke hoach dau thau_BIEU KE HOACH  2015 (KTN 6.11 sua)" xfId="5196"/>
    <cellStyle name="T_Book1_09b_PhanThannhaso9_Ra soat KH von 2011 (Huy-11-11-11)" xfId="5197"/>
    <cellStyle name="T_Book1_09b_PhanThannhaso9_Ra soat KH von 2011 (Huy-11-11-11) 2" xfId="5198"/>
    <cellStyle name="T_Book1_09b_PhanThannhaso9_Ra soat KH von 2011 (Huy-11-11-11) 2 2" xfId="5199"/>
    <cellStyle name="T_Book1_09b_PhanThannhaso9_Ra soat KH von 2011 (Huy-11-11-11)_BIEU KE HOACH  2015 (KTN 6.11 sua)" xfId="5200"/>
    <cellStyle name="T_Book1_09b_PhanThannhaso9_tinh toan hoang ha" xfId="5201"/>
    <cellStyle name="T_Book1_09b_PhanThannhaso9_tinh toan hoang ha 2" xfId="5202"/>
    <cellStyle name="T_Book1_09b_PhanThannhaso9_tinh toan hoang ha 2 2" xfId="5203"/>
    <cellStyle name="T_Book1_09b_PhanThannhaso9_tinh toan hoang ha_BIEU KE HOACH  2015 (KTN 6.11 sua)" xfId="5204"/>
    <cellStyle name="T_Book1_09b_PhanThannhaso9_Tong von ĐTPT" xfId="5205"/>
    <cellStyle name="T_Book1_09b_PhanThannhaso9_Tong von ĐTPT 2" xfId="5206"/>
    <cellStyle name="T_Book1_09b_PhanThannhaso9_Tong von ĐTPT 2 2" xfId="5207"/>
    <cellStyle name="T_Book1_09b_PhanThannhaso9_Tong von ĐTPT_BIEU KE HOACH  2015 (KTN 6.11 sua)" xfId="5208"/>
    <cellStyle name="T_Book1_09b_PhanThannhaso9_Viec Huy dang lam" xfId="5209"/>
    <cellStyle name="T_Book1_09b_PhanThannhaso9_Viec Huy dang lam_CT 134" xfId="5210"/>
    <cellStyle name="T_Book1_09c_PhandienNhaso9" xfId="5211"/>
    <cellStyle name="T_Book1_09c_PhandienNhaso9 2" xfId="8648"/>
    <cellStyle name="T_Book1_09c_PhandienNhaso9_Bieu chi tieu KH 2014 (Huy-04-11)" xfId="5212"/>
    <cellStyle name="T_Book1_09c_PhandienNhaso9_Bieu chi tieu KH 2014 (Huy-04-11) 2" xfId="5213"/>
    <cellStyle name="T_Book1_09c_PhandienNhaso9_bieu ke hoach dau thau" xfId="5214"/>
    <cellStyle name="T_Book1_09c_PhandienNhaso9_bieu ke hoach dau thau 2" xfId="5215"/>
    <cellStyle name="T_Book1_09c_PhandienNhaso9_bieu ke hoach dau thau 2 2" xfId="5216"/>
    <cellStyle name="T_Book1_09c_PhandienNhaso9_bieu ke hoach dau thau truong mam non SKH" xfId="5217"/>
    <cellStyle name="T_Book1_09c_PhandienNhaso9_bieu ke hoach dau thau truong mam non SKH 2" xfId="5218"/>
    <cellStyle name="T_Book1_09c_PhandienNhaso9_bieu ke hoach dau thau truong mam non SKH 2 2" xfId="5219"/>
    <cellStyle name="T_Book1_09c_PhandienNhaso9_bieu ke hoach dau thau truong mam non SKH_BIEU KE HOACH  2015 (KTN 6.11 sua)" xfId="5220"/>
    <cellStyle name="T_Book1_09c_PhandienNhaso9_bieu ke hoach dau thau_BIEU KE HOACH  2015 (KTN 6.11 sua)" xfId="5221"/>
    <cellStyle name="T_Book1_09c_PhandienNhaso9_bieu tong hop lai kh von 2011 gui phong TH-KTDN" xfId="5222"/>
    <cellStyle name="T_Book1_09c_PhandienNhaso9_bieu tong hop lai kh von 2011 gui phong TH-KTDN 2" xfId="5223"/>
    <cellStyle name="T_Book1_09c_PhandienNhaso9_bieu tong hop lai kh von 2011 gui phong TH-KTDN 2 2" xfId="5224"/>
    <cellStyle name="T_Book1_09c_PhandienNhaso9_bieu tong hop lai kh von 2011 gui phong TH-KTDN_BIEU KE HOACH  2015 (KTN 6.11 sua)" xfId="5225"/>
    <cellStyle name="T_Book1_09c_PhandienNhaso9_Book1" xfId="5226"/>
    <cellStyle name="T_Book1_09c_PhandienNhaso9_Book1 2" xfId="5227"/>
    <cellStyle name="T_Book1_09c_PhandienNhaso9_Book1 2 2" xfId="5228"/>
    <cellStyle name="T_Book1_09c_PhandienNhaso9_Book1_BIEU KE HOACH  2015 (KTN 6.11 sua)" xfId="5229"/>
    <cellStyle name="T_Book1_09c_PhandienNhaso9_Book1_Ke hoach 2010 (theo doi 11-8-2010)" xfId="5230"/>
    <cellStyle name="T_Book1_09c_PhandienNhaso9_Book1_Ke hoach 2010 (theo doi 11-8-2010) 2" xfId="5231"/>
    <cellStyle name="T_Book1_09c_PhandienNhaso9_Book1_Ke hoach 2010 (theo doi 11-8-2010) 2 2" xfId="5232"/>
    <cellStyle name="T_Book1_09c_PhandienNhaso9_Book1_Ke hoach 2010 (theo doi 11-8-2010)_BIEU KE HOACH  2015 (KTN 6.11 sua)" xfId="5233"/>
    <cellStyle name="T_Book1_09c_PhandienNhaso9_Book1_ke hoach dau thau 30-6-2010" xfId="5234"/>
    <cellStyle name="T_Book1_09c_PhandienNhaso9_Book1_ke hoach dau thau 30-6-2010 2" xfId="5235"/>
    <cellStyle name="T_Book1_09c_PhandienNhaso9_Book1_ke hoach dau thau 30-6-2010 2 2" xfId="5236"/>
    <cellStyle name="T_Book1_09c_PhandienNhaso9_Book1_ke hoach dau thau 30-6-2010_BIEU KE HOACH  2015 (KTN 6.11 sua)" xfId="5237"/>
    <cellStyle name="T_Book1_09c_PhandienNhaso9_Copy of KH PHAN BO VON ĐỐI ỨNG NAM 2011 (30 TY phuong án gop WB)" xfId="5238"/>
    <cellStyle name="T_Book1_09c_PhandienNhaso9_Copy of KH PHAN BO VON ĐỐI ỨNG NAM 2011 (30 TY phuong án gop WB) 2" xfId="5239"/>
    <cellStyle name="T_Book1_09c_PhandienNhaso9_Copy of KH PHAN BO VON ĐỐI ỨNG NAM 2011 (30 TY phuong án gop WB) 2 2" xfId="5240"/>
    <cellStyle name="T_Book1_09c_PhandienNhaso9_Copy of KH PHAN BO VON ĐỐI ỨNG NAM 2011 (30 TY phuong án gop WB)_BIEU KE HOACH  2015 (KTN 6.11 sua)" xfId="5241"/>
    <cellStyle name="T_Book1_09c_PhandienNhaso9_DTTD chieng chan Tham lai 29-9-2009" xfId="5242"/>
    <cellStyle name="T_Book1_09c_PhandienNhaso9_DTTD chieng chan Tham lai 29-9-2009 2" xfId="5243"/>
    <cellStyle name="T_Book1_09c_PhandienNhaso9_DTTD chieng chan Tham lai 29-9-2009 2 2" xfId="5244"/>
    <cellStyle name="T_Book1_09c_PhandienNhaso9_DTTD chieng chan Tham lai 29-9-2009_BIEU KE HOACH  2015 (KTN 6.11 sua)" xfId="5245"/>
    <cellStyle name="T_Book1_09c_PhandienNhaso9_Du toan nuoc San Thang (GD2)" xfId="5247"/>
    <cellStyle name="T_Book1_09c_PhandienNhaso9_Du toan nuoc San Thang (GD2) 2" xfId="5248"/>
    <cellStyle name="T_Book1_09c_PhandienNhaso9_Du toan nuoc San Thang (GD2) 2 2" xfId="5249"/>
    <cellStyle name="T_Book1_09c_PhandienNhaso9_Du toan nuoc San Thang (GD2)_BIEU KE HOACH  2015 (KTN 6.11 sua)" xfId="5250"/>
    <cellStyle name="T_Book1_09c_PhandienNhaso9_dự toán 30a 2013" xfId="5246"/>
    <cellStyle name="T_Book1_09c_PhandienNhaso9_Ke hoach 2010 (theo doi 11-8-2010)" xfId="5251"/>
    <cellStyle name="T_Book1_09c_PhandienNhaso9_Ke hoach 2010 (theo doi 11-8-2010) 2" xfId="5252"/>
    <cellStyle name="T_Book1_09c_PhandienNhaso9_Ke hoach 2010 (theo doi 11-8-2010) 2 2" xfId="5253"/>
    <cellStyle name="T_Book1_09c_PhandienNhaso9_Ke hoach 2010 (theo doi 11-8-2010)_BIEU KE HOACH  2015 (KTN 6.11 sua)" xfId="5254"/>
    <cellStyle name="T_Book1_09c_PhandienNhaso9_ke hoach dau thau 30-6-2010" xfId="5255"/>
    <cellStyle name="T_Book1_09c_PhandienNhaso9_ke hoach dau thau 30-6-2010 2" xfId="5256"/>
    <cellStyle name="T_Book1_09c_PhandienNhaso9_ke hoach dau thau 30-6-2010 2 2" xfId="5257"/>
    <cellStyle name="T_Book1_09c_PhandienNhaso9_ke hoach dau thau 30-6-2010_BIEU KE HOACH  2015 (KTN 6.11 sua)" xfId="5258"/>
    <cellStyle name="T_Book1_09c_PhandienNhaso9_KH Von 2012 gui BKH 1" xfId="5259"/>
    <cellStyle name="T_Book1_09c_PhandienNhaso9_KH Von 2012 gui BKH 1 2" xfId="5260"/>
    <cellStyle name="T_Book1_09c_PhandienNhaso9_KH Von 2012 gui BKH 1 2 2" xfId="5261"/>
    <cellStyle name="T_Book1_09c_PhandienNhaso9_KH Von 2012 gui BKH 1_BIEU KE HOACH  2015 (KTN 6.11 sua)" xfId="5262"/>
    <cellStyle name="T_Book1_09c_PhandienNhaso9_QD ke hoach dau thau" xfId="5263"/>
    <cellStyle name="T_Book1_09c_PhandienNhaso9_QD ke hoach dau thau 2" xfId="5264"/>
    <cellStyle name="T_Book1_09c_PhandienNhaso9_QD ke hoach dau thau 2 2" xfId="5265"/>
    <cellStyle name="T_Book1_09c_PhandienNhaso9_QD ke hoach dau thau_BIEU KE HOACH  2015 (KTN 6.11 sua)" xfId="5266"/>
    <cellStyle name="T_Book1_09c_PhandienNhaso9_Ra soat KH von 2011 (Huy-11-11-11)" xfId="5267"/>
    <cellStyle name="T_Book1_09c_PhandienNhaso9_Ra soat KH von 2011 (Huy-11-11-11) 2" xfId="5268"/>
    <cellStyle name="T_Book1_09c_PhandienNhaso9_Ra soat KH von 2011 (Huy-11-11-11) 2 2" xfId="5269"/>
    <cellStyle name="T_Book1_09c_PhandienNhaso9_Ra soat KH von 2011 (Huy-11-11-11)_BIEU KE HOACH  2015 (KTN 6.11 sua)" xfId="5270"/>
    <cellStyle name="T_Book1_09c_PhandienNhaso9_tinh toan hoang ha" xfId="5271"/>
    <cellStyle name="T_Book1_09c_PhandienNhaso9_tinh toan hoang ha 2" xfId="5272"/>
    <cellStyle name="T_Book1_09c_PhandienNhaso9_tinh toan hoang ha 2 2" xfId="5273"/>
    <cellStyle name="T_Book1_09c_PhandienNhaso9_tinh toan hoang ha_BIEU KE HOACH  2015 (KTN 6.11 sua)" xfId="5274"/>
    <cellStyle name="T_Book1_09c_PhandienNhaso9_Tong von ĐTPT" xfId="5275"/>
    <cellStyle name="T_Book1_09c_PhandienNhaso9_Tong von ĐTPT 2" xfId="5276"/>
    <cellStyle name="T_Book1_09c_PhandienNhaso9_Tong von ĐTPT 2 2" xfId="5277"/>
    <cellStyle name="T_Book1_09c_PhandienNhaso9_Tong von ĐTPT_BIEU KE HOACH  2015 (KTN 6.11 sua)" xfId="5278"/>
    <cellStyle name="T_Book1_09c_PhandienNhaso9_Viec Huy dang lam" xfId="5279"/>
    <cellStyle name="T_Book1_09c_PhandienNhaso9_Viec Huy dang lam_CT 134" xfId="5280"/>
    <cellStyle name="T_Book1_09d_Phannuocnhaso9" xfId="5281"/>
    <cellStyle name="T_Book1_09d_Phannuocnhaso9 2" xfId="8649"/>
    <cellStyle name="T_Book1_09d_Phannuocnhaso9_Bieu chi tieu KH 2014 (Huy-04-11)" xfId="5282"/>
    <cellStyle name="T_Book1_09d_Phannuocnhaso9_Bieu chi tieu KH 2014 (Huy-04-11) 2" xfId="5283"/>
    <cellStyle name="T_Book1_09d_Phannuocnhaso9_bieu ke hoach dau thau" xfId="5284"/>
    <cellStyle name="T_Book1_09d_Phannuocnhaso9_bieu ke hoach dau thau 2" xfId="5285"/>
    <cellStyle name="T_Book1_09d_Phannuocnhaso9_bieu ke hoach dau thau 2 2" xfId="5286"/>
    <cellStyle name="T_Book1_09d_Phannuocnhaso9_bieu ke hoach dau thau truong mam non SKH" xfId="5287"/>
    <cellStyle name="T_Book1_09d_Phannuocnhaso9_bieu ke hoach dau thau truong mam non SKH 2" xfId="5288"/>
    <cellStyle name="T_Book1_09d_Phannuocnhaso9_bieu ke hoach dau thau truong mam non SKH 2 2" xfId="5289"/>
    <cellStyle name="T_Book1_09d_Phannuocnhaso9_bieu ke hoach dau thau truong mam non SKH_BIEU KE HOACH  2015 (KTN 6.11 sua)" xfId="5290"/>
    <cellStyle name="T_Book1_09d_Phannuocnhaso9_bieu ke hoach dau thau_BIEU KE HOACH  2015 (KTN 6.11 sua)" xfId="5291"/>
    <cellStyle name="T_Book1_09d_Phannuocnhaso9_bieu tong hop lai kh von 2011 gui phong TH-KTDN" xfId="5292"/>
    <cellStyle name="T_Book1_09d_Phannuocnhaso9_bieu tong hop lai kh von 2011 gui phong TH-KTDN 2" xfId="5293"/>
    <cellStyle name="T_Book1_09d_Phannuocnhaso9_bieu tong hop lai kh von 2011 gui phong TH-KTDN 2 2" xfId="5294"/>
    <cellStyle name="T_Book1_09d_Phannuocnhaso9_bieu tong hop lai kh von 2011 gui phong TH-KTDN_BIEU KE HOACH  2015 (KTN 6.11 sua)" xfId="5295"/>
    <cellStyle name="T_Book1_09d_Phannuocnhaso9_Book1" xfId="5296"/>
    <cellStyle name="T_Book1_09d_Phannuocnhaso9_Book1 2" xfId="5297"/>
    <cellStyle name="T_Book1_09d_Phannuocnhaso9_Book1 2 2" xfId="5298"/>
    <cellStyle name="T_Book1_09d_Phannuocnhaso9_Book1_BIEU KE HOACH  2015 (KTN 6.11 sua)" xfId="5299"/>
    <cellStyle name="T_Book1_09d_Phannuocnhaso9_Book1_Ke hoach 2010 (theo doi 11-8-2010)" xfId="5300"/>
    <cellStyle name="T_Book1_09d_Phannuocnhaso9_Book1_Ke hoach 2010 (theo doi 11-8-2010) 2" xfId="5301"/>
    <cellStyle name="T_Book1_09d_Phannuocnhaso9_Book1_Ke hoach 2010 (theo doi 11-8-2010) 2 2" xfId="5302"/>
    <cellStyle name="T_Book1_09d_Phannuocnhaso9_Book1_Ke hoach 2010 (theo doi 11-8-2010)_BIEU KE HOACH  2015 (KTN 6.11 sua)" xfId="5303"/>
    <cellStyle name="T_Book1_09d_Phannuocnhaso9_Book1_ke hoach dau thau 30-6-2010" xfId="5304"/>
    <cellStyle name="T_Book1_09d_Phannuocnhaso9_Book1_ke hoach dau thau 30-6-2010 2" xfId="5305"/>
    <cellStyle name="T_Book1_09d_Phannuocnhaso9_Book1_ke hoach dau thau 30-6-2010 2 2" xfId="5306"/>
    <cellStyle name="T_Book1_09d_Phannuocnhaso9_Book1_ke hoach dau thau 30-6-2010_BIEU KE HOACH  2015 (KTN 6.11 sua)" xfId="5307"/>
    <cellStyle name="T_Book1_09d_Phannuocnhaso9_Copy of KH PHAN BO VON ĐỐI ỨNG NAM 2011 (30 TY phuong án gop WB)" xfId="5308"/>
    <cellStyle name="T_Book1_09d_Phannuocnhaso9_Copy of KH PHAN BO VON ĐỐI ỨNG NAM 2011 (30 TY phuong án gop WB) 2" xfId="5309"/>
    <cellStyle name="T_Book1_09d_Phannuocnhaso9_Copy of KH PHAN BO VON ĐỐI ỨNG NAM 2011 (30 TY phuong án gop WB) 2 2" xfId="5310"/>
    <cellStyle name="T_Book1_09d_Phannuocnhaso9_Copy of KH PHAN BO VON ĐỐI ỨNG NAM 2011 (30 TY phuong án gop WB)_BIEU KE HOACH  2015 (KTN 6.11 sua)" xfId="5311"/>
    <cellStyle name="T_Book1_09d_Phannuocnhaso9_DTTD chieng chan Tham lai 29-9-2009" xfId="5312"/>
    <cellStyle name="T_Book1_09d_Phannuocnhaso9_DTTD chieng chan Tham lai 29-9-2009 2" xfId="5313"/>
    <cellStyle name="T_Book1_09d_Phannuocnhaso9_DTTD chieng chan Tham lai 29-9-2009 2 2" xfId="5314"/>
    <cellStyle name="T_Book1_09d_Phannuocnhaso9_DTTD chieng chan Tham lai 29-9-2009_BIEU KE HOACH  2015 (KTN 6.11 sua)" xfId="5315"/>
    <cellStyle name="T_Book1_09d_Phannuocnhaso9_Du toan nuoc San Thang (GD2)" xfId="5317"/>
    <cellStyle name="T_Book1_09d_Phannuocnhaso9_Du toan nuoc San Thang (GD2) 2" xfId="5318"/>
    <cellStyle name="T_Book1_09d_Phannuocnhaso9_Du toan nuoc San Thang (GD2) 2 2" xfId="5319"/>
    <cellStyle name="T_Book1_09d_Phannuocnhaso9_Du toan nuoc San Thang (GD2)_BIEU KE HOACH  2015 (KTN 6.11 sua)" xfId="5320"/>
    <cellStyle name="T_Book1_09d_Phannuocnhaso9_dự toán 30a 2013" xfId="5316"/>
    <cellStyle name="T_Book1_09d_Phannuocnhaso9_Ke hoach 2010 (theo doi 11-8-2010)" xfId="5321"/>
    <cellStyle name="T_Book1_09d_Phannuocnhaso9_Ke hoach 2010 (theo doi 11-8-2010) 2" xfId="5322"/>
    <cellStyle name="T_Book1_09d_Phannuocnhaso9_Ke hoach 2010 (theo doi 11-8-2010) 2 2" xfId="5323"/>
    <cellStyle name="T_Book1_09d_Phannuocnhaso9_Ke hoach 2010 (theo doi 11-8-2010)_BIEU KE HOACH  2015 (KTN 6.11 sua)" xfId="5324"/>
    <cellStyle name="T_Book1_09d_Phannuocnhaso9_ke hoach dau thau 30-6-2010" xfId="5325"/>
    <cellStyle name="T_Book1_09d_Phannuocnhaso9_ke hoach dau thau 30-6-2010 2" xfId="5326"/>
    <cellStyle name="T_Book1_09d_Phannuocnhaso9_ke hoach dau thau 30-6-2010 2 2" xfId="5327"/>
    <cellStyle name="T_Book1_09d_Phannuocnhaso9_ke hoach dau thau 30-6-2010_BIEU KE HOACH  2015 (KTN 6.11 sua)" xfId="5328"/>
    <cellStyle name="T_Book1_09d_Phannuocnhaso9_KH Von 2012 gui BKH 1" xfId="5329"/>
    <cellStyle name="T_Book1_09d_Phannuocnhaso9_KH Von 2012 gui BKH 1 2" xfId="5330"/>
    <cellStyle name="T_Book1_09d_Phannuocnhaso9_KH Von 2012 gui BKH 1 2 2" xfId="5331"/>
    <cellStyle name="T_Book1_09d_Phannuocnhaso9_KH Von 2012 gui BKH 1_BIEU KE HOACH  2015 (KTN 6.11 sua)" xfId="5332"/>
    <cellStyle name="T_Book1_09d_Phannuocnhaso9_QD ke hoach dau thau" xfId="5333"/>
    <cellStyle name="T_Book1_09d_Phannuocnhaso9_QD ke hoach dau thau 2" xfId="5334"/>
    <cellStyle name="T_Book1_09d_Phannuocnhaso9_QD ke hoach dau thau 2 2" xfId="5335"/>
    <cellStyle name="T_Book1_09d_Phannuocnhaso9_QD ke hoach dau thau_BIEU KE HOACH  2015 (KTN 6.11 sua)" xfId="5336"/>
    <cellStyle name="T_Book1_09d_Phannuocnhaso9_Ra soat KH von 2011 (Huy-11-11-11)" xfId="5337"/>
    <cellStyle name="T_Book1_09d_Phannuocnhaso9_Ra soat KH von 2011 (Huy-11-11-11) 2" xfId="5338"/>
    <cellStyle name="T_Book1_09d_Phannuocnhaso9_Ra soat KH von 2011 (Huy-11-11-11) 2 2" xfId="5339"/>
    <cellStyle name="T_Book1_09d_Phannuocnhaso9_Ra soat KH von 2011 (Huy-11-11-11)_BIEU KE HOACH  2015 (KTN 6.11 sua)" xfId="5340"/>
    <cellStyle name="T_Book1_09d_Phannuocnhaso9_tinh toan hoang ha" xfId="5341"/>
    <cellStyle name="T_Book1_09d_Phannuocnhaso9_tinh toan hoang ha 2" xfId="5342"/>
    <cellStyle name="T_Book1_09d_Phannuocnhaso9_tinh toan hoang ha 2 2" xfId="5343"/>
    <cellStyle name="T_Book1_09d_Phannuocnhaso9_tinh toan hoang ha_BIEU KE HOACH  2015 (KTN 6.11 sua)" xfId="5344"/>
    <cellStyle name="T_Book1_09d_Phannuocnhaso9_Tong von ĐTPT" xfId="5345"/>
    <cellStyle name="T_Book1_09d_Phannuocnhaso9_Tong von ĐTPT 2" xfId="5346"/>
    <cellStyle name="T_Book1_09d_Phannuocnhaso9_Tong von ĐTPT 2 2" xfId="5347"/>
    <cellStyle name="T_Book1_09d_Phannuocnhaso9_Tong von ĐTPT_BIEU KE HOACH  2015 (KTN 6.11 sua)" xfId="5348"/>
    <cellStyle name="T_Book1_09d_Phannuocnhaso9_Viec Huy dang lam" xfId="5349"/>
    <cellStyle name="T_Book1_09d_Phannuocnhaso9_Viec Huy dang lam_CT 134" xfId="5350"/>
    <cellStyle name="T_Book1_09f_TienluongThannhaso9" xfId="5351"/>
    <cellStyle name="T_Book1_09f_TienluongThannhaso9 2" xfId="8650"/>
    <cellStyle name="T_Book1_09f_TienluongThannhaso9_Bieu chi tieu KH 2014 (Huy-04-11)" xfId="5352"/>
    <cellStyle name="T_Book1_09f_TienluongThannhaso9_Bieu chi tieu KH 2014 (Huy-04-11) 2" xfId="5353"/>
    <cellStyle name="T_Book1_09f_TienluongThannhaso9_bieu ke hoach dau thau" xfId="5354"/>
    <cellStyle name="T_Book1_09f_TienluongThannhaso9_bieu ke hoach dau thau 2" xfId="5355"/>
    <cellStyle name="T_Book1_09f_TienluongThannhaso9_bieu ke hoach dau thau 2 2" xfId="5356"/>
    <cellStyle name="T_Book1_09f_TienluongThannhaso9_bieu ke hoach dau thau truong mam non SKH" xfId="5357"/>
    <cellStyle name="T_Book1_09f_TienluongThannhaso9_bieu ke hoach dau thau truong mam non SKH 2" xfId="5358"/>
    <cellStyle name="T_Book1_09f_TienluongThannhaso9_bieu ke hoach dau thau truong mam non SKH 2 2" xfId="5359"/>
    <cellStyle name="T_Book1_09f_TienluongThannhaso9_bieu ke hoach dau thau truong mam non SKH_BIEU KE HOACH  2015 (KTN 6.11 sua)" xfId="5360"/>
    <cellStyle name="T_Book1_09f_TienluongThannhaso9_bieu ke hoach dau thau_BIEU KE HOACH  2015 (KTN 6.11 sua)" xfId="5361"/>
    <cellStyle name="T_Book1_09f_TienluongThannhaso9_bieu tong hop lai kh von 2011 gui phong TH-KTDN" xfId="5362"/>
    <cellStyle name="T_Book1_09f_TienluongThannhaso9_bieu tong hop lai kh von 2011 gui phong TH-KTDN 2" xfId="5363"/>
    <cellStyle name="T_Book1_09f_TienluongThannhaso9_bieu tong hop lai kh von 2011 gui phong TH-KTDN 2 2" xfId="5364"/>
    <cellStyle name="T_Book1_09f_TienluongThannhaso9_bieu tong hop lai kh von 2011 gui phong TH-KTDN_BIEU KE HOACH  2015 (KTN 6.11 sua)" xfId="5365"/>
    <cellStyle name="T_Book1_09f_TienluongThannhaso9_Book1" xfId="5366"/>
    <cellStyle name="T_Book1_09f_TienluongThannhaso9_Book1 2" xfId="5367"/>
    <cellStyle name="T_Book1_09f_TienluongThannhaso9_Book1 2 2" xfId="5368"/>
    <cellStyle name="T_Book1_09f_TienluongThannhaso9_Book1_BIEU KE HOACH  2015 (KTN 6.11 sua)" xfId="5369"/>
    <cellStyle name="T_Book1_09f_TienluongThannhaso9_Book1_Ke hoach 2010 (theo doi 11-8-2010)" xfId="5370"/>
    <cellStyle name="T_Book1_09f_TienluongThannhaso9_Book1_Ke hoach 2010 (theo doi 11-8-2010) 2" xfId="5371"/>
    <cellStyle name="T_Book1_09f_TienluongThannhaso9_Book1_Ke hoach 2010 (theo doi 11-8-2010) 2 2" xfId="5372"/>
    <cellStyle name="T_Book1_09f_TienluongThannhaso9_Book1_Ke hoach 2010 (theo doi 11-8-2010)_BIEU KE HOACH  2015 (KTN 6.11 sua)" xfId="5373"/>
    <cellStyle name="T_Book1_09f_TienluongThannhaso9_Book1_ke hoach dau thau 30-6-2010" xfId="5374"/>
    <cellStyle name="T_Book1_09f_TienluongThannhaso9_Book1_ke hoach dau thau 30-6-2010 2" xfId="5375"/>
    <cellStyle name="T_Book1_09f_TienluongThannhaso9_Book1_ke hoach dau thau 30-6-2010 2 2" xfId="5376"/>
    <cellStyle name="T_Book1_09f_TienluongThannhaso9_Book1_ke hoach dau thau 30-6-2010_BIEU KE HOACH  2015 (KTN 6.11 sua)" xfId="5377"/>
    <cellStyle name="T_Book1_09f_TienluongThannhaso9_Copy of KH PHAN BO VON ĐỐI ỨNG NAM 2011 (30 TY phuong án gop WB)" xfId="5378"/>
    <cellStyle name="T_Book1_09f_TienluongThannhaso9_Copy of KH PHAN BO VON ĐỐI ỨNG NAM 2011 (30 TY phuong án gop WB) 2" xfId="5379"/>
    <cellStyle name="T_Book1_09f_TienluongThannhaso9_Copy of KH PHAN BO VON ĐỐI ỨNG NAM 2011 (30 TY phuong án gop WB) 2 2" xfId="5380"/>
    <cellStyle name="T_Book1_09f_TienluongThannhaso9_Copy of KH PHAN BO VON ĐỐI ỨNG NAM 2011 (30 TY phuong án gop WB)_BIEU KE HOACH  2015 (KTN 6.11 sua)" xfId="5381"/>
    <cellStyle name="T_Book1_09f_TienluongThannhaso9_DTTD chieng chan Tham lai 29-9-2009" xfId="5382"/>
    <cellStyle name="T_Book1_09f_TienluongThannhaso9_DTTD chieng chan Tham lai 29-9-2009 2" xfId="5383"/>
    <cellStyle name="T_Book1_09f_TienluongThannhaso9_DTTD chieng chan Tham lai 29-9-2009 2 2" xfId="5384"/>
    <cellStyle name="T_Book1_09f_TienluongThannhaso9_DTTD chieng chan Tham lai 29-9-2009_BIEU KE HOACH  2015 (KTN 6.11 sua)" xfId="5385"/>
    <cellStyle name="T_Book1_09f_TienluongThannhaso9_Du toan nuoc San Thang (GD2)" xfId="5387"/>
    <cellStyle name="T_Book1_09f_TienluongThannhaso9_Du toan nuoc San Thang (GD2) 2" xfId="5388"/>
    <cellStyle name="T_Book1_09f_TienluongThannhaso9_Du toan nuoc San Thang (GD2) 2 2" xfId="5389"/>
    <cellStyle name="T_Book1_09f_TienluongThannhaso9_Du toan nuoc San Thang (GD2)_BIEU KE HOACH  2015 (KTN 6.11 sua)" xfId="5390"/>
    <cellStyle name="T_Book1_09f_TienluongThannhaso9_dự toán 30a 2013" xfId="5386"/>
    <cellStyle name="T_Book1_09f_TienluongThannhaso9_Ke hoach 2010 (theo doi 11-8-2010)" xfId="5391"/>
    <cellStyle name="T_Book1_09f_TienluongThannhaso9_Ke hoach 2010 (theo doi 11-8-2010) 2" xfId="5392"/>
    <cellStyle name="T_Book1_09f_TienluongThannhaso9_Ke hoach 2010 (theo doi 11-8-2010) 2 2" xfId="5393"/>
    <cellStyle name="T_Book1_09f_TienluongThannhaso9_Ke hoach 2010 (theo doi 11-8-2010)_BIEU KE HOACH  2015 (KTN 6.11 sua)" xfId="5394"/>
    <cellStyle name="T_Book1_09f_TienluongThannhaso9_ke hoach dau thau 30-6-2010" xfId="5395"/>
    <cellStyle name="T_Book1_09f_TienluongThannhaso9_ke hoach dau thau 30-6-2010 2" xfId="5396"/>
    <cellStyle name="T_Book1_09f_TienluongThannhaso9_ke hoach dau thau 30-6-2010 2 2" xfId="5397"/>
    <cellStyle name="T_Book1_09f_TienluongThannhaso9_ke hoach dau thau 30-6-2010_BIEU KE HOACH  2015 (KTN 6.11 sua)" xfId="5398"/>
    <cellStyle name="T_Book1_09f_TienluongThannhaso9_KH Von 2012 gui BKH 1" xfId="5399"/>
    <cellStyle name="T_Book1_09f_TienluongThannhaso9_KH Von 2012 gui BKH 1 2" xfId="5400"/>
    <cellStyle name="T_Book1_09f_TienluongThannhaso9_KH Von 2012 gui BKH 1 2 2" xfId="5401"/>
    <cellStyle name="T_Book1_09f_TienluongThannhaso9_KH Von 2012 gui BKH 1_BIEU KE HOACH  2015 (KTN 6.11 sua)" xfId="5402"/>
    <cellStyle name="T_Book1_09f_TienluongThannhaso9_QD ke hoach dau thau" xfId="5403"/>
    <cellStyle name="T_Book1_09f_TienluongThannhaso9_QD ke hoach dau thau 2" xfId="5404"/>
    <cellStyle name="T_Book1_09f_TienluongThannhaso9_QD ke hoach dau thau 2 2" xfId="5405"/>
    <cellStyle name="T_Book1_09f_TienluongThannhaso9_QD ke hoach dau thau_BIEU KE HOACH  2015 (KTN 6.11 sua)" xfId="5406"/>
    <cellStyle name="T_Book1_09f_TienluongThannhaso9_Ra soat KH von 2011 (Huy-11-11-11)" xfId="5407"/>
    <cellStyle name="T_Book1_09f_TienluongThannhaso9_Ra soat KH von 2011 (Huy-11-11-11) 2" xfId="5408"/>
    <cellStyle name="T_Book1_09f_TienluongThannhaso9_Ra soat KH von 2011 (Huy-11-11-11) 2 2" xfId="5409"/>
    <cellStyle name="T_Book1_09f_TienluongThannhaso9_Ra soat KH von 2011 (Huy-11-11-11)_BIEU KE HOACH  2015 (KTN 6.11 sua)" xfId="5410"/>
    <cellStyle name="T_Book1_09f_TienluongThannhaso9_tinh toan hoang ha" xfId="5411"/>
    <cellStyle name="T_Book1_09f_TienluongThannhaso9_tinh toan hoang ha 2" xfId="5412"/>
    <cellStyle name="T_Book1_09f_TienluongThannhaso9_tinh toan hoang ha 2 2" xfId="5413"/>
    <cellStyle name="T_Book1_09f_TienluongThannhaso9_tinh toan hoang ha_BIEU KE HOACH  2015 (KTN 6.11 sua)" xfId="5414"/>
    <cellStyle name="T_Book1_09f_TienluongThannhaso9_Tong von ĐTPT" xfId="5415"/>
    <cellStyle name="T_Book1_09f_TienluongThannhaso9_Tong von ĐTPT 2" xfId="5416"/>
    <cellStyle name="T_Book1_09f_TienluongThannhaso9_Tong von ĐTPT 2 2" xfId="5417"/>
    <cellStyle name="T_Book1_09f_TienluongThannhaso9_Tong von ĐTPT_BIEU KE HOACH  2015 (KTN 6.11 sua)" xfId="5418"/>
    <cellStyle name="T_Book1_09f_TienluongThannhaso9_Viec Huy dang lam" xfId="5419"/>
    <cellStyle name="T_Book1_09f_TienluongThannhaso9_Viec Huy dang lam_CT 134" xfId="5420"/>
    <cellStyle name="T_Book1_1" xfId="5421"/>
    <cellStyle name="T_Book1_1 2" xfId="5422"/>
    <cellStyle name="T_Book1_1 2 2" xfId="5423"/>
    <cellStyle name="T_Book1_1 3" xfId="5424"/>
    <cellStyle name="T_Book1_1 4" xfId="5425"/>
    <cellStyle name="T_Book1_1_Bao cao danh muc cac cong trinh tren dia ban huyen 4-2010" xfId="5426"/>
    <cellStyle name="T_Book1_1_Bao cao TPCP" xfId="5427"/>
    <cellStyle name="T_Book1_1_Bao cao TPCP 2" xfId="5428"/>
    <cellStyle name="T_Book1_1_Bao cao TPCP 2 2" xfId="5429"/>
    <cellStyle name="T_Book1_1_Bao cao TPCP_BIEU KE HOACH  2015 (KTN 6.11 sua)" xfId="5430"/>
    <cellStyle name="T_Book1_1_bao_cao_TH_th_cong_tac_dau_thau_-_ngay251209" xfId="5431"/>
    <cellStyle name="T_Book1_1_Bieu chi tieu KH 2014 (Huy-04-11)" xfId="5432"/>
    <cellStyle name="T_Book1_1_BIEU KE HOACH  2015 (KTN 6.11 sua)" xfId="5433"/>
    <cellStyle name="T_Book1_1_bieu ke hoach dau thau" xfId="5434"/>
    <cellStyle name="T_Book1_1_bieu ke hoach dau thau 2" xfId="5435"/>
    <cellStyle name="T_Book1_1_bieu ke hoach dau thau truong mam non SKH" xfId="5436"/>
    <cellStyle name="T_Book1_1_bieu ke hoach dau thau truong mam non SKH 2" xfId="5437"/>
    <cellStyle name="T_Book1_1_bieu ke hoach dau thau truong mam non SKH_BIEU KE HOACH  2015 (KTN 6.11 sua)" xfId="5438"/>
    <cellStyle name="T_Book1_1_bieu ke hoach dau thau_BIEU KE HOACH  2015 (KTN 6.11 sua)" xfId="5439"/>
    <cellStyle name="T_Book1_1_bieu tong hop lai kh von 2011 gui phong TH-KTDN" xfId="5440"/>
    <cellStyle name="T_Book1_1_bieu tong hop lai kh von 2011 gui phong TH-KTDN 2" xfId="5441"/>
    <cellStyle name="T_Book1_1_bieu tong hop lai kh von 2011 gui phong TH-KTDN 2 2" xfId="5442"/>
    <cellStyle name="T_Book1_1_bieu tong hop lai kh von 2011 gui phong TH-KTDN_BIEU KE HOACH  2015 (KTN 6.11 sua)" xfId="5443"/>
    <cellStyle name="T_Book1_1_Bieu tong hop nhu cau ung 2011 da chon loc -Mien nui" xfId="5445"/>
    <cellStyle name="T_Book1_1_Bieu tong hop nhu cau ung 2011 da chon loc -Mien nui 2" xfId="5446"/>
    <cellStyle name="T_Book1_1_Bieu tong hop nhu cau ung 2011 da chon loc -Mien nui_CT 134" xfId="5447"/>
    <cellStyle name="T_Book1_1_BIỂU TỔNG HỢP LẦN CUỐI SỬA THEO NGHI QUYẾT SỐ 81" xfId="5444"/>
    <cellStyle name="T_Book1_1_Book1" xfId="5448"/>
    <cellStyle name="T_Book1_1_Book1 2" xfId="5449"/>
    <cellStyle name="T_Book1_1_Book1 3" xfId="5450"/>
    <cellStyle name="T_Book1_1_Book1_1" xfId="5451"/>
    <cellStyle name="T_Book1_1_Book1_1 2" xfId="5452"/>
    <cellStyle name="T_Book1_1_Book1_1 2 2" xfId="5453"/>
    <cellStyle name="T_Book1_1_Book1_1_Bao cao TPCP" xfId="5454"/>
    <cellStyle name="T_Book1_1_Book1_1_BIEU KE HOACH  2015 (KTN 6.11 sua)" xfId="5455"/>
    <cellStyle name="T_Book1_1_Book1_1_dự toán 30a 2013" xfId="5456"/>
    <cellStyle name="T_Book1_1_Book1_1_Ke hoach 2010 (theo doi 11-8-2010)" xfId="5457"/>
    <cellStyle name="T_Book1_1_Book1_1_ke hoach dau thau 30-6-2010" xfId="5458"/>
    <cellStyle name="T_Book1_1_Book1_1_ke hoach dau thau 30-6-2010 2" xfId="5459"/>
    <cellStyle name="T_Book1_1_Book1_1_ke hoach dau thau 30-6-2010_BIEU KE HOACH  2015 (KTN 6.11 sua)" xfId="5460"/>
    <cellStyle name="T_Book1_1_Book1_1_Ra soat KH von 2011 (Huy-11-11-11)" xfId="5461"/>
    <cellStyle name="T_Book1_1_Book1_1_Ra soat KH von 2011 (Huy-11-11-11) 2" xfId="5462"/>
    <cellStyle name="T_Book1_1_Book1_1_Ra soat KH von 2011 (Huy-11-11-11) 2 2" xfId="5463"/>
    <cellStyle name="T_Book1_1_Book1_1_Ra soat KH von 2011 (Huy-11-11-11)_BIEU KE HOACH  2015 (KTN 6.11 sua)" xfId="5464"/>
    <cellStyle name="T_Book1_1_Book1_1_Viec Huy dang lam" xfId="5465"/>
    <cellStyle name="T_Book1_1_Book1_2" xfId="5466"/>
    <cellStyle name="T_Book1_1_Book1_2 2" xfId="5467"/>
    <cellStyle name="T_Book1_1_Book1_2_BIEU KE HOACH  2015 (KTN 6.11 sua)" xfId="5468"/>
    <cellStyle name="T_Book1_1_Book1_2_Ke hoach 2010 (theo doi 11-8-2010)" xfId="5469"/>
    <cellStyle name="T_Book1_1_Book1_2_Ke hoach 2010 (theo doi 11-8-2010) 2" xfId="5470"/>
    <cellStyle name="T_Book1_1_Book1_2_Ke hoach 2010 (theo doi 11-8-2010)_BIEU KE HOACH  2015 (KTN 6.11 sua)" xfId="5471"/>
    <cellStyle name="T_Book1_1_Book1_3" xfId="5472"/>
    <cellStyle name="T_Book1_1_Book1_3 2" xfId="5473"/>
    <cellStyle name="T_Book1_1_Book1_3 2 2" xfId="5474"/>
    <cellStyle name="T_Book1_1_Book1_3_BIEU KE HOACH  2015 (KTN 6.11 sua)" xfId="5475"/>
    <cellStyle name="T_Book1_1_Book1_Bao cao 9 thang  XDCB" xfId="5476"/>
    <cellStyle name="T_Book1_1_Book1_Bao cao phòng lao động phụ lục 3" xfId="5477"/>
    <cellStyle name="T_Book1_1_Book1_Bao cao TPCP" xfId="5478"/>
    <cellStyle name="T_Book1_1_Book1_Bao cao TPCP 2" xfId="5479"/>
    <cellStyle name="T_Book1_1_Book1_Bao cao TPCP_BIEU KE HOACH  2015 (KTN 6.11 sua)" xfId="5480"/>
    <cellStyle name="T_Book1_1_Book1_DTTD chieng chan Tham lai 29-9-2009" xfId="5481"/>
    <cellStyle name="T_Book1_1_Book1_dự toán 30a 2013" xfId="5482"/>
    <cellStyle name="T_Book1_1_Book1_Ke hoach 2010 (theo doi 11-8-2010)" xfId="5483"/>
    <cellStyle name="T_Book1_1_Book1_Ke hoach 2010 (theo doi 11-8-2010) 2" xfId="5484"/>
    <cellStyle name="T_Book1_1_Book1_Ke hoach 2010 (theo doi 11-8-2010)_BIEU KE HOACH  2015 (KTN 6.11 sua)" xfId="5485"/>
    <cellStyle name="T_Book1_1_Book1_ke hoach dau thau 30-6-2010" xfId="5486"/>
    <cellStyle name="T_Book1_1_Book1_ke hoach dau thau 30-6-2010 2" xfId="5487"/>
    <cellStyle name="T_Book1_1_Book1_ke hoach dau thau 30-6-2010 2 2" xfId="5488"/>
    <cellStyle name="T_Book1_1_Book1_ke hoach dau thau 30-6-2010_BIEU KE HOACH  2015 (KTN 6.11 sua)" xfId="5489"/>
    <cellStyle name="T_Book1_1_Book1_KH Von 2012 gui BKH 1" xfId="5490"/>
    <cellStyle name="T_Book1_1_Book1_KH Von 2012 gui BKH 1 2" xfId="5491"/>
    <cellStyle name="T_Book1_1_Book1_KH Von 2012 gui BKH 1_BIEU KE HOACH  2015 (KTN 6.11 sua)" xfId="5492"/>
    <cellStyle name="T_Book1_1_Book1_KH Von 2012 gui BKH 2" xfId="5493"/>
    <cellStyle name="T_Book1_1_Book1_KH Von 2012 gui BKH 2 2" xfId="5494"/>
    <cellStyle name="T_Book1_1_Book1_KH Von 2012 gui BKH 2_BIEU KE HOACH  2015 (KTN 6.11 sua)" xfId="5495"/>
    <cellStyle name="T_Book1_1_Book1_Ra soat KH von 2011 (Huy-11-11-11)" xfId="5496"/>
    <cellStyle name="T_Book1_1_Book1_Ra soat KH von 2011 (Huy-11-11-11) 2" xfId="5497"/>
    <cellStyle name="T_Book1_1_Book1_Ra soat KH von 2011 (Huy-11-11-11) 2 2" xfId="5498"/>
    <cellStyle name="T_Book1_1_Book1_Ra soat KH von 2011 (Huy-11-11-11)_BIEU KE HOACH  2015 (KTN 6.11 sua)" xfId="5499"/>
    <cellStyle name="T_Book1_1_Book1_Viec Huy dang lam" xfId="5500"/>
    <cellStyle name="T_Book1_1_Book1_Viec Huy dang lam_CT 134" xfId="5501"/>
    <cellStyle name="T_Book1_1_Can ho 2p phai goc 0.5" xfId="5502"/>
    <cellStyle name="T_Book1_1_cong bo gia VLXD thang 4" xfId="5506"/>
    <cellStyle name="T_Book1_1_cong bo gia VLXD thang 4 2" xfId="5507"/>
    <cellStyle name="T_Book1_1_cong bo gia VLXD thang 4 2 2" xfId="5508"/>
    <cellStyle name="T_Book1_1_cong bo gia VLXD thang 4_BIEU KE HOACH  2015 (KTN 6.11 sua)" xfId="5509"/>
    <cellStyle name="T_Book1_1_Copy of Biểu BC điều chỉnh chỉ tiêu NN các huyện chia tách 404 ngay 23.5" xfId="5510"/>
    <cellStyle name="T_Book1_1_Copy of KH PHAN BO VON ĐỐI ỨNG NAM 2011 (30 TY phuong án gop WB)" xfId="5511"/>
    <cellStyle name="T_Book1_1_Copy of KH PHAN BO VON ĐỐI ỨNG NAM 2011 (30 TY phuong án gop WB) 2" xfId="5512"/>
    <cellStyle name="T_Book1_1_Copy of KH PHAN BO VON ĐỐI ỨNG NAM 2011 (30 TY phuong án gop WB) 2 2" xfId="5513"/>
    <cellStyle name="T_Book1_1_Copy of KH PHAN BO VON ĐỐI ỨNG NAM 2011 (30 TY phuong án gop WB)_BIEU KE HOACH  2015 (KTN 6.11 sua)" xfId="5514"/>
    <cellStyle name="T_Book1_1_CPK" xfId="5515"/>
    <cellStyle name="T_Book1_1_CPK 2" xfId="8651"/>
    <cellStyle name="T_Book1_1_CPK_Bieu chi tieu KH 2014 (Huy-04-11)" xfId="5516"/>
    <cellStyle name="T_Book1_1_CPK_Bieu chi tieu KH 2014 (Huy-04-11) 2" xfId="5517"/>
    <cellStyle name="T_Book1_1_CPK_bieu ke hoach dau thau" xfId="5518"/>
    <cellStyle name="T_Book1_1_CPK_bieu ke hoach dau thau 2" xfId="5519"/>
    <cellStyle name="T_Book1_1_CPK_bieu ke hoach dau thau 2 2" xfId="5520"/>
    <cellStyle name="T_Book1_1_CPK_bieu ke hoach dau thau truong mam non SKH" xfId="5521"/>
    <cellStyle name="T_Book1_1_CPK_bieu ke hoach dau thau truong mam non SKH 2" xfId="5522"/>
    <cellStyle name="T_Book1_1_CPK_bieu ke hoach dau thau truong mam non SKH 2 2" xfId="5523"/>
    <cellStyle name="T_Book1_1_CPK_bieu ke hoach dau thau truong mam non SKH_BIEU KE HOACH  2015 (KTN 6.11 sua)" xfId="5524"/>
    <cellStyle name="T_Book1_1_CPK_bieu ke hoach dau thau_BIEU KE HOACH  2015 (KTN 6.11 sua)" xfId="5525"/>
    <cellStyle name="T_Book1_1_CPK_bieu tong hop lai kh von 2011 gui phong TH-KTDN" xfId="5526"/>
    <cellStyle name="T_Book1_1_CPK_bieu tong hop lai kh von 2011 gui phong TH-KTDN 2" xfId="5527"/>
    <cellStyle name="T_Book1_1_CPK_bieu tong hop lai kh von 2011 gui phong TH-KTDN 2 2" xfId="5528"/>
    <cellStyle name="T_Book1_1_CPK_bieu tong hop lai kh von 2011 gui phong TH-KTDN_BIEU KE HOACH  2015 (KTN 6.11 sua)" xfId="5529"/>
    <cellStyle name="T_Book1_1_CPK_Book1" xfId="5530"/>
    <cellStyle name="T_Book1_1_CPK_Book1 2" xfId="5531"/>
    <cellStyle name="T_Book1_1_CPK_Book1 2 2" xfId="5532"/>
    <cellStyle name="T_Book1_1_CPK_Book1_BIEU KE HOACH  2015 (KTN 6.11 sua)" xfId="5533"/>
    <cellStyle name="T_Book1_1_CPK_Book1_Ke hoach 2010 (theo doi 11-8-2010)" xfId="5534"/>
    <cellStyle name="T_Book1_1_CPK_Book1_Ke hoach 2010 (theo doi 11-8-2010) 2" xfId="5535"/>
    <cellStyle name="T_Book1_1_CPK_Book1_Ke hoach 2010 (theo doi 11-8-2010) 2 2" xfId="5536"/>
    <cellStyle name="T_Book1_1_CPK_Book1_Ke hoach 2010 (theo doi 11-8-2010)_BIEU KE HOACH  2015 (KTN 6.11 sua)" xfId="5537"/>
    <cellStyle name="T_Book1_1_CPK_Book1_ke hoach dau thau 30-6-2010" xfId="5538"/>
    <cellStyle name="T_Book1_1_CPK_Book1_ke hoach dau thau 30-6-2010 2" xfId="5539"/>
    <cellStyle name="T_Book1_1_CPK_Book1_ke hoach dau thau 30-6-2010 2 2" xfId="5540"/>
    <cellStyle name="T_Book1_1_CPK_Book1_ke hoach dau thau 30-6-2010_BIEU KE HOACH  2015 (KTN 6.11 sua)" xfId="5541"/>
    <cellStyle name="T_Book1_1_CPK_Copy of KH PHAN BO VON ĐỐI ỨNG NAM 2011 (30 TY phuong án gop WB)" xfId="5542"/>
    <cellStyle name="T_Book1_1_CPK_Copy of KH PHAN BO VON ĐỐI ỨNG NAM 2011 (30 TY phuong án gop WB) 2" xfId="5543"/>
    <cellStyle name="T_Book1_1_CPK_Copy of KH PHAN BO VON ĐỐI ỨNG NAM 2011 (30 TY phuong án gop WB) 2 2" xfId="5544"/>
    <cellStyle name="T_Book1_1_CPK_Copy of KH PHAN BO VON ĐỐI ỨNG NAM 2011 (30 TY phuong án gop WB)_BIEU KE HOACH  2015 (KTN 6.11 sua)" xfId="5545"/>
    <cellStyle name="T_Book1_1_CPK_DTTD chieng chan Tham lai 29-9-2009" xfId="5546"/>
    <cellStyle name="T_Book1_1_CPK_DTTD chieng chan Tham lai 29-9-2009 2" xfId="5547"/>
    <cellStyle name="T_Book1_1_CPK_DTTD chieng chan Tham lai 29-9-2009 2 2" xfId="5548"/>
    <cellStyle name="T_Book1_1_CPK_DTTD chieng chan Tham lai 29-9-2009_BIEU KE HOACH  2015 (KTN 6.11 sua)" xfId="5549"/>
    <cellStyle name="T_Book1_1_CPK_Du toan nuoc San Thang (GD2)" xfId="5551"/>
    <cellStyle name="T_Book1_1_CPK_Du toan nuoc San Thang (GD2) 2" xfId="5552"/>
    <cellStyle name="T_Book1_1_CPK_Du toan nuoc San Thang (GD2) 2 2" xfId="5553"/>
    <cellStyle name="T_Book1_1_CPK_Du toan nuoc San Thang (GD2)_BIEU KE HOACH  2015 (KTN 6.11 sua)" xfId="5554"/>
    <cellStyle name="T_Book1_1_CPK_dự toán 30a 2013" xfId="5550"/>
    <cellStyle name="T_Book1_1_CPK_Ke hoach 2010 (theo doi 11-8-2010)" xfId="5555"/>
    <cellStyle name="T_Book1_1_CPK_Ke hoach 2010 (theo doi 11-8-2010) 2" xfId="5556"/>
    <cellStyle name="T_Book1_1_CPK_Ke hoach 2010 (theo doi 11-8-2010) 2 2" xfId="5557"/>
    <cellStyle name="T_Book1_1_CPK_Ke hoach 2010 (theo doi 11-8-2010)_BIEU KE HOACH  2015 (KTN 6.11 sua)" xfId="5558"/>
    <cellStyle name="T_Book1_1_CPK_ke hoach dau thau 30-6-2010" xfId="5559"/>
    <cellStyle name="T_Book1_1_CPK_ke hoach dau thau 30-6-2010 2" xfId="5560"/>
    <cellStyle name="T_Book1_1_CPK_ke hoach dau thau 30-6-2010 2 2" xfId="5561"/>
    <cellStyle name="T_Book1_1_CPK_ke hoach dau thau 30-6-2010_BIEU KE HOACH  2015 (KTN 6.11 sua)" xfId="5562"/>
    <cellStyle name="T_Book1_1_CPK_KH Von 2012 gui BKH 1" xfId="5563"/>
    <cellStyle name="T_Book1_1_CPK_KH Von 2012 gui BKH 1 2" xfId="5564"/>
    <cellStyle name="T_Book1_1_CPK_KH Von 2012 gui BKH 1 2 2" xfId="5565"/>
    <cellStyle name="T_Book1_1_CPK_KH Von 2012 gui BKH 1_BIEU KE HOACH  2015 (KTN 6.11 sua)" xfId="5566"/>
    <cellStyle name="T_Book1_1_CPK_QD ke hoach dau thau" xfId="5567"/>
    <cellStyle name="T_Book1_1_CPK_QD ke hoach dau thau 2" xfId="5568"/>
    <cellStyle name="T_Book1_1_CPK_QD ke hoach dau thau 2 2" xfId="5569"/>
    <cellStyle name="T_Book1_1_CPK_QD ke hoach dau thau_BIEU KE HOACH  2015 (KTN 6.11 sua)" xfId="5570"/>
    <cellStyle name="T_Book1_1_CPK_Ra soat KH von 2011 (Huy-11-11-11)" xfId="5571"/>
    <cellStyle name="T_Book1_1_CPK_Ra soat KH von 2011 (Huy-11-11-11) 2" xfId="5572"/>
    <cellStyle name="T_Book1_1_CPK_Ra soat KH von 2011 (Huy-11-11-11) 2 2" xfId="5573"/>
    <cellStyle name="T_Book1_1_CPK_Ra soat KH von 2011 (Huy-11-11-11)_BIEU KE HOACH  2015 (KTN 6.11 sua)" xfId="5574"/>
    <cellStyle name="T_Book1_1_CPK_tinh toan hoang ha" xfId="5575"/>
    <cellStyle name="T_Book1_1_CPK_tinh toan hoang ha 2" xfId="5576"/>
    <cellStyle name="T_Book1_1_CPK_tinh toan hoang ha 2 2" xfId="5577"/>
    <cellStyle name="T_Book1_1_CPK_tinh toan hoang ha_BIEU KE HOACH  2015 (KTN 6.11 sua)" xfId="5578"/>
    <cellStyle name="T_Book1_1_CPK_Tong von ĐTPT" xfId="5579"/>
    <cellStyle name="T_Book1_1_CPK_Tong von ĐTPT 2" xfId="5580"/>
    <cellStyle name="T_Book1_1_CPK_Tong von ĐTPT 2 2" xfId="5581"/>
    <cellStyle name="T_Book1_1_CPK_Tong von ĐTPT_BIEU KE HOACH  2015 (KTN 6.11 sua)" xfId="5582"/>
    <cellStyle name="T_Book1_1_CPK_Viec Huy dang lam" xfId="5583"/>
    <cellStyle name="T_Book1_1_CPK_Viec Huy dang lam_CT 134" xfId="5584"/>
    <cellStyle name="T_Book1_1_Chi tieu KH nam 2009" xfId="5503"/>
    <cellStyle name="T_Book1_1_Chi tieu KH nam 2009 2" xfId="5504"/>
    <cellStyle name="T_Book1_1_Chi tieu KH nam 2009_BIEU KE HOACH  2015 (KTN 6.11 sua)" xfId="5505"/>
    <cellStyle name="T_Book1_1_dang vien mói" xfId="5585"/>
    <cellStyle name="T_Book1_1_Danh Mục KCM trinh BKH 2011 (BS 30A)" xfId="5586"/>
    <cellStyle name="T_Book1_1_DT 1751 Muong Khoa" xfId="5587"/>
    <cellStyle name="T_Book1_1_DT Nam vai" xfId="5588"/>
    <cellStyle name="T_Book1_1_DT Nam vai_bieu ke hoach dau thau" xfId="5589"/>
    <cellStyle name="T_Book1_1_DT Nam vai_bieu ke hoach dau thau truong mam non SKH" xfId="5590"/>
    <cellStyle name="T_Book1_1_DT Nam vai_Book1" xfId="5591"/>
    <cellStyle name="T_Book1_1_DT Nam vai_DTTD chieng chan Tham lai 29-9-2009" xfId="5592"/>
    <cellStyle name="T_Book1_1_DT Nam vai_Ke hoach 2010 (theo doi 11-8-2010)" xfId="5593"/>
    <cellStyle name="T_Book1_1_DT Nam vai_ke hoach dau thau 30-6-2010" xfId="5594"/>
    <cellStyle name="T_Book1_1_DT Nam vai_QD ke hoach dau thau" xfId="5595"/>
    <cellStyle name="T_Book1_1_DT Nam vai_tinh toan hoang ha" xfId="5596"/>
    <cellStyle name="T_Book1_1_DT NHA KHACH -12" xfId="5597"/>
    <cellStyle name="T_Book1_1_DT NHA KHACH -12 2" xfId="5598"/>
    <cellStyle name="T_Book1_1_DT NHA KHACH -12 2 2" xfId="5599"/>
    <cellStyle name="T_Book1_1_DT NHA KHACH -12_BIEU KE HOACH  2015 (KTN 6.11 sua)" xfId="5600"/>
    <cellStyle name="T_Book1_1_DT tieu hoc diem TDC ban Cho 28-02-09" xfId="5601"/>
    <cellStyle name="T_Book1_1_DT tieu hoc diem TDC ban Cho 28-02-09 2" xfId="5602"/>
    <cellStyle name="T_Book1_1_DT tieu hoc diem TDC ban Cho 28-02-09 2 2" xfId="5603"/>
    <cellStyle name="T_Book1_1_DT tieu hoc diem TDC ban Cho 28-02-09_BIEU KE HOACH  2015 (KTN 6.11 sua)" xfId="5604"/>
    <cellStyle name="T_Book1_1_DTTD chieng chan Tham lai 29-9-2009" xfId="5605"/>
    <cellStyle name="T_Book1_1_DTTD chieng chan Tham lai 29-9-2009 2" xfId="5606"/>
    <cellStyle name="T_Book1_1_DTTD chieng chan Tham lai 29-9-2009 2 2" xfId="5607"/>
    <cellStyle name="T_Book1_1_DTTD chieng chan Tham lai 29-9-2009_BIEU KE HOACH  2015 (KTN 6.11 sua)" xfId="5608"/>
    <cellStyle name="T_Book1_1_Du toan nuoc San Thang (GD2)" xfId="5610"/>
    <cellStyle name="T_Book1_1_DuToan92009Luong650" xfId="5611"/>
    <cellStyle name="T_Book1_1_DuToan92009Luong650 2" xfId="8652"/>
    <cellStyle name="T_Book1_1_DuToan92009Luong650_CT 134" xfId="5612"/>
    <cellStyle name="T_Book1_1_dự toán 30a 2013" xfId="5609"/>
    <cellStyle name="T_Book1_1_GVL" xfId="5613"/>
    <cellStyle name="T_Book1_1_GVL 2" xfId="5614"/>
    <cellStyle name="T_Book1_1_GVL_BIEU KE HOACH  2015 (KTN 6.11 sua)" xfId="5615"/>
    <cellStyle name="T_Book1_1_HD TT1" xfId="5616"/>
    <cellStyle name="T_Book1_1_HD TT1 2" xfId="5617"/>
    <cellStyle name="T_Book1_1_HD TT1_BIEU KE HOACH  2015 (KTN 6.11 sua)" xfId="5618"/>
    <cellStyle name="T_Book1_1_Ke hoach 2010 ngay 14.4.10" xfId="5619"/>
    <cellStyle name="T_Book1_1_Ke hoach 2010 ngay 14.4.10 2" xfId="5620"/>
    <cellStyle name="T_Book1_1_Ke hoach 2010 ngay 14.4.10_BIEU KE HOACH  2015 (KTN 6.11 sua)" xfId="5621"/>
    <cellStyle name="T_Book1_1_Ke hoach 2010 ngay 31-01" xfId="5622"/>
    <cellStyle name="T_Book1_1_ke hoach dau thau 30-6-2010" xfId="5623"/>
    <cellStyle name="T_Book1_1_ke hoach dau thau 30-6-2010 2" xfId="5624"/>
    <cellStyle name="T_Book1_1_ke hoach dau thau 30-6-2010_BIEU KE HOACH  2015 (KTN 6.11 sua)" xfId="5625"/>
    <cellStyle name="T_Book1_1_Ke hoạch thuc hien goi thau" xfId="5626"/>
    <cellStyle name="T_Book1_1_Ket du ung NS" xfId="5627"/>
    <cellStyle name="T_Book1_1_kinh phi che nam 2012" xfId="5632"/>
    <cellStyle name="T_Book1_1_KH Von 2012 gui BKH 1" xfId="5628"/>
    <cellStyle name="T_Book1_1_KH Von 2012 gui BKH 1 2" xfId="5629"/>
    <cellStyle name="T_Book1_1_KH Von 2012 gui BKH 1 2 2" xfId="5630"/>
    <cellStyle name="T_Book1_1_KH Von 2012 gui BKH 1_BIEU KE HOACH  2015 (KTN 6.11 sua)" xfId="5631"/>
    <cellStyle name="T_Book1_1_Nha lop hoc 8 P" xfId="5633"/>
    <cellStyle name="T_Book1_1_Nha lop hoc 8 P 2" xfId="5634"/>
    <cellStyle name="T_Book1_1_Nha lop hoc 8 P_BIEU KE HOACH  2015 (KTN 6.11 sua)" xfId="5635"/>
    <cellStyle name="T_Book1_1_Phan pha do" xfId="5636"/>
    <cellStyle name="T_Book1_1_QD ke hoach dau thau" xfId="5638"/>
    <cellStyle name="T_Book1_1_QD ke hoach dau thau 2" xfId="5639"/>
    <cellStyle name="T_Book1_1_QD ke hoach dau thau_BIEU KE HOACH  2015 (KTN 6.11 sua)" xfId="5640"/>
    <cellStyle name="T_Book1_1_QĐ 980" xfId="5637"/>
    <cellStyle name="T_Book1_1_Ra soat KH von 2011 (Huy-11-11-11)" xfId="5641"/>
    <cellStyle name="T_Book1_1_Ra soat KH von 2011 (Huy-11-11-11) 2" xfId="5642"/>
    <cellStyle name="T_Book1_1_Ra soat KH von 2011 (Huy-11-11-11)_BIEU KE HOACH  2015 (KTN 6.11 sua)" xfId="5643"/>
    <cellStyle name="T_Book1_1_Sheet2" xfId="5644"/>
    <cellStyle name="T_Book1_1_tien luong" xfId="5716"/>
    <cellStyle name="T_Book1_1_Tien luong chuan 01" xfId="5717"/>
    <cellStyle name="T_Book1_1_Tienluong" xfId="5718"/>
    <cellStyle name="T_Book1_1_Tienluong 2" xfId="5719"/>
    <cellStyle name="T_Book1_1_Tienluong 2 2" xfId="5720"/>
    <cellStyle name="T_Book1_1_Tienluong_BIEU KE HOACH  2015 (KTN 6.11 sua)" xfId="5721"/>
    <cellStyle name="T_Book1_1_tinh toan hoang ha" xfId="5722"/>
    <cellStyle name="T_Book1_1_tinh toan hoang ha 2" xfId="5723"/>
    <cellStyle name="T_Book1_1_tinh toan hoang ha_BIEU KE HOACH  2015 (KTN 6.11 sua)" xfId="5724"/>
    <cellStyle name="T_Book1_1_Tong hop  " xfId="5725"/>
    <cellStyle name="T_Book1_1_Tong von ĐTPT" xfId="5726"/>
    <cellStyle name="T_Book1_1_Tong von ĐTPT 2" xfId="5727"/>
    <cellStyle name="T_Book1_1_Tong von ĐTPT_BIEU KE HOACH  2015 (KTN 6.11 sua)" xfId="5728"/>
    <cellStyle name="T_Book1_1_TU VAN THUY LOI THAM  PHE" xfId="5729"/>
    <cellStyle name="T_Book1_1_TU VAN THUY LOI THAM  PHE 2" xfId="5730"/>
    <cellStyle name="T_Book1_1_TU VAN THUY LOI THAM  PHE_BIEU KE HOACH  2015 (KTN 6.11 sua)" xfId="5731"/>
    <cellStyle name="T_Book1_1_TH danh muc 08-09 den ngay 30-8-09" xfId="5645"/>
    <cellStyle name="T_Book1_1_Thiet bi" xfId="5646"/>
    <cellStyle name="T_Book1_1_Thiet bi 2" xfId="8653"/>
    <cellStyle name="T_Book1_1_Thiet bi_Bieu chi tieu KH 2014 (Huy-04-11)" xfId="5647"/>
    <cellStyle name="T_Book1_1_Thiet bi_Bieu chi tieu KH 2014 (Huy-04-11) 2" xfId="5648"/>
    <cellStyle name="T_Book1_1_Thiet bi_bieu ke hoach dau thau" xfId="5649"/>
    <cellStyle name="T_Book1_1_Thiet bi_bieu ke hoach dau thau 2" xfId="5650"/>
    <cellStyle name="T_Book1_1_Thiet bi_bieu ke hoach dau thau 2 2" xfId="5651"/>
    <cellStyle name="T_Book1_1_Thiet bi_bieu ke hoach dau thau truong mam non SKH" xfId="5652"/>
    <cellStyle name="T_Book1_1_Thiet bi_bieu ke hoach dau thau truong mam non SKH 2" xfId="5653"/>
    <cellStyle name="T_Book1_1_Thiet bi_bieu ke hoach dau thau truong mam non SKH 2 2" xfId="5654"/>
    <cellStyle name="T_Book1_1_Thiet bi_bieu ke hoach dau thau truong mam non SKH_BIEU KE HOACH  2015 (KTN 6.11 sua)" xfId="5655"/>
    <cellStyle name="T_Book1_1_Thiet bi_bieu ke hoach dau thau_BIEU KE HOACH  2015 (KTN 6.11 sua)" xfId="5656"/>
    <cellStyle name="T_Book1_1_Thiet bi_bieu tong hop lai kh von 2011 gui phong TH-KTDN" xfId="5657"/>
    <cellStyle name="T_Book1_1_Thiet bi_bieu tong hop lai kh von 2011 gui phong TH-KTDN 2" xfId="5658"/>
    <cellStyle name="T_Book1_1_Thiet bi_bieu tong hop lai kh von 2011 gui phong TH-KTDN 2 2" xfId="5659"/>
    <cellStyle name="T_Book1_1_Thiet bi_bieu tong hop lai kh von 2011 gui phong TH-KTDN_BIEU KE HOACH  2015 (KTN 6.11 sua)" xfId="5660"/>
    <cellStyle name="T_Book1_1_Thiet bi_Book1" xfId="5661"/>
    <cellStyle name="T_Book1_1_Thiet bi_Book1 2" xfId="5662"/>
    <cellStyle name="T_Book1_1_Thiet bi_Book1 2 2" xfId="5663"/>
    <cellStyle name="T_Book1_1_Thiet bi_Book1_BIEU KE HOACH  2015 (KTN 6.11 sua)" xfId="5664"/>
    <cellStyle name="T_Book1_1_Thiet bi_Book1_Ke hoach 2010 (theo doi 11-8-2010)" xfId="5665"/>
    <cellStyle name="T_Book1_1_Thiet bi_Book1_Ke hoach 2010 (theo doi 11-8-2010) 2" xfId="5666"/>
    <cellStyle name="T_Book1_1_Thiet bi_Book1_Ke hoach 2010 (theo doi 11-8-2010) 2 2" xfId="5667"/>
    <cellStyle name="T_Book1_1_Thiet bi_Book1_Ke hoach 2010 (theo doi 11-8-2010)_BIEU KE HOACH  2015 (KTN 6.11 sua)" xfId="5668"/>
    <cellStyle name="T_Book1_1_Thiet bi_Book1_ke hoach dau thau 30-6-2010" xfId="5669"/>
    <cellStyle name="T_Book1_1_Thiet bi_Book1_ke hoach dau thau 30-6-2010 2" xfId="5670"/>
    <cellStyle name="T_Book1_1_Thiet bi_Book1_ke hoach dau thau 30-6-2010 2 2" xfId="5671"/>
    <cellStyle name="T_Book1_1_Thiet bi_Book1_ke hoach dau thau 30-6-2010_BIEU KE HOACH  2015 (KTN 6.11 sua)" xfId="5672"/>
    <cellStyle name="T_Book1_1_Thiet bi_Copy of KH PHAN BO VON ĐỐI ỨNG NAM 2011 (30 TY phuong án gop WB)" xfId="5673"/>
    <cellStyle name="T_Book1_1_Thiet bi_Copy of KH PHAN BO VON ĐỐI ỨNG NAM 2011 (30 TY phuong án gop WB) 2" xfId="5674"/>
    <cellStyle name="T_Book1_1_Thiet bi_Copy of KH PHAN BO VON ĐỐI ỨNG NAM 2011 (30 TY phuong án gop WB) 2 2" xfId="5675"/>
    <cellStyle name="T_Book1_1_Thiet bi_Copy of KH PHAN BO VON ĐỐI ỨNG NAM 2011 (30 TY phuong án gop WB)_BIEU KE HOACH  2015 (KTN 6.11 sua)" xfId="5676"/>
    <cellStyle name="T_Book1_1_Thiet bi_DTTD chieng chan Tham lai 29-9-2009" xfId="5677"/>
    <cellStyle name="T_Book1_1_Thiet bi_DTTD chieng chan Tham lai 29-9-2009 2" xfId="5678"/>
    <cellStyle name="T_Book1_1_Thiet bi_DTTD chieng chan Tham lai 29-9-2009 2 2" xfId="5679"/>
    <cellStyle name="T_Book1_1_Thiet bi_DTTD chieng chan Tham lai 29-9-2009_BIEU KE HOACH  2015 (KTN 6.11 sua)" xfId="5680"/>
    <cellStyle name="T_Book1_1_Thiet bi_Du toan nuoc San Thang (GD2)" xfId="5682"/>
    <cellStyle name="T_Book1_1_Thiet bi_Du toan nuoc San Thang (GD2) 2" xfId="5683"/>
    <cellStyle name="T_Book1_1_Thiet bi_Du toan nuoc San Thang (GD2) 2 2" xfId="5684"/>
    <cellStyle name="T_Book1_1_Thiet bi_Du toan nuoc San Thang (GD2)_BIEU KE HOACH  2015 (KTN 6.11 sua)" xfId="5685"/>
    <cellStyle name="T_Book1_1_Thiet bi_dự toán 30a 2013" xfId="5681"/>
    <cellStyle name="T_Book1_1_Thiet bi_Ke hoach 2010 (theo doi 11-8-2010)" xfId="5686"/>
    <cellStyle name="T_Book1_1_Thiet bi_Ke hoach 2010 (theo doi 11-8-2010) 2" xfId="5687"/>
    <cellStyle name="T_Book1_1_Thiet bi_Ke hoach 2010 (theo doi 11-8-2010) 2 2" xfId="5688"/>
    <cellStyle name="T_Book1_1_Thiet bi_Ke hoach 2010 (theo doi 11-8-2010)_BIEU KE HOACH  2015 (KTN 6.11 sua)" xfId="5689"/>
    <cellStyle name="T_Book1_1_Thiet bi_ke hoach dau thau 30-6-2010" xfId="5690"/>
    <cellStyle name="T_Book1_1_Thiet bi_ke hoach dau thau 30-6-2010 2" xfId="5691"/>
    <cellStyle name="T_Book1_1_Thiet bi_ke hoach dau thau 30-6-2010 2 2" xfId="5692"/>
    <cellStyle name="T_Book1_1_Thiet bi_ke hoach dau thau 30-6-2010_BIEU KE HOACH  2015 (KTN 6.11 sua)" xfId="5693"/>
    <cellStyle name="T_Book1_1_Thiet bi_KH Von 2012 gui BKH 1" xfId="5694"/>
    <cellStyle name="T_Book1_1_Thiet bi_KH Von 2012 gui BKH 1 2" xfId="5695"/>
    <cellStyle name="T_Book1_1_Thiet bi_KH Von 2012 gui BKH 1 2 2" xfId="5696"/>
    <cellStyle name="T_Book1_1_Thiet bi_KH Von 2012 gui BKH 1_BIEU KE HOACH  2015 (KTN 6.11 sua)" xfId="5697"/>
    <cellStyle name="T_Book1_1_Thiet bi_QD ke hoach dau thau" xfId="5698"/>
    <cellStyle name="T_Book1_1_Thiet bi_QD ke hoach dau thau 2" xfId="5699"/>
    <cellStyle name="T_Book1_1_Thiet bi_QD ke hoach dau thau 2 2" xfId="5700"/>
    <cellStyle name="T_Book1_1_Thiet bi_QD ke hoach dau thau_BIEU KE HOACH  2015 (KTN 6.11 sua)" xfId="5701"/>
    <cellStyle name="T_Book1_1_Thiet bi_Ra soat KH von 2011 (Huy-11-11-11)" xfId="5702"/>
    <cellStyle name="T_Book1_1_Thiet bi_Ra soat KH von 2011 (Huy-11-11-11) 2" xfId="5703"/>
    <cellStyle name="T_Book1_1_Thiet bi_Ra soat KH von 2011 (Huy-11-11-11) 2 2" xfId="5704"/>
    <cellStyle name="T_Book1_1_Thiet bi_Ra soat KH von 2011 (Huy-11-11-11)_BIEU KE HOACH  2015 (KTN 6.11 sua)" xfId="5705"/>
    <cellStyle name="T_Book1_1_Thiet bi_tinh toan hoang ha" xfId="5706"/>
    <cellStyle name="T_Book1_1_Thiet bi_tinh toan hoang ha 2" xfId="5707"/>
    <cellStyle name="T_Book1_1_Thiet bi_tinh toan hoang ha 2 2" xfId="5708"/>
    <cellStyle name="T_Book1_1_Thiet bi_tinh toan hoang ha_BIEU KE HOACH  2015 (KTN 6.11 sua)" xfId="5709"/>
    <cellStyle name="T_Book1_1_Thiet bi_Tong von ĐTPT" xfId="5710"/>
    <cellStyle name="T_Book1_1_Thiet bi_Tong von ĐTPT 2" xfId="5711"/>
    <cellStyle name="T_Book1_1_Thiet bi_Tong von ĐTPT 2 2" xfId="5712"/>
    <cellStyle name="T_Book1_1_Thiet bi_Tong von ĐTPT_BIEU KE HOACH  2015 (KTN 6.11 sua)" xfId="5713"/>
    <cellStyle name="T_Book1_1_Thiet bi_Viec Huy dang lam" xfId="5714"/>
    <cellStyle name="T_Book1_1_Thiet bi_Viec Huy dang lam_CT 134" xfId="5715"/>
    <cellStyle name="T_Book1_1_Viec Huy dang lam" xfId="5732"/>
    <cellStyle name="T_Book1_10b_PhanThanNhaSo10" xfId="5733"/>
    <cellStyle name="T_Book1_10b_PhanThanNhaSo10 2" xfId="8654"/>
    <cellStyle name="T_Book1_10b_PhanThanNhaSo10_Bieu chi tieu KH 2014 (Huy-04-11)" xfId="5734"/>
    <cellStyle name="T_Book1_10b_PhanThanNhaSo10_Bieu chi tieu KH 2014 (Huy-04-11) 2" xfId="5735"/>
    <cellStyle name="T_Book1_10b_PhanThanNhaSo10_bieu ke hoach dau thau" xfId="5736"/>
    <cellStyle name="T_Book1_10b_PhanThanNhaSo10_bieu ke hoach dau thau 2" xfId="5737"/>
    <cellStyle name="T_Book1_10b_PhanThanNhaSo10_bieu ke hoach dau thau 2 2" xfId="5738"/>
    <cellStyle name="T_Book1_10b_PhanThanNhaSo10_bieu ke hoach dau thau truong mam non SKH" xfId="5739"/>
    <cellStyle name="T_Book1_10b_PhanThanNhaSo10_bieu ke hoach dau thau truong mam non SKH 2" xfId="5740"/>
    <cellStyle name="T_Book1_10b_PhanThanNhaSo10_bieu ke hoach dau thau truong mam non SKH 2 2" xfId="5741"/>
    <cellStyle name="T_Book1_10b_PhanThanNhaSo10_bieu ke hoach dau thau truong mam non SKH_BIEU KE HOACH  2015 (KTN 6.11 sua)" xfId="5742"/>
    <cellStyle name="T_Book1_10b_PhanThanNhaSo10_bieu ke hoach dau thau_BIEU KE HOACH  2015 (KTN 6.11 sua)" xfId="5743"/>
    <cellStyle name="T_Book1_10b_PhanThanNhaSo10_bieu tong hop lai kh von 2011 gui phong TH-KTDN" xfId="5744"/>
    <cellStyle name="T_Book1_10b_PhanThanNhaSo10_bieu tong hop lai kh von 2011 gui phong TH-KTDN 2" xfId="5745"/>
    <cellStyle name="T_Book1_10b_PhanThanNhaSo10_bieu tong hop lai kh von 2011 gui phong TH-KTDN 2 2" xfId="5746"/>
    <cellStyle name="T_Book1_10b_PhanThanNhaSo10_bieu tong hop lai kh von 2011 gui phong TH-KTDN_BIEU KE HOACH  2015 (KTN 6.11 sua)" xfId="5747"/>
    <cellStyle name="T_Book1_10b_PhanThanNhaSo10_Book1" xfId="5748"/>
    <cellStyle name="T_Book1_10b_PhanThanNhaSo10_Book1 2" xfId="5749"/>
    <cellStyle name="T_Book1_10b_PhanThanNhaSo10_Book1 2 2" xfId="5750"/>
    <cellStyle name="T_Book1_10b_PhanThanNhaSo10_Book1_BIEU KE HOACH  2015 (KTN 6.11 sua)" xfId="5751"/>
    <cellStyle name="T_Book1_10b_PhanThanNhaSo10_Book1_Ke hoach 2010 (theo doi 11-8-2010)" xfId="5752"/>
    <cellStyle name="T_Book1_10b_PhanThanNhaSo10_Book1_Ke hoach 2010 (theo doi 11-8-2010) 2" xfId="5753"/>
    <cellStyle name="T_Book1_10b_PhanThanNhaSo10_Book1_Ke hoach 2010 (theo doi 11-8-2010) 2 2" xfId="5754"/>
    <cellStyle name="T_Book1_10b_PhanThanNhaSo10_Book1_Ke hoach 2010 (theo doi 11-8-2010)_BIEU KE HOACH  2015 (KTN 6.11 sua)" xfId="5755"/>
    <cellStyle name="T_Book1_10b_PhanThanNhaSo10_Book1_ke hoach dau thau 30-6-2010" xfId="5756"/>
    <cellStyle name="T_Book1_10b_PhanThanNhaSo10_Book1_ke hoach dau thau 30-6-2010 2" xfId="5757"/>
    <cellStyle name="T_Book1_10b_PhanThanNhaSo10_Book1_ke hoach dau thau 30-6-2010 2 2" xfId="5758"/>
    <cellStyle name="T_Book1_10b_PhanThanNhaSo10_Book1_ke hoach dau thau 30-6-2010_BIEU KE HOACH  2015 (KTN 6.11 sua)" xfId="5759"/>
    <cellStyle name="T_Book1_10b_PhanThanNhaSo10_Copy of KH PHAN BO VON ĐỐI ỨNG NAM 2011 (30 TY phuong án gop WB)" xfId="5760"/>
    <cellStyle name="T_Book1_10b_PhanThanNhaSo10_Copy of KH PHAN BO VON ĐỐI ỨNG NAM 2011 (30 TY phuong án gop WB) 2" xfId="5761"/>
    <cellStyle name="T_Book1_10b_PhanThanNhaSo10_Copy of KH PHAN BO VON ĐỐI ỨNG NAM 2011 (30 TY phuong án gop WB) 2 2" xfId="5762"/>
    <cellStyle name="T_Book1_10b_PhanThanNhaSo10_Copy of KH PHAN BO VON ĐỐI ỨNG NAM 2011 (30 TY phuong án gop WB)_BIEU KE HOACH  2015 (KTN 6.11 sua)" xfId="5763"/>
    <cellStyle name="T_Book1_10b_PhanThanNhaSo10_DTTD chieng chan Tham lai 29-9-2009" xfId="5764"/>
    <cellStyle name="T_Book1_10b_PhanThanNhaSo10_DTTD chieng chan Tham lai 29-9-2009 2" xfId="5765"/>
    <cellStyle name="T_Book1_10b_PhanThanNhaSo10_DTTD chieng chan Tham lai 29-9-2009 2 2" xfId="5766"/>
    <cellStyle name="T_Book1_10b_PhanThanNhaSo10_DTTD chieng chan Tham lai 29-9-2009_BIEU KE HOACH  2015 (KTN 6.11 sua)" xfId="5767"/>
    <cellStyle name="T_Book1_10b_PhanThanNhaSo10_Du toan nuoc San Thang (GD2)" xfId="5769"/>
    <cellStyle name="T_Book1_10b_PhanThanNhaSo10_Du toan nuoc San Thang (GD2) 2" xfId="5770"/>
    <cellStyle name="T_Book1_10b_PhanThanNhaSo10_Du toan nuoc San Thang (GD2) 2 2" xfId="5771"/>
    <cellStyle name="T_Book1_10b_PhanThanNhaSo10_Du toan nuoc San Thang (GD2)_BIEU KE HOACH  2015 (KTN 6.11 sua)" xfId="5772"/>
    <cellStyle name="T_Book1_10b_PhanThanNhaSo10_dự toán 30a 2013" xfId="5768"/>
    <cellStyle name="T_Book1_10b_PhanThanNhaSo10_Ke hoach 2010 (theo doi 11-8-2010)" xfId="5773"/>
    <cellStyle name="T_Book1_10b_PhanThanNhaSo10_Ke hoach 2010 (theo doi 11-8-2010) 2" xfId="5774"/>
    <cellStyle name="T_Book1_10b_PhanThanNhaSo10_Ke hoach 2010 (theo doi 11-8-2010) 2 2" xfId="5775"/>
    <cellStyle name="T_Book1_10b_PhanThanNhaSo10_Ke hoach 2010 (theo doi 11-8-2010)_BIEU KE HOACH  2015 (KTN 6.11 sua)" xfId="5776"/>
    <cellStyle name="T_Book1_10b_PhanThanNhaSo10_ke hoach dau thau 30-6-2010" xfId="5777"/>
    <cellStyle name="T_Book1_10b_PhanThanNhaSo10_ke hoach dau thau 30-6-2010 2" xfId="5778"/>
    <cellStyle name="T_Book1_10b_PhanThanNhaSo10_ke hoach dau thau 30-6-2010 2 2" xfId="5779"/>
    <cellStyle name="T_Book1_10b_PhanThanNhaSo10_ke hoach dau thau 30-6-2010_BIEU KE HOACH  2015 (KTN 6.11 sua)" xfId="5780"/>
    <cellStyle name="T_Book1_10b_PhanThanNhaSo10_KH Von 2012 gui BKH 1" xfId="5781"/>
    <cellStyle name="T_Book1_10b_PhanThanNhaSo10_KH Von 2012 gui BKH 1 2" xfId="5782"/>
    <cellStyle name="T_Book1_10b_PhanThanNhaSo10_KH Von 2012 gui BKH 1 2 2" xfId="5783"/>
    <cellStyle name="T_Book1_10b_PhanThanNhaSo10_KH Von 2012 gui BKH 1_BIEU KE HOACH  2015 (KTN 6.11 sua)" xfId="5784"/>
    <cellStyle name="T_Book1_10b_PhanThanNhaSo10_QD ke hoach dau thau" xfId="5785"/>
    <cellStyle name="T_Book1_10b_PhanThanNhaSo10_QD ke hoach dau thau 2" xfId="5786"/>
    <cellStyle name="T_Book1_10b_PhanThanNhaSo10_QD ke hoach dau thau 2 2" xfId="5787"/>
    <cellStyle name="T_Book1_10b_PhanThanNhaSo10_QD ke hoach dau thau_BIEU KE HOACH  2015 (KTN 6.11 sua)" xfId="5788"/>
    <cellStyle name="T_Book1_10b_PhanThanNhaSo10_Ra soat KH von 2011 (Huy-11-11-11)" xfId="5789"/>
    <cellStyle name="T_Book1_10b_PhanThanNhaSo10_Ra soat KH von 2011 (Huy-11-11-11) 2" xfId="5790"/>
    <cellStyle name="T_Book1_10b_PhanThanNhaSo10_Ra soat KH von 2011 (Huy-11-11-11) 2 2" xfId="5791"/>
    <cellStyle name="T_Book1_10b_PhanThanNhaSo10_Ra soat KH von 2011 (Huy-11-11-11)_BIEU KE HOACH  2015 (KTN 6.11 sua)" xfId="5792"/>
    <cellStyle name="T_Book1_10b_PhanThanNhaSo10_tinh toan hoang ha" xfId="5793"/>
    <cellStyle name="T_Book1_10b_PhanThanNhaSo10_tinh toan hoang ha 2" xfId="5794"/>
    <cellStyle name="T_Book1_10b_PhanThanNhaSo10_tinh toan hoang ha 2 2" xfId="5795"/>
    <cellStyle name="T_Book1_10b_PhanThanNhaSo10_tinh toan hoang ha_BIEU KE HOACH  2015 (KTN 6.11 sua)" xfId="5796"/>
    <cellStyle name="T_Book1_10b_PhanThanNhaSo10_Tong von ĐTPT" xfId="5797"/>
    <cellStyle name="T_Book1_10b_PhanThanNhaSo10_Tong von ĐTPT 2" xfId="5798"/>
    <cellStyle name="T_Book1_10b_PhanThanNhaSo10_Tong von ĐTPT 2 2" xfId="5799"/>
    <cellStyle name="T_Book1_10b_PhanThanNhaSo10_Tong von ĐTPT_BIEU KE HOACH  2015 (KTN 6.11 sua)" xfId="5800"/>
    <cellStyle name="T_Book1_10b_PhanThanNhaSo10_Viec Huy dang lam" xfId="5801"/>
    <cellStyle name="T_Book1_10b_PhanThanNhaSo10_Viec Huy dang lam_CT 134" xfId="5802"/>
    <cellStyle name="T_Book1_2" xfId="5803"/>
    <cellStyle name="T_Book1_2 2" xfId="5804"/>
    <cellStyle name="T_Book1_2 3" xfId="5805"/>
    <cellStyle name="T_Book1_2_Bao cao danh muc cac cong trinh tren dia ban huyen 4-2010" xfId="5806"/>
    <cellStyle name="T_Book1_2_Bao cao TPCP" xfId="5807"/>
    <cellStyle name="T_Book1_2_Bao cao TPCP 2" xfId="5808"/>
    <cellStyle name="T_Book1_2_Bao cao TPCP_BIEU KE HOACH  2015 (KTN 6.11 sua)" xfId="5809"/>
    <cellStyle name="T_Book1_2_bao_cao_TH_th_cong_tac_dau_thau_-_ngay251209" xfId="5810"/>
    <cellStyle name="T_Book1_2_Bieu chi tieu KH 2014 (Huy-04-11)" xfId="5811"/>
    <cellStyle name="T_Book1_2_Bieu chi tieu KH 2014 (Huy-04-11) 2" xfId="5812"/>
    <cellStyle name="T_Book1_2_BIEU KE HOACH  2015 (KTN 6.11 sua)" xfId="5813"/>
    <cellStyle name="T_Book1_2_bieu ke hoach dau thau" xfId="5814"/>
    <cellStyle name="T_Book1_2_bieu ke hoach dau thau 2" xfId="5815"/>
    <cellStyle name="T_Book1_2_bieu ke hoach dau thau truong mam non SKH" xfId="5816"/>
    <cellStyle name="T_Book1_2_bieu ke hoach dau thau truong mam non SKH 2" xfId="5817"/>
    <cellStyle name="T_Book1_2_bieu ke hoach dau thau truong mam non SKH_BIEU KE HOACH  2015 (KTN 6.11 sua)" xfId="5818"/>
    <cellStyle name="T_Book1_2_bieu ke hoach dau thau_BIEU KE HOACH  2015 (KTN 6.11 sua)" xfId="5819"/>
    <cellStyle name="T_Book1_2_bieu tong hop lai kh von 2011 gui phong TH-KTDN" xfId="5820"/>
    <cellStyle name="T_Book1_2_bieu tong hop lai kh von 2011 gui phong TH-KTDN 2" xfId="5821"/>
    <cellStyle name="T_Book1_2_bieu tong hop lai kh von 2011 gui phong TH-KTDN_BIEU KE HOACH  2015 (KTN 6.11 sua)" xfId="5822"/>
    <cellStyle name="T_Book1_2_BIỂU TỔNG HỢP LẦN CUỐI SỬA THEO NGHI QUYẾT SỐ 81" xfId="5823"/>
    <cellStyle name="T_Book1_2_Book1" xfId="5824"/>
    <cellStyle name="T_Book1_2_Book1 2" xfId="5825"/>
    <cellStyle name="T_Book1_2_Book1 3" xfId="5826"/>
    <cellStyle name="T_Book1_2_Book1_1" xfId="5827"/>
    <cellStyle name="T_Book1_2_Book1_1 2" xfId="5828"/>
    <cellStyle name="T_Book1_2_Book1_1_BIEU KE HOACH  2015 (KTN 6.11 sua)" xfId="5829"/>
    <cellStyle name="T_Book1_2_Book1_1_Book1" xfId="5830"/>
    <cellStyle name="T_Book1_2_Book1_1_Book1 2" xfId="5831"/>
    <cellStyle name="T_Book1_2_Book1_1_Book1_BIEU KE HOACH  2015 (KTN 6.11 sua)" xfId="5832"/>
    <cellStyle name="T_Book1_2_Book1_1_Book1_Ke hoach 2010 (theo doi 11-8-2010)" xfId="5833"/>
    <cellStyle name="T_Book1_2_Book1_1_Book1_Ke hoach 2010 (theo doi 11-8-2010) 2" xfId="5834"/>
    <cellStyle name="T_Book1_2_Book1_1_Book1_Ke hoach 2010 (theo doi 11-8-2010)_BIEU KE HOACH  2015 (KTN 6.11 sua)" xfId="5835"/>
    <cellStyle name="T_Book1_2_Book1_1_Ke hoach 2010 (theo doi 11-8-2010)" xfId="5836"/>
    <cellStyle name="T_Book1_2_Book1_1_Ke hoach 2010 (theo doi 11-8-2010) 2" xfId="5837"/>
    <cellStyle name="T_Book1_2_Book1_1_Ke hoach 2010 (theo doi 11-8-2010)_BIEU KE HOACH  2015 (KTN 6.11 sua)" xfId="5838"/>
    <cellStyle name="T_Book1_2_Book1_1_ke hoach dau thau 30-6-2010" xfId="5839"/>
    <cellStyle name="T_Book1_2_Book1_1_ke hoach dau thau 30-6-2010 2" xfId="5840"/>
    <cellStyle name="T_Book1_2_Book1_1_ke hoach dau thau 30-6-2010_BIEU KE HOACH  2015 (KTN 6.11 sua)" xfId="5841"/>
    <cellStyle name="T_Book1_2_Book1_2" xfId="5842"/>
    <cellStyle name="T_Book1_2_Book1_2 2" xfId="5843"/>
    <cellStyle name="T_Book1_2_Book1_2 2 2" xfId="5844"/>
    <cellStyle name="T_Book1_2_Book1_2_BIEU KE HOACH  2015 (KTN 6.11 sua)" xfId="5845"/>
    <cellStyle name="T_Book1_2_Book1_2_Ke hoach 2010 (theo doi 11-8-2010)" xfId="5846"/>
    <cellStyle name="T_Book1_2_Book1_2_Ke hoach 2010 (theo doi 11-8-2010) 2" xfId="5847"/>
    <cellStyle name="T_Book1_2_Book1_2_Ke hoach 2010 (theo doi 11-8-2010)_BIEU KE HOACH  2015 (KTN 6.11 sua)" xfId="5848"/>
    <cellStyle name="T_Book1_2_Book1_Bao cao 9 thang  XDCB" xfId="5849"/>
    <cellStyle name="T_Book1_2_Book1_Bao cao phòng lao động phụ lục 3" xfId="5850"/>
    <cellStyle name="T_Book1_2_Book1_Book1" xfId="5851"/>
    <cellStyle name="T_Book1_2_Book1_Book1 2" xfId="5852"/>
    <cellStyle name="T_Book1_2_Book1_Book1_BIEU KE HOACH  2015 (KTN 6.11 sua)" xfId="5853"/>
    <cellStyle name="T_Book1_2_Book1_Book1_Ke hoach 2010 (theo doi 11-8-2010)" xfId="5854"/>
    <cellStyle name="T_Book1_2_Book1_Book1_Ke hoach 2010 (theo doi 11-8-2010) 2" xfId="5855"/>
    <cellStyle name="T_Book1_2_Book1_Book1_Ke hoach 2010 (theo doi 11-8-2010)_BIEU KE HOACH  2015 (KTN 6.11 sua)" xfId="5856"/>
    <cellStyle name="T_Book1_2_Book1_Danh Mục KCM trinh BKH 2011 (BS 30A)" xfId="5857"/>
    <cellStyle name="T_Book1_2_Book1_dự toán 30a 2013" xfId="5858"/>
    <cellStyle name="T_Book1_2_Book1_Ke hoach 2010 (theo doi 11-8-2010)" xfId="5859"/>
    <cellStyle name="T_Book1_2_Book1_Ke hoach 2010 (theo doi 11-8-2010) 2" xfId="5860"/>
    <cellStyle name="T_Book1_2_Book1_Ke hoach 2010 (theo doi 11-8-2010) 2 2" xfId="5861"/>
    <cellStyle name="T_Book1_2_Book1_Ke hoach 2010 (theo doi 11-8-2010)_BIEU KE HOACH  2015 (KTN 6.11 sua)" xfId="5862"/>
    <cellStyle name="T_Book1_2_Book1_ke hoach dau thau 30-6-2010" xfId="5863"/>
    <cellStyle name="T_Book1_2_Book1_ke hoach dau thau 30-6-2010 2" xfId="5864"/>
    <cellStyle name="T_Book1_2_Book1_ke hoach dau thau 30-6-2010_BIEU KE HOACH  2015 (KTN 6.11 sua)" xfId="5865"/>
    <cellStyle name="T_Book1_2_Book1_KH Von 2012 gui BKH 1" xfId="5866"/>
    <cellStyle name="T_Book1_2_Book1_KH Von 2012 gui BKH 1 2" xfId="5867"/>
    <cellStyle name="T_Book1_2_Book1_KH Von 2012 gui BKH 1_BIEU KE HOACH  2015 (KTN 6.11 sua)" xfId="5868"/>
    <cellStyle name="T_Book1_2_Book1_KH Von 2012 gui BKH 2" xfId="5869"/>
    <cellStyle name="T_Book1_2_Book1_KH Von 2012 gui BKH 2 2" xfId="5870"/>
    <cellStyle name="T_Book1_2_Book1_KH Von 2012 gui BKH 2_BIEU KE HOACH  2015 (KTN 6.11 sua)" xfId="5871"/>
    <cellStyle name="T_Book1_2_Book1_Ra soat KH von 2011 (Huy-11-11-11)" xfId="5872"/>
    <cellStyle name="T_Book1_2_Book1_Theo doi thanh toan" xfId="5873"/>
    <cellStyle name="T_Book1_2_Book1_Viec Huy dang lam" xfId="5874"/>
    <cellStyle name="T_Book1_2_Book1_Viec Huy dang lam_CT 134" xfId="5875"/>
    <cellStyle name="T_Book1_2_cong bo gia VLXD thang 4" xfId="5879"/>
    <cellStyle name="T_Book1_2_cong bo gia VLXD thang 4 2" xfId="5880"/>
    <cellStyle name="T_Book1_2_cong bo gia VLXD thang 4_BIEU KE HOACH  2015 (KTN 6.11 sua)" xfId="5881"/>
    <cellStyle name="T_Book1_2_Copy of KH PHAN BO VON ĐỐI ỨNG NAM 2011 (30 TY phuong án gop WB)" xfId="5882"/>
    <cellStyle name="T_Book1_2_Copy of KH PHAN BO VON ĐỐI ỨNG NAM 2011 (30 TY phuong án gop WB) 2" xfId="5883"/>
    <cellStyle name="T_Book1_2_Copy of KH PHAN BO VON ĐỐI ỨNG NAM 2011 (30 TY phuong án gop WB)_BIEU KE HOACH  2015 (KTN 6.11 sua)" xfId="5884"/>
    <cellStyle name="T_Book1_2_Chi tieu KH nam 2009" xfId="5876"/>
    <cellStyle name="T_Book1_2_Chi tieu KH nam 2009 2" xfId="5877"/>
    <cellStyle name="T_Book1_2_Chi tieu KH nam 2009_BIEU KE HOACH  2015 (KTN 6.11 sua)" xfId="5878"/>
    <cellStyle name="T_Book1_2_dang vien mói" xfId="5885"/>
    <cellStyle name="T_Book1_2_Danh Mục KCM trinh BKH 2011 (BS 30A)" xfId="5886"/>
    <cellStyle name="T_Book1_2_DT 1751 Muong Khoa" xfId="5887"/>
    <cellStyle name="T_Book1_2_DT 1751 Muong Khoa 2" xfId="5888"/>
    <cellStyle name="T_Book1_2_DT 1751 Muong Khoa_BIEU KE HOACH  2015 (KTN 6.11 sua)" xfId="5889"/>
    <cellStyle name="T_Book1_2_DT Nam vai" xfId="5890"/>
    <cellStyle name="T_Book1_2_DT Nam vai 2" xfId="5891"/>
    <cellStyle name="T_Book1_2_DT Nam vai_BIEU KE HOACH  2015 (KTN 6.11 sua)" xfId="5892"/>
    <cellStyle name="T_Book1_2_DT Nam vai_bieu ke hoach dau thau" xfId="5893"/>
    <cellStyle name="T_Book1_2_DT Nam vai_bieu ke hoach dau thau 2" xfId="5894"/>
    <cellStyle name="T_Book1_2_DT Nam vai_bieu ke hoach dau thau truong mam non SKH" xfId="5895"/>
    <cellStyle name="T_Book1_2_DT Nam vai_bieu ke hoach dau thau truong mam non SKH 2" xfId="5896"/>
    <cellStyle name="T_Book1_2_DT Nam vai_bieu ke hoach dau thau truong mam non SKH_BIEU KE HOACH  2015 (KTN 6.11 sua)" xfId="5897"/>
    <cellStyle name="T_Book1_2_DT Nam vai_bieu ke hoach dau thau_BIEU KE HOACH  2015 (KTN 6.11 sua)" xfId="5898"/>
    <cellStyle name="T_Book1_2_DT Nam vai_Book1" xfId="5899"/>
    <cellStyle name="T_Book1_2_DT Nam vai_Book1 2" xfId="5900"/>
    <cellStyle name="T_Book1_2_DT Nam vai_Book1_BIEU KE HOACH  2015 (KTN 6.11 sua)" xfId="5901"/>
    <cellStyle name="T_Book1_2_DT Nam vai_DTTD chieng chan Tham lai 29-9-2009" xfId="5902"/>
    <cellStyle name="T_Book1_2_DT Nam vai_DTTD chieng chan Tham lai 29-9-2009 2" xfId="5903"/>
    <cellStyle name="T_Book1_2_DT Nam vai_DTTD chieng chan Tham lai 29-9-2009_BIEU KE HOACH  2015 (KTN 6.11 sua)" xfId="5904"/>
    <cellStyle name="T_Book1_2_DT Nam vai_Ke hoach 2010 (theo doi 11-8-2010)" xfId="5905"/>
    <cellStyle name="T_Book1_2_DT Nam vai_Ke hoach 2010 (theo doi 11-8-2010) 2" xfId="5906"/>
    <cellStyle name="T_Book1_2_DT Nam vai_Ke hoach 2010 (theo doi 11-8-2010)_BIEU KE HOACH  2015 (KTN 6.11 sua)" xfId="5907"/>
    <cellStyle name="T_Book1_2_DT Nam vai_ke hoach dau thau 30-6-2010" xfId="5908"/>
    <cellStyle name="T_Book1_2_DT Nam vai_ke hoach dau thau 30-6-2010 2" xfId="5909"/>
    <cellStyle name="T_Book1_2_DT Nam vai_ke hoach dau thau 30-6-2010_BIEU KE HOACH  2015 (KTN 6.11 sua)" xfId="5910"/>
    <cellStyle name="T_Book1_2_DT Nam vai_QD ke hoach dau thau" xfId="5911"/>
    <cellStyle name="T_Book1_2_DT Nam vai_QD ke hoach dau thau 2" xfId="5912"/>
    <cellStyle name="T_Book1_2_DT Nam vai_QD ke hoach dau thau_BIEU KE HOACH  2015 (KTN 6.11 sua)" xfId="5913"/>
    <cellStyle name="T_Book1_2_DT Nam vai_tinh toan hoang ha" xfId="5914"/>
    <cellStyle name="T_Book1_2_DT Nam vai_tinh toan hoang ha 2" xfId="5915"/>
    <cellStyle name="T_Book1_2_DT Nam vai_tinh toan hoang ha_BIEU KE HOACH  2015 (KTN 6.11 sua)" xfId="5916"/>
    <cellStyle name="T_Book1_2_DT NHA KHACH -12" xfId="5917"/>
    <cellStyle name="T_Book1_2_DT NHA KHACH -12 2" xfId="5918"/>
    <cellStyle name="T_Book1_2_DT NHA KHACH -12_BIEU KE HOACH  2015 (KTN 6.11 sua)" xfId="5919"/>
    <cellStyle name="T_Book1_2_DT tieu hoc diem TDC ban Cho 28-02-09" xfId="5920"/>
    <cellStyle name="T_Book1_2_DT tieu hoc diem TDC ban Cho 28-02-09 2" xfId="5921"/>
    <cellStyle name="T_Book1_2_DT tieu hoc diem TDC ban Cho 28-02-09_BIEU KE HOACH  2015 (KTN 6.11 sua)" xfId="5922"/>
    <cellStyle name="T_Book1_2_DTTD chieng chan Tham lai 29-9-2009" xfId="5923"/>
    <cellStyle name="T_Book1_2_DTTD chieng chan Tham lai 29-9-2009 2" xfId="5924"/>
    <cellStyle name="T_Book1_2_DTTD chieng chan Tham lai 29-9-2009_BIEU KE HOACH  2015 (KTN 6.11 sua)" xfId="5925"/>
    <cellStyle name="T_Book1_2_Du toan nuoc San Thang (GD2)" xfId="5927"/>
    <cellStyle name="T_Book1_2_Du toan nuoc San Thang (GD2) 2" xfId="5928"/>
    <cellStyle name="T_Book1_2_Du toan nuoc San Thang (GD2)_BIEU KE HOACH  2015 (KTN 6.11 sua)" xfId="5929"/>
    <cellStyle name="T_Book1_2_DuToan92009Luong650" xfId="5930"/>
    <cellStyle name="T_Book1_2_DuToan92009Luong650 2" xfId="5931"/>
    <cellStyle name="T_Book1_2_DuToan92009Luong650_CT 134" xfId="5932"/>
    <cellStyle name="T_Book1_2_dự toán 30a 2013" xfId="5926"/>
    <cellStyle name="T_Book1_2_GVL" xfId="5933"/>
    <cellStyle name="T_Book1_2_GVL 2" xfId="5934"/>
    <cellStyle name="T_Book1_2_GVL_BIEU KE HOACH  2015 (KTN 6.11 sua)" xfId="5935"/>
    <cellStyle name="T_Book1_2_HD TT1" xfId="5936"/>
    <cellStyle name="T_Book1_2_HD TT1 2" xfId="5937"/>
    <cellStyle name="T_Book1_2_HD TT1_BIEU KE HOACH  2015 (KTN 6.11 sua)" xfId="5938"/>
    <cellStyle name="T_Book1_2_Ke hoach 2010 ngay 14.4.10" xfId="5939"/>
    <cellStyle name="T_Book1_2_Ke hoach 2010 ngay 14.4.10 2" xfId="5940"/>
    <cellStyle name="T_Book1_2_Ke hoach 2010 ngay 14.4.10_BIEU KE HOACH  2015 (KTN 6.11 sua)" xfId="5941"/>
    <cellStyle name="T_Book1_2_ke hoach dau thau 30-6-2010" xfId="5942"/>
    <cellStyle name="T_Book1_2_ke hoach dau thau 30-6-2010 2" xfId="5943"/>
    <cellStyle name="T_Book1_2_ke hoach dau thau 30-6-2010_BIEU KE HOACH  2015 (KTN 6.11 sua)" xfId="5944"/>
    <cellStyle name="T_Book1_2_KH 2014" xfId="5945"/>
    <cellStyle name="T_Book1_2_KH Von 2012 gui BKH 1" xfId="5946"/>
    <cellStyle name="T_Book1_2_KH Von 2012 gui BKH 1 2" xfId="5947"/>
    <cellStyle name="T_Book1_2_KH Von 2012 gui BKH 1_BIEU KE HOACH  2015 (KTN 6.11 sua)" xfId="5948"/>
    <cellStyle name="T_Book1_2_Nha lop hoc 8 P" xfId="5949"/>
    <cellStyle name="T_Book1_2_Nha lop hoc 8 P 2" xfId="5950"/>
    <cellStyle name="T_Book1_2_Nha lop hoc 8 P_BIEU KE HOACH  2015 (KTN 6.11 sua)" xfId="5951"/>
    <cellStyle name="T_Book1_2_Phan pha do" xfId="5952"/>
    <cellStyle name="T_Book1_2_QD ke hoach dau thau" xfId="5954"/>
    <cellStyle name="T_Book1_2_QD ke hoach dau thau 2" xfId="5955"/>
    <cellStyle name="T_Book1_2_QD ke hoach dau thau_BIEU KE HOACH  2015 (KTN 6.11 sua)" xfId="5956"/>
    <cellStyle name="T_Book1_2_QĐ 980" xfId="5953"/>
    <cellStyle name="T_Book1_2_Ra soat KH von 2011 (Huy-11-11-11)" xfId="5957"/>
    <cellStyle name="T_Book1_2_Ra soat KH von 2011 (Huy-11-11-11) 2" xfId="5958"/>
    <cellStyle name="T_Book1_2_Ra soat KH von 2011 (Huy-11-11-11)_BIEU KE HOACH  2015 (KTN 6.11 sua)" xfId="5959"/>
    <cellStyle name="T_Book1_2_Sheet2" xfId="5960"/>
    <cellStyle name="T_Book1_2_Sheet2 2" xfId="5961"/>
    <cellStyle name="T_Book1_2_Sheet2_BIEU KE HOACH  2015 (KTN 6.11 sua)" xfId="5962"/>
    <cellStyle name="T_Book1_2_Tienluong" xfId="5964"/>
    <cellStyle name="T_Book1_2_Tienluong 2" xfId="5965"/>
    <cellStyle name="T_Book1_2_Tienluong_BIEU KE HOACH  2015 (KTN 6.11 sua)" xfId="5966"/>
    <cellStyle name="T_Book1_2_tinh toan hoang ha" xfId="5967"/>
    <cellStyle name="T_Book1_2_tinh toan hoang ha 2" xfId="5968"/>
    <cellStyle name="T_Book1_2_tinh toan hoang ha_BIEU KE HOACH  2015 (KTN 6.11 sua)" xfId="5969"/>
    <cellStyle name="T_Book1_2_Tong von ĐTPT" xfId="5970"/>
    <cellStyle name="T_Book1_2_Tong von ĐTPT 2" xfId="5971"/>
    <cellStyle name="T_Book1_2_Tong von ĐTPT_BIEU KE HOACH  2015 (KTN 6.11 sua)" xfId="5972"/>
    <cellStyle name="T_Book1_2_TU VAN THUY LOI THAM  PHE" xfId="5973"/>
    <cellStyle name="T_Book1_2_TU VAN THUY LOI THAM  PHE 2" xfId="5974"/>
    <cellStyle name="T_Book1_2_TU VAN THUY LOI THAM  PHE_BIEU KE HOACH  2015 (KTN 6.11 sua)" xfId="5975"/>
    <cellStyle name="T_Book1_2_TH danh muc 08-09 den ngay 30-8-09" xfId="5963"/>
    <cellStyle name="T_Book1_2_Viec Huy dang lam" xfId="5976"/>
    <cellStyle name="T_Book1_2_Viec Huy dang lam_CT 134" xfId="5977"/>
    <cellStyle name="T_Book1_3" xfId="5978"/>
    <cellStyle name="T_Book1_3 2" xfId="5979"/>
    <cellStyle name="T_Book1_3 2 2" xfId="5980"/>
    <cellStyle name="T_Book1_3_BIEU KE HOACH  2015 (KTN 6.11 sua)" xfId="5981"/>
    <cellStyle name="T_Book1_3_Book1" xfId="5982"/>
    <cellStyle name="T_Book1_3_Book1 2" xfId="5983"/>
    <cellStyle name="T_Book1_3_Book1_BIEU KE HOACH  2015 (KTN 6.11 sua)" xfId="5984"/>
    <cellStyle name="T_Book1_3_Book1_Ke hoach 2010 (theo doi 11-8-2010)" xfId="5985"/>
    <cellStyle name="T_Book1_3_Book1_Ke hoach 2010 (theo doi 11-8-2010) 2" xfId="5986"/>
    <cellStyle name="T_Book1_3_Book1_Ke hoach 2010 (theo doi 11-8-2010)_CT 134" xfId="5987"/>
    <cellStyle name="T_Book1_3_Danh Mục KCM trinh BKH 2011 (BS 30A)" xfId="5988"/>
    <cellStyle name="T_Book1_3_DTTD chieng chan Tham lai 29-9-2009" xfId="5989"/>
    <cellStyle name="T_Book1_3_DTTD chieng chan Tham lai 29-9-2009 2" xfId="5990"/>
    <cellStyle name="T_Book1_3_DTTD chieng chan Tham lai 29-9-2009_BIEU KE HOACH  2015 (KTN 6.11 sua)" xfId="5991"/>
    <cellStyle name="T_Book1_3_dự toán 30a 2013" xfId="5992"/>
    <cellStyle name="T_Book1_3_GVL" xfId="5993"/>
    <cellStyle name="T_Book1_3_GVL 2" xfId="5994"/>
    <cellStyle name="T_Book1_3_GVL_BIEU KE HOACH  2015 (KTN 6.11 sua)" xfId="5995"/>
    <cellStyle name="T_Book1_3_Ke hoach 2010 (theo doi 11-8-2010)" xfId="5996"/>
    <cellStyle name="T_Book1_3_Ke hoach 2010 (theo doi 11-8-2010) 2" xfId="5997"/>
    <cellStyle name="T_Book1_3_Ke hoach 2010 (theo doi 11-8-2010)_BIEU KE HOACH  2015 (KTN 6.11 sua)" xfId="5998"/>
    <cellStyle name="T_Book1_3_KH Von 2012 gui BKH 1" xfId="5999"/>
    <cellStyle name="T_Book1_3_KH Von 2012 gui BKH 1 2" xfId="6000"/>
    <cellStyle name="T_Book1_3_KH Von 2012 gui BKH 1_BIEU KE HOACH  2015 (KTN 6.11 sua)" xfId="6001"/>
    <cellStyle name="T_Book1_3_KH Von 2012 gui BKH 2" xfId="6002"/>
    <cellStyle name="T_Book1_3_KH Von 2012 gui BKH 2 2" xfId="6003"/>
    <cellStyle name="T_Book1_3_KH Von 2012 gui BKH 2_BIEU KE HOACH  2015 (KTN 6.11 sua)" xfId="6004"/>
    <cellStyle name="T_Book1_3_Ra soat KH von 2011 (Huy-11-11-11)" xfId="6005"/>
    <cellStyle name="T_Book1_3_Ra soat KH von 2011 (Huy-11-11-11) 2" xfId="6006"/>
    <cellStyle name="T_Book1_3_Ra soat KH von 2011 (Huy-11-11-11)_BIEU KE HOACH  2015 (KTN 6.11 sua)" xfId="6007"/>
    <cellStyle name="T_Book1_3_tien luong" xfId="6009"/>
    <cellStyle name="T_Book1_3_Tien luong chuan 01" xfId="6010"/>
    <cellStyle name="T_Book1_3_Tong hop  " xfId="6011"/>
    <cellStyle name="T_Book1_3_Theo doi thanh toan" xfId="6008"/>
    <cellStyle name="T_Book1_3_Viec Huy dang lam" xfId="6012"/>
    <cellStyle name="T_Book1_4" xfId="6013"/>
    <cellStyle name="T_Book1_4 2" xfId="6014"/>
    <cellStyle name="T_Book1_4_BIEU KE HOACH  2015 (KTN 6.11 sua)" xfId="6015"/>
    <cellStyle name="T_Book1_4_Book1" xfId="6016"/>
    <cellStyle name="T_Book1_4_Book1 2" xfId="6017"/>
    <cellStyle name="T_Book1_4_Book1_BIEU KE HOACH  2015 (KTN 6.11 sua)" xfId="6018"/>
    <cellStyle name="T_Book1_4_Danh Mục KCM trinh BKH 2011 (BS 30A)" xfId="6019"/>
    <cellStyle name="T_Book1_4_dự toán 30a 2013" xfId="6020"/>
    <cellStyle name="T_Book1_4_Ke hoach 2010 (theo doi 11-8-2010)" xfId="6021"/>
    <cellStyle name="T_Book1_4_Ke hoach 2010 (theo doi 11-8-2010) 2" xfId="6022"/>
    <cellStyle name="T_Book1_4_Ke hoach 2010 (theo doi 11-8-2010)_CT 134" xfId="6023"/>
    <cellStyle name="T_Book1_4_Theo doi thanh toan" xfId="6024"/>
    <cellStyle name="T_Book1_5" xfId="6025"/>
    <cellStyle name="T_Book1_5 2" xfId="6026"/>
    <cellStyle name="T_Book1_5_BIEU KE HOACH  2015 (KTN 6.11 sua)" xfId="6027"/>
    <cellStyle name="T_Book1_5_Ke hoach 2010 (theo doi 11-8-2010)" xfId="6028"/>
    <cellStyle name="T_Book1_5_Ke hoach 2010 (theo doi 11-8-2010) 2" xfId="6029"/>
    <cellStyle name="T_Book1_5_Ke hoach 2010 (theo doi 11-8-2010)_BIEU KE HOACH  2015 (KTN 6.11 sua)" xfId="6030"/>
    <cellStyle name="T_Book1_Báo cáo 2005 theo Văn phòng của A. Quang" xfId="6031"/>
    <cellStyle name="T_Book1_Báo cáo 2005 theo Văn phòng của A. Quang 2" xfId="6032"/>
    <cellStyle name="T_Book1_Báo cáo 2005 theo Văn phòng của A. Quang_CT 134" xfId="6033"/>
    <cellStyle name="T_Book1_Bao cao danh muc cac cong trinh tren dia ban huyen 4-2010" xfId="6034"/>
    <cellStyle name="T_Book1_Bao cao tinh hinh xay dung" xfId="6035"/>
    <cellStyle name="T_Book1_Bao cao TPCP" xfId="6036"/>
    <cellStyle name="T_Book1_Bao cao TPCP 2" xfId="6037"/>
    <cellStyle name="T_Book1_Bao cao TPCP_BIEU KE HOACH  2015 (KTN 6.11 sua)" xfId="6038"/>
    <cellStyle name="T_Book1_bao_cao_TH_th_cong_tac_dau_thau_-_ngay251209" xfId="6039"/>
    <cellStyle name="T_Book1_Bieu chi tieu KH 2014 (Huy-04-11)" xfId="6040"/>
    <cellStyle name="T_Book1_Bieu chi tieu KH 2014 (Huy-04-11) 2" xfId="6041"/>
    <cellStyle name="T_Book1_BIEU KE HOACH  2015 (KTN 6.11 sua)" xfId="6042"/>
    <cellStyle name="T_Book1_bieu ke hoach dau thau" xfId="6043"/>
    <cellStyle name="T_Book1_bieu ke hoach dau thau 2" xfId="6044"/>
    <cellStyle name="T_Book1_bieu ke hoach dau thau 2 2" xfId="6045"/>
    <cellStyle name="T_Book1_bieu ke hoach dau thau truong mam non SKH" xfId="6046"/>
    <cellStyle name="T_Book1_bieu ke hoach dau thau truong mam non SKH 2" xfId="6047"/>
    <cellStyle name="T_Book1_bieu ke hoach dau thau truong mam non SKH 2 2" xfId="6048"/>
    <cellStyle name="T_Book1_bieu ke hoach dau thau truong mam non SKH_BIEU KE HOACH  2015 (KTN 6.11 sua)" xfId="6049"/>
    <cellStyle name="T_Book1_bieu ke hoach dau thau_BIEU KE HOACH  2015 (KTN 6.11 sua)" xfId="6050"/>
    <cellStyle name="T_Book1_Bieu mau danh muc du an thuoc CTMTQG nam 2008" xfId="6051"/>
    <cellStyle name="T_Book1_Bieu mau danh muc du an thuoc CTMTQG nam 2008 2" xfId="6052"/>
    <cellStyle name="T_Book1_Bieu mau danh muc du an thuoc CTMTQG nam 2008_CT 134" xfId="6053"/>
    <cellStyle name="T_Book1_Bieu tong hop nhu cau ung 2011 da chon loc -Mien nui" xfId="6055"/>
    <cellStyle name="T_Book1_Bieu tong hop nhu cau ung 2011 da chon loc -Mien nui 2" xfId="6056"/>
    <cellStyle name="T_Book1_Bieu tong hop nhu cau ung 2011 da chon loc -Mien nui_CT 134" xfId="6057"/>
    <cellStyle name="T_Book1_bieu1" xfId="6058"/>
    <cellStyle name="T_Book1_BIỂU TỔNG HỢP LẦN CUỐI SỬA THEO NGHI QUYẾT SỐ 81" xfId="6054"/>
    <cellStyle name="T_Book1_Book1" xfId="6059"/>
    <cellStyle name="T_Book1_Book1 2" xfId="6060"/>
    <cellStyle name="T_Book1_Book1 3" xfId="6061"/>
    <cellStyle name="T_Book1_Book1_1" xfId="6062"/>
    <cellStyle name="T_Book1_Book1_1 2" xfId="6063"/>
    <cellStyle name="T_Book1_Book1_1_Bao cao 9 thang  XDCB" xfId="6064"/>
    <cellStyle name="T_Book1_Book1_1_Bao cao phòng lao động phụ lục 3" xfId="6065"/>
    <cellStyle name="T_Book1_Book1_1_Bao cao TPCP" xfId="6066"/>
    <cellStyle name="T_Book1_Book1_1_Bao cao TPCP 2" xfId="6067"/>
    <cellStyle name="T_Book1_Book1_1_Bao cao TPCP_BIEU KE HOACH  2015 (KTN 6.11 sua)" xfId="6068"/>
    <cellStyle name="T_Book1_Book1_1_Book1" xfId="6069"/>
    <cellStyle name="T_Book1_Book1_1_Book1 2" xfId="6070"/>
    <cellStyle name="T_Book1_Book1_1_Book1_1" xfId="6071"/>
    <cellStyle name="T_Book1_Book1_1_Book1_1 2" xfId="6072"/>
    <cellStyle name="T_Book1_Book1_1_Book1_1_BIEU KE HOACH  2015 (KTN 6.11 sua)" xfId="6073"/>
    <cellStyle name="T_Book1_Book1_1_Book1_BIEU KE HOACH  2015 (KTN 6.11 sua)" xfId="6074"/>
    <cellStyle name="T_Book1_Book1_1_Danh Mục KCM trinh BKH 2011 (BS 30A)" xfId="6075"/>
    <cellStyle name="T_Book1_Book1_1_dự toán 30a 2013" xfId="6076"/>
    <cellStyle name="T_Book1_Book1_1_Ra soat KH von 2011 (Huy-11-11-11)" xfId="6077"/>
    <cellStyle name="T_Book1_Book1_1_Ra soat KH von 2011 (Huy-11-11-11) 2" xfId="6078"/>
    <cellStyle name="T_Book1_Book1_1_Ra soat KH von 2011 (Huy-11-11-11)_BIEU KE HOACH  2015 (KTN 6.11 sua)" xfId="6079"/>
    <cellStyle name="T_Book1_Book1_1_Theo doi thanh toan" xfId="6080"/>
    <cellStyle name="T_Book1_Book1_1_Viec Huy dang lam" xfId="6081"/>
    <cellStyle name="T_Book1_Book1_1_Viec Huy dang lam_CT 134" xfId="6082"/>
    <cellStyle name="T_Book1_Book1_2" xfId="6083"/>
    <cellStyle name="T_Book1_Book1_2 2" xfId="6084"/>
    <cellStyle name="T_Book1_Book1_2 2 2" xfId="6085"/>
    <cellStyle name="T_Book1_Book1_2_BIEU KE HOACH  2015 (KTN 6.11 sua)" xfId="6086"/>
    <cellStyle name="T_Book1_Book1_2_dự toán 30a 2013" xfId="6087"/>
    <cellStyle name="T_Book1_Book1_2_Ra soat KH von 2011 (Huy-11-11-11)" xfId="6088"/>
    <cellStyle name="T_Book1_Book1_2_Ra soat KH von 2011 (Huy-11-11-11) 2" xfId="6089"/>
    <cellStyle name="T_Book1_Book1_2_Ra soat KH von 2011 (Huy-11-11-11)_BIEU KE HOACH  2015 (KTN 6.11 sua)" xfId="6090"/>
    <cellStyle name="T_Book1_Book1_2_Viec Huy dang lam" xfId="6091"/>
    <cellStyle name="T_Book1_Book1_Bao cao danh muc cac cong trinh tren dia ban huyen 4-2010" xfId="6092"/>
    <cellStyle name="T_Book1_Book1_Bieu chi tieu KH 2014 (Huy-04-11)" xfId="6093"/>
    <cellStyle name="T_Book1_Book1_Bieu chi tieu KH 2014 (Huy-04-11) 2" xfId="6094"/>
    <cellStyle name="T_Book1_Book1_BIEU KE HOACH  2015 (KTN 6.11 sua)" xfId="6095"/>
    <cellStyle name="T_Book1_Book1_bieu ke hoach dau thau" xfId="6096"/>
    <cellStyle name="T_Book1_Book1_bieu ke hoach dau thau 2" xfId="6097"/>
    <cellStyle name="T_Book1_Book1_bieu ke hoach dau thau 2 2" xfId="6098"/>
    <cellStyle name="T_Book1_Book1_bieu ke hoach dau thau truong mam non SKH" xfId="6099"/>
    <cellStyle name="T_Book1_Book1_bieu ke hoach dau thau truong mam non SKH 2" xfId="6100"/>
    <cellStyle name="T_Book1_Book1_bieu ke hoach dau thau truong mam non SKH 2 2" xfId="6101"/>
    <cellStyle name="T_Book1_Book1_bieu ke hoach dau thau truong mam non SKH_BIEU KE HOACH  2015 (KTN 6.11 sua)" xfId="6102"/>
    <cellStyle name="T_Book1_Book1_bieu ke hoach dau thau_BIEU KE HOACH  2015 (KTN 6.11 sua)" xfId="6103"/>
    <cellStyle name="T_Book1_Book1_bieu tong hop lai kh von 2011 gui phong TH-KTDN" xfId="6104"/>
    <cellStyle name="T_Book1_Book1_bieu tong hop lai kh von 2011 gui phong TH-KTDN 2" xfId="6105"/>
    <cellStyle name="T_Book1_Book1_bieu tong hop lai kh von 2011 gui phong TH-KTDN_BIEU KE HOACH  2015 (KTN 6.11 sua)" xfId="6106"/>
    <cellStyle name="T_Book1_Book1_Book1" xfId="6107"/>
    <cellStyle name="T_Book1_Book1_Book1 2" xfId="6108"/>
    <cellStyle name="T_Book1_Book1_Book1 3" xfId="6109"/>
    <cellStyle name="T_Book1_Book1_Book1_1" xfId="6110"/>
    <cellStyle name="T_Book1_Book1_Book1_1 2" xfId="6111"/>
    <cellStyle name="T_Book1_Book1_Book1_1_BIEU KE HOACH  2015 (KTN 6.11 sua)" xfId="6112"/>
    <cellStyle name="T_Book1_Book1_Book1_Bao cao 9 thang  XDCB" xfId="6113"/>
    <cellStyle name="T_Book1_Book1_Book1_Bao cao phòng lao động phụ lục 3" xfId="6114"/>
    <cellStyle name="T_Book1_Book1_Book1_Book1" xfId="6115"/>
    <cellStyle name="T_Book1_Book1_Book1_Book1 2" xfId="6116"/>
    <cellStyle name="T_Book1_Book1_Book1_Book1 2 2" xfId="6117"/>
    <cellStyle name="T_Book1_Book1_Book1_Book1_BIEU KE HOACH  2015 (KTN 6.11 sua)" xfId="6118"/>
    <cellStyle name="T_Book1_Book1_Book1_dự toán 30a 2013" xfId="6119"/>
    <cellStyle name="T_Book1_Book1_Book1_Ke hoach 2010 (theo doi 11-8-2010)" xfId="6120"/>
    <cellStyle name="T_Book1_Book1_Book1_Ke hoach 2010 (theo doi 11-8-2010) 2" xfId="6121"/>
    <cellStyle name="T_Book1_Book1_Book1_Ke hoach 2010 (theo doi 11-8-2010)_BIEU KE HOACH  2015 (KTN 6.11 sua)" xfId="6122"/>
    <cellStyle name="T_Book1_Book1_Book1_ke hoach dau thau 30-6-2010" xfId="6123"/>
    <cellStyle name="T_Book1_Book1_Book1_ke hoach dau thau 30-6-2010 2" xfId="6124"/>
    <cellStyle name="T_Book1_Book1_Book1_ke hoach dau thau 30-6-2010_BIEU KE HOACH  2015 (KTN 6.11 sua)" xfId="6125"/>
    <cellStyle name="T_Book1_Book1_Book1_Ra soat KH von 2011 (Huy-11-11-11)" xfId="6126"/>
    <cellStyle name="T_Book1_Book1_Book1_Ra soat KH von 2011 (Huy-11-11-11) 2" xfId="6127"/>
    <cellStyle name="T_Book1_Book1_Book1_Ra soat KH von 2011 (Huy-11-11-11) 2 2" xfId="6128"/>
    <cellStyle name="T_Book1_Book1_Book1_Ra soat KH von 2011 (Huy-11-11-11)_BIEU KE HOACH  2015 (KTN 6.11 sua)" xfId="6129"/>
    <cellStyle name="T_Book1_Book1_Book1_Viec Huy dang lam" xfId="6130"/>
    <cellStyle name="T_Book1_Book1_Book1_Viec Huy dang lam_CT 134" xfId="6131"/>
    <cellStyle name="T_Book1_Book1_cong bo gia VLXD thang 4" xfId="6132"/>
    <cellStyle name="T_Book1_Book1_cong bo gia VLXD thang 4 2" xfId="6133"/>
    <cellStyle name="T_Book1_Book1_cong bo gia VLXD thang 4_BIEU KE HOACH  2015 (KTN 6.11 sua)" xfId="6134"/>
    <cellStyle name="T_Book1_Book1_Copy of KH PHAN BO VON ĐỐI ỨNG NAM 2011 (30 TY phuong án gop WB)" xfId="6135"/>
    <cellStyle name="T_Book1_Book1_Copy of KH PHAN BO VON ĐỐI ỨNG NAM 2011 (30 TY phuong án gop WB) 2" xfId="6136"/>
    <cellStyle name="T_Book1_Book1_Copy of KH PHAN BO VON ĐỐI ỨNG NAM 2011 (30 TY phuong án gop WB)_BIEU KE HOACH  2015 (KTN 6.11 sua)" xfId="6137"/>
    <cellStyle name="T_Book1_Book1_dang vien mói" xfId="6138"/>
    <cellStyle name="T_Book1_Book1_Danh Mục KCM trinh BKH 2011 (BS 30A)" xfId="6139"/>
    <cellStyle name="T_Book1_Book1_DTTD chieng chan Tham lai 29-9-2009" xfId="6140"/>
    <cellStyle name="T_Book1_Book1_DTTD chieng chan Tham lai 29-9-2009 2" xfId="6141"/>
    <cellStyle name="T_Book1_Book1_DTTD chieng chan Tham lai 29-9-2009_BIEU KE HOACH  2015 (KTN 6.11 sua)" xfId="6142"/>
    <cellStyle name="T_Book1_Book1_Du toan nuoc San Thang (GD2)" xfId="6144"/>
    <cellStyle name="T_Book1_Book1_Du toan nuoc San Thang (GD2) 2" xfId="6145"/>
    <cellStyle name="T_Book1_Book1_Du toan nuoc San Thang (GD2) 2 2" xfId="6146"/>
    <cellStyle name="T_Book1_Book1_Du toan nuoc San Thang (GD2)_BIEU KE HOACH  2015 (KTN 6.11 sua)" xfId="6147"/>
    <cellStyle name="T_Book1_Book1_DuToan92009Luong650" xfId="6148"/>
    <cellStyle name="T_Book1_Book1_DuToan92009Luong650 2" xfId="6149"/>
    <cellStyle name="T_Book1_Book1_DuToan92009Luong650 2 2" xfId="6150"/>
    <cellStyle name="T_Book1_Book1_DuToan92009Luong650_BIEU KE HOACH  2015 (KTN 6.11 sua)" xfId="6151"/>
    <cellStyle name="T_Book1_Book1_dự toán 30a 2013" xfId="6143"/>
    <cellStyle name="T_Book1_Book1_HD TT1" xfId="6152"/>
    <cellStyle name="T_Book1_Book1_HD TT1 2" xfId="6153"/>
    <cellStyle name="T_Book1_Book1_HD TT1 2 2" xfId="6154"/>
    <cellStyle name="T_Book1_Book1_HD TT1_BIEU KE HOACH  2015 (KTN 6.11 sua)" xfId="6155"/>
    <cellStyle name="T_Book1_Book1_Ke hoach 2010 ngay 14.4.10" xfId="6156"/>
    <cellStyle name="T_Book1_Book1_Ke hoach 2010 ngay 14.4.10 2" xfId="6157"/>
    <cellStyle name="T_Book1_Book1_Ke hoach 2010 ngay 14.4.10 2 2" xfId="6158"/>
    <cellStyle name="T_Book1_Book1_Ke hoach 2010 ngay 14.4.10_BIEU KE HOACH  2015 (KTN 6.11 sua)" xfId="6159"/>
    <cellStyle name="T_Book1_Book1_ke hoach dau thau 30-6-2010" xfId="6160"/>
    <cellStyle name="T_Book1_Book1_ke hoach dau thau 30-6-2010 2" xfId="6161"/>
    <cellStyle name="T_Book1_Book1_ke hoach dau thau 30-6-2010 2 2" xfId="6162"/>
    <cellStyle name="T_Book1_Book1_ke hoach dau thau 30-6-2010_BIEU KE HOACH  2015 (KTN 6.11 sua)" xfId="6163"/>
    <cellStyle name="T_Book1_Book1_KH 2014" xfId="6164"/>
    <cellStyle name="T_Book1_Book1_KH Von 2012 gui BKH 1" xfId="6165"/>
    <cellStyle name="T_Book1_Book1_KH Von 2012 gui BKH 1 2" xfId="6166"/>
    <cellStyle name="T_Book1_Book1_KH Von 2012 gui BKH 1_BIEU KE HOACH  2015 (KTN 6.11 sua)" xfId="6167"/>
    <cellStyle name="T_Book1_Book1_Nha lop hoc 8 P" xfId="6168"/>
    <cellStyle name="T_Book1_Book1_Nha lop hoc 8 P 2" xfId="6169"/>
    <cellStyle name="T_Book1_Book1_Nha lop hoc 8 P 2 2" xfId="6170"/>
    <cellStyle name="T_Book1_Book1_Nha lop hoc 8 P_BIEU KE HOACH  2015 (KTN 6.11 sua)" xfId="6171"/>
    <cellStyle name="T_Book1_Book1_Phan pha do" xfId="6172"/>
    <cellStyle name="T_Book1_Book1_QD ke hoach dau thau" xfId="6174"/>
    <cellStyle name="T_Book1_Book1_QD ke hoach dau thau 2" xfId="6175"/>
    <cellStyle name="T_Book1_Book1_QD ke hoach dau thau 2 2" xfId="6176"/>
    <cellStyle name="T_Book1_Book1_QD ke hoach dau thau_BIEU KE HOACH  2015 (KTN 6.11 sua)" xfId="6177"/>
    <cellStyle name="T_Book1_Book1_QĐ 980" xfId="6173"/>
    <cellStyle name="T_Book1_Book1_Ra soat KH von 2011 (Huy-11-11-11)" xfId="6178"/>
    <cellStyle name="T_Book1_Book1_Ra soat KH von 2011 (Huy-11-11-11) 2" xfId="6179"/>
    <cellStyle name="T_Book1_Book1_Ra soat KH von 2011 (Huy-11-11-11) 2 2" xfId="6180"/>
    <cellStyle name="T_Book1_Book1_Ra soat KH von 2011 (Huy-11-11-11)_BIEU KE HOACH  2015 (KTN 6.11 sua)" xfId="6181"/>
    <cellStyle name="T_Book1_Book1_Sheet2" xfId="6182"/>
    <cellStyle name="T_Book1_Book1_Sheet2 2" xfId="6183"/>
    <cellStyle name="T_Book1_Book1_Sheet2 2 2" xfId="6184"/>
    <cellStyle name="T_Book1_Book1_Sheet2_BIEU KE HOACH  2015 (KTN 6.11 sua)" xfId="6185"/>
    <cellStyle name="T_Book1_Book1_tinh toan hoang ha" xfId="6187"/>
    <cellStyle name="T_Book1_Book1_tinh toan hoang ha 2" xfId="6188"/>
    <cellStyle name="T_Book1_Book1_tinh toan hoang ha 2 2" xfId="6189"/>
    <cellStyle name="T_Book1_Book1_tinh toan hoang ha_BIEU KE HOACH  2015 (KTN 6.11 sua)" xfId="6190"/>
    <cellStyle name="T_Book1_Book1_Tong von ĐTPT" xfId="6191"/>
    <cellStyle name="T_Book1_Book1_Tong von ĐTPT 2" xfId="6192"/>
    <cellStyle name="T_Book1_Book1_Tong von ĐTPT 2 2" xfId="6193"/>
    <cellStyle name="T_Book1_Book1_Tong von ĐTPT_BIEU KE HOACH  2015 (KTN 6.11 sua)" xfId="6194"/>
    <cellStyle name="T_Book1_Book1_TH danh muc 08-09 den ngay 30-8-09" xfId="6186"/>
    <cellStyle name="T_Book1_Book1_Viec Huy dang lam" xfId="6195"/>
    <cellStyle name="T_Book1_Book1_Viec Huy dang lam_CT 134" xfId="6196"/>
    <cellStyle name="T_Book1_Book2" xfId="6197"/>
    <cellStyle name="T_Book1_Can ho 2p phai goc 0.5" xfId="6198"/>
    <cellStyle name="T_Book1_Can ho 2p phai goc 0.5 2" xfId="6199"/>
    <cellStyle name="T_Book1_Can ho 2p phai goc 0.5 2 2" xfId="6200"/>
    <cellStyle name="T_Book1_Can ho 2p phai goc 0.5_BIEU KE HOACH  2015 (KTN 6.11 sua)" xfId="6201"/>
    <cellStyle name="T_Book1_cong bo gia VLXD thang 4" xfId="6206"/>
    <cellStyle name="T_Book1_cong bo gia VLXD thang 4 2" xfId="6207"/>
    <cellStyle name="T_Book1_cong bo gia VLXD thang 4_BIEU KE HOACH  2015 (KTN 6.11 sua)" xfId="6208"/>
    <cellStyle name="T_Book1_Copy of Biểu BC điều chỉnh chỉ tiêu NN các huyện chia tách 404 ngay 23.5" xfId="6209"/>
    <cellStyle name="T_Book1_CPK" xfId="6210"/>
    <cellStyle name="T_Book1_CPK 2" xfId="6211"/>
    <cellStyle name="T_Book1_CPK_Bieu chi tieu KH 2014 (Huy-04-11)" xfId="6212"/>
    <cellStyle name="T_Book1_CPK_bieu ke hoach dau thau" xfId="6213"/>
    <cellStyle name="T_Book1_CPK_bieu ke hoach dau thau truong mam non SKH" xfId="6214"/>
    <cellStyle name="T_Book1_CPK_bieu tong hop lai kh von 2011 gui phong TH-KTDN" xfId="6215"/>
    <cellStyle name="T_Book1_CPK_Book1" xfId="6216"/>
    <cellStyle name="T_Book1_CPK_Book1_Ke hoach 2010 (theo doi 11-8-2010)" xfId="6217"/>
    <cellStyle name="T_Book1_CPK_Book1_ke hoach dau thau 30-6-2010" xfId="6218"/>
    <cellStyle name="T_Book1_CPK_Copy of KH PHAN BO VON ĐỐI ỨNG NAM 2011 (30 TY phuong án gop WB)" xfId="6219"/>
    <cellStyle name="T_Book1_CPK_DTTD chieng chan Tham lai 29-9-2009" xfId="6220"/>
    <cellStyle name="T_Book1_CPK_Du toan nuoc San Thang (GD2)" xfId="6222"/>
    <cellStyle name="T_Book1_CPK_dự toán 30a 2013" xfId="6221"/>
    <cellStyle name="T_Book1_CPK_Ke hoach 2010 (theo doi 11-8-2010)" xfId="6223"/>
    <cellStyle name="T_Book1_CPK_ke hoach dau thau 30-6-2010" xfId="6224"/>
    <cellStyle name="T_Book1_CPK_KH Von 2012 gui BKH 1" xfId="6225"/>
    <cellStyle name="T_Book1_CPK_QD ke hoach dau thau" xfId="6226"/>
    <cellStyle name="T_Book1_CPK_Ra soat KH von 2011 (Huy-11-11-11)" xfId="6227"/>
    <cellStyle name="T_Book1_CPK_tinh toan hoang ha" xfId="6228"/>
    <cellStyle name="T_Book1_CPK_Tong von ĐTPT" xfId="6229"/>
    <cellStyle name="T_Book1_CPK_Viec Huy dang lam" xfId="6230"/>
    <cellStyle name="T_Book1_Chi tieu KH nam 2009" xfId="6202"/>
    <cellStyle name="T_Book1_Chi tieu KH nam 2009 2" xfId="6203"/>
    <cellStyle name="T_Book1_Chi tieu KH nam 2009 2 2" xfId="6204"/>
    <cellStyle name="T_Book1_Chi tieu KH nam 2009_BIEU KE HOACH  2015 (KTN 6.11 sua)" xfId="6205"/>
    <cellStyle name="T_Book1_dang vien mói" xfId="6231"/>
    <cellStyle name="T_Book1_Danh Mục KCM trinh BKH 2011 (BS 30A)" xfId="6232"/>
    <cellStyle name="T_Book1_Danh Sach ho ngheo" xfId="6233"/>
    <cellStyle name="T_Book1_DT 1751 Muong Khoa" xfId="6234"/>
    <cellStyle name="T_Book1_DT 1751 Muong Khoa 2" xfId="6235"/>
    <cellStyle name="T_Book1_DT 1751 Muong Khoa 2 2" xfId="6236"/>
    <cellStyle name="T_Book1_DT 1751 Muong Khoa_BIEU KE HOACH  2015 (KTN 6.11 sua)" xfId="6237"/>
    <cellStyle name="T_Book1_DT Nam vai" xfId="6238"/>
    <cellStyle name="T_Book1_DT Nam vai 2" xfId="6239"/>
    <cellStyle name="T_Book1_DT Nam vai 2 2" xfId="6240"/>
    <cellStyle name="T_Book1_DT Nam vai_BIEU KE HOACH  2015 (KTN 6.11 sua)" xfId="6241"/>
    <cellStyle name="T_Book1_DT Nam vai_bieu ke hoach dau thau" xfId="6242"/>
    <cellStyle name="T_Book1_DT Nam vai_bieu ke hoach dau thau 2" xfId="6243"/>
    <cellStyle name="T_Book1_DT Nam vai_bieu ke hoach dau thau 2 2" xfId="6244"/>
    <cellStyle name="T_Book1_DT Nam vai_bieu ke hoach dau thau truong mam non SKH" xfId="6245"/>
    <cellStyle name="T_Book1_DT Nam vai_bieu ke hoach dau thau truong mam non SKH 2" xfId="6246"/>
    <cellStyle name="T_Book1_DT Nam vai_bieu ke hoach dau thau truong mam non SKH 2 2" xfId="6247"/>
    <cellStyle name="T_Book1_DT Nam vai_bieu ke hoach dau thau truong mam non SKH_BIEU KE HOACH  2015 (KTN 6.11 sua)" xfId="6248"/>
    <cellStyle name="T_Book1_DT Nam vai_bieu ke hoach dau thau_BIEU KE HOACH  2015 (KTN 6.11 sua)" xfId="6249"/>
    <cellStyle name="T_Book1_DT Nam vai_Book1" xfId="6250"/>
    <cellStyle name="T_Book1_DT Nam vai_Book1 2" xfId="6251"/>
    <cellStyle name="T_Book1_DT Nam vai_Book1 2 2" xfId="6252"/>
    <cellStyle name="T_Book1_DT Nam vai_Book1_BIEU KE HOACH  2015 (KTN 6.11 sua)" xfId="6253"/>
    <cellStyle name="T_Book1_DT Nam vai_DTTD chieng chan Tham lai 29-9-2009" xfId="6254"/>
    <cellStyle name="T_Book1_DT Nam vai_DTTD chieng chan Tham lai 29-9-2009 2" xfId="6255"/>
    <cellStyle name="T_Book1_DT Nam vai_DTTD chieng chan Tham lai 29-9-2009 2 2" xfId="6256"/>
    <cellStyle name="T_Book1_DT Nam vai_DTTD chieng chan Tham lai 29-9-2009_BIEU KE HOACH  2015 (KTN 6.11 sua)" xfId="6257"/>
    <cellStyle name="T_Book1_DT Nam vai_Ke hoach 2010 (theo doi 11-8-2010)" xfId="6258"/>
    <cellStyle name="T_Book1_DT Nam vai_Ke hoach 2010 (theo doi 11-8-2010) 2" xfId="6259"/>
    <cellStyle name="T_Book1_DT Nam vai_Ke hoach 2010 (theo doi 11-8-2010) 2 2" xfId="6260"/>
    <cellStyle name="T_Book1_DT Nam vai_Ke hoach 2010 (theo doi 11-8-2010)_BIEU KE HOACH  2015 (KTN 6.11 sua)" xfId="6261"/>
    <cellStyle name="T_Book1_DT Nam vai_ke hoach dau thau 30-6-2010" xfId="6262"/>
    <cellStyle name="T_Book1_DT Nam vai_ke hoach dau thau 30-6-2010 2" xfId="6263"/>
    <cellStyle name="T_Book1_DT Nam vai_ke hoach dau thau 30-6-2010 2 2" xfId="6264"/>
    <cellStyle name="T_Book1_DT Nam vai_ke hoach dau thau 30-6-2010_BIEU KE HOACH  2015 (KTN 6.11 sua)" xfId="6265"/>
    <cellStyle name="T_Book1_DT Nam vai_QD ke hoach dau thau" xfId="6266"/>
    <cellStyle name="T_Book1_DT Nam vai_QD ke hoach dau thau 2" xfId="6267"/>
    <cellStyle name="T_Book1_DT Nam vai_QD ke hoach dau thau 2 2" xfId="6268"/>
    <cellStyle name="T_Book1_DT Nam vai_QD ke hoach dau thau_BIEU KE HOACH  2015 (KTN 6.11 sua)" xfId="6269"/>
    <cellStyle name="T_Book1_DT Nam vai_tinh toan hoang ha" xfId="6270"/>
    <cellStyle name="T_Book1_DT Nam vai_tinh toan hoang ha 2" xfId="6271"/>
    <cellStyle name="T_Book1_DT Nam vai_tinh toan hoang ha 2 2" xfId="6272"/>
    <cellStyle name="T_Book1_DT Nam vai_tinh toan hoang ha_BIEU KE HOACH  2015 (KTN 6.11 sua)" xfId="6273"/>
    <cellStyle name="T_Book1_DT Nha Da nang" xfId="6274"/>
    <cellStyle name="T_Book1_DT Nha Da nang 2" xfId="6275"/>
    <cellStyle name="T_Book1_DT Nha Da nang 2 2" xfId="6276"/>
    <cellStyle name="T_Book1_DT Nha Da nang_BIEU KE HOACH  2015 (KTN 6.11 sua)" xfId="6277"/>
    <cellStyle name="T_Book1_DT NHA KHACH -12" xfId="6278"/>
    <cellStyle name="T_Book1_DT NHA KHACH -12 2" xfId="6279"/>
    <cellStyle name="T_Book1_DT NHA KHACH -12_BIEU KE HOACH  2015 (KTN 6.11 sua)" xfId="6280"/>
    <cellStyle name="T_Book1_DT tieu hoc diem TDC ban Cho 28-02-09" xfId="6281"/>
    <cellStyle name="T_Book1_DT tieu hoc diem TDC ban Cho 28-02-09 2" xfId="6282"/>
    <cellStyle name="T_Book1_DT tieu hoc diem TDC ban Cho 28-02-09_BIEU KE HOACH  2015 (KTN 6.11 sua)" xfId="6283"/>
    <cellStyle name="T_Book1_DTTD chieng chan Tham lai 29-9-2009" xfId="6284"/>
    <cellStyle name="T_Book1_DTTD chieng chan Tham lai 29-9-2009 2" xfId="6285"/>
    <cellStyle name="T_Book1_DTTD chieng chan Tham lai 29-9-2009_BIEU KE HOACH  2015 (KTN 6.11 sua)" xfId="6286"/>
    <cellStyle name="T_Book1_Du an khoi cong moi nam 2010" xfId="6287"/>
    <cellStyle name="T_Book1_Du an khoi cong moi nam 2010 2" xfId="6288"/>
    <cellStyle name="T_Book1_Du an khoi cong moi nam 2010_CT 134" xfId="6289"/>
    <cellStyle name="T_Book1_Du toan" xfId="6291"/>
    <cellStyle name="T_Book1_Du toan 2" xfId="6292"/>
    <cellStyle name="T_Book1_Du toan 2 2" xfId="6293"/>
    <cellStyle name="T_Book1_DU TOAN ban mui" xfId="6295"/>
    <cellStyle name="T_Book1_DU TOAN ban mui 2" xfId="6296"/>
    <cellStyle name="T_Book1_DU TOAN ban mui_BIEU KE HOACH  2015 (KTN 6.11 sua)" xfId="6297"/>
    <cellStyle name="T_Book1_Du toan nuoc San Thang (GD2)" xfId="6298"/>
    <cellStyle name="T_Book1_Du toan nuoc San Thang (GD2) 2" xfId="6299"/>
    <cellStyle name="T_Book1_Du toan nuoc San Thang (GD2)_BIEU KE HOACH  2015 (KTN 6.11 sua)" xfId="6300"/>
    <cellStyle name="T_Book1_Du toan_BIEU KE HOACH  2015 (KTN 6.11 sua)" xfId="6301"/>
    <cellStyle name="T_Book1_DU THAO BCKT LChâu" xfId="6290"/>
    <cellStyle name="T_Book1_DuToan92009Luong650" xfId="6302"/>
    <cellStyle name="T_Book1_DuToan92009Luong650 2" xfId="6303"/>
    <cellStyle name="T_Book1_DuToan92009Luong650_CT 134" xfId="6304"/>
    <cellStyle name="T_Book1_dutoanthuyloinamha" xfId="6305"/>
    <cellStyle name="T_Book1_dutoanthuyloinamha 2" xfId="6306"/>
    <cellStyle name="T_Book1_dutoanthuyloinamha_BIEU KE HOACH  2015 (KTN 6.11 sua)" xfId="6307"/>
    <cellStyle name="T_Book1_dự toán 30a 2013" xfId="6294"/>
    <cellStyle name="T_Book1_Gui Phai TTra TRUONG PTTH Ka Lang Hieu bo+Phu 17-8-09-" xfId="6308"/>
    <cellStyle name="T_Book1_GVL" xfId="6309"/>
    <cellStyle name="T_Book1_GVL 2" xfId="6310"/>
    <cellStyle name="T_Book1_GVL_BIEU KE HOACH  2015 (KTN 6.11 sua)" xfId="6311"/>
    <cellStyle name="T_Book1_Hang Tom goi9 9-07(Cau 12 sua)" xfId="6312"/>
    <cellStyle name="T_Book1_HD TT1" xfId="6313"/>
    <cellStyle name="T_Book1_HD TT1 2" xfId="6314"/>
    <cellStyle name="T_Book1_HD TT1 2 2" xfId="6315"/>
    <cellStyle name="T_Book1_HD TT1_BIEU KE HOACH  2015 (KTN 6.11 sua)" xfId="6316"/>
    <cellStyle name="T_Book1_hothamdinh" xfId="6317"/>
    <cellStyle name="T_Book1_Ke hoach 2010 ngay 14.4.10" xfId="6318"/>
    <cellStyle name="T_Book1_Ke hoach 2010 ngay 14.4.10 2" xfId="6319"/>
    <cellStyle name="T_Book1_Ke hoach 2010 ngay 14.4.10 2 2" xfId="6320"/>
    <cellStyle name="T_Book1_Ke hoach 2010 ngay 14.4.10_BIEU KE HOACH  2015 (KTN 6.11 sua)" xfId="6321"/>
    <cellStyle name="T_Book1_ke hoach dau thau 30-6-2010" xfId="6322"/>
    <cellStyle name="T_Book1_ke hoach dau thau 30-6-2010 2" xfId="6323"/>
    <cellStyle name="T_Book1_ke hoach dau thau 30-6-2010 2 2" xfId="6324"/>
    <cellStyle name="T_Book1_ke hoach dau thau 30-6-2010_BIEU KE HOACH  2015 (KTN 6.11 sua)" xfId="6325"/>
    <cellStyle name="T_Book1_Ke hoạch thuc hien goi thau" xfId="6326"/>
    <cellStyle name="T_Book1_Ke khai di Thanh Hoa" xfId="6327"/>
    <cellStyle name="T_Book1_Ket du ung NS" xfId="6328"/>
    <cellStyle name="T_Book1_Ket du ung NS 2" xfId="6329"/>
    <cellStyle name="T_Book1_Ket du ung NS_BIEU KE HOACH  2015 (KTN 6.11 sua)" xfId="6330"/>
    <cellStyle name="T_Book1_Ket qua phan bo von nam 2008" xfId="6331"/>
    <cellStyle name="T_Book1_Ket qua phan bo von nam 2008 2" xfId="6332"/>
    <cellStyle name="T_Book1_Ket qua phan bo von nam 2008_CT 134" xfId="6333"/>
    <cellStyle name="T_Book1_KH XDCB_2008 lan 2 sua ngay 10-11" xfId="6334"/>
    <cellStyle name="T_Book1_KH XDCB_2008 lan 2 sua ngay 10-11 2" xfId="6335"/>
    <cellStyle name="T_Book1_KH XDCB_2008 lan 2 sua ngay 10-11_CT 134" xfId="6336"/>
    <cellStyle name="T_Book1_Khoi luong chinh Hang Tom" xfId="6337"/>
    <cellStyle name="T_Book1_Nha lop hoc 8 P" xfId="6338"/>
    <cellStyle name="T_Book1_Nha lop hoc 8 P 2" xfId="6339"/>
    <cellStyle name="T_Book1_Nha lop hoc 8 P 2 2" xfId="6340"/>
    <cellStyle name="T_Book1_Nha lop hoc 8 P_BIEU KE HOACH  2015 (KTN 6.11 sua)" xfId="6341"/>
    <cellStyle name="T_Book1_nha van hoa25-4" xfId="6342"/>
    <cellStyle name="T_Book1_nha van hoa25-4 2" xfId="6343"/>
    <cellStyle name="T_Book1_nha van hoa25-4_BIEU KE HOACH  2015 (KTN 6.11 sua)" xfId="6344"/>
    <cellStyle name="T_Book1_Nhu cau von ung truoc 2011 Tha h Hoa + Nge An gui TW" xfId="6345"/>
    <cellStyle name="T_Book1_Nhu cau von ung truoc 2011 Tha h Hoa + Nge An gui TW 2" xfId="6346"/>
    <cellStyle name="T_Book1_Nhu cau von ung truoc 2011 Tha h Hoa + Nge An gui TW 2 2" xfId="6347"/>
    <cellStyle name="T_Book1_Nhu cau von ung truoc 2011 Tha h Hoa + Nge An gui TW_BIEU KE HOACH  2015 (KTN 6.11 sua)" xfId="6348"/>
    <cellStyle name="T_Book1_Phan pha do" xfId="6349"/>
    <cellStyle name="T_Book1_QD ke hoach dau thau" xfId="6351"/>
    <cellStyle name="T_Book1_QD ke hoach dau thau 2" xfId="6352"/>
    <cellStyle name="T_Book1_QD ke hoach dau thau 2 2" xfId="6353"/>
    <cellStyle name="T_Book1_QD ke hoach dau thau_BIEU KE HOACH  2015 (KTN 6.11 sua)" xfId="6354"/>
    <cellStyle name="T_Book1_QĐ 980" xfId="6350"/>
    <cellStyle name="T_Book1_Ra soat KH von 2011 (Huy-11-11-11)" xfId="6355"/>
    <cellStyle name="T_Book1_Ra soat KH von 2011 (Huy-11-11-11) 2" xfId="6356"/>
    <cellStyle name="T_Book1_Ra soat KH von 2011 (Huy-11-11-11)_BIEU KE HOACH  2015 (KTN 6.11 sua)" xfId="6357"/>
    <cellStyle name="T_Book1_Sheet2" xfId="6358"/>
    <cellStyle name="T_Book1_Sheet2 2" xfId="6359"/>
    <cellStyle name="T_Book1_Sheet2 2 2" xfId="6360"/>
    <cellStyle name="T_Book1_Sheet2_BIEU KE HOACH  2015 (KTN 6.11 sua)" xfId="6361"/>
    <cellStyle name="T_Book1_tien luong" xfId="6395"/>
    <cellStyle name="T_Book1_Tien luong chuan 01" xfId="6396"/>
    <cellStyle name="T_Book1_Tienluong" xfId="6397"/>
    <cellStyle name="T_Book1_Tienluong 2" xfId="6398"/>
    <cellStyle name="T_Book1_Tienluong_BIEU KE HOACH  2015 (KTN 6.11 sua)" xfId="6399"/>
    <cellStyle name="T_Book1_tinh toan hoang ha" xfId="6400"/>
    <cellStyle name="T_Book1_tinh toan hoang ha 2" xfId="6401"/>
    <cellStyle name="T_Book1_tinh toan hoang ha 2 2" xfId="6402"/>
    <cellStyle name="T_Book1_tinh toan hoang ha_BIEU KE HOACH  2015 (KTN 6.11 sua)" xfId="6403"/>
    <cellStyle name="T_Book1_Tong hop  " xfId="6404"/>
    <cellStyle name="T_Book1_Tong hop gia tri" xfId="6405"/>
    <cellStyle name="T_Book1_Tong hop gia tri 2" xfId="6406"/>
    <cellStyle name="T_Book1_Tong hop gia tri 2 2" xfId="6407"/>
    <cellStyle name="T_Book1_Tong hop gia tri_BIEU KE HOACH  2015 (KTN 6.11 sua)" xfId="6408"/>
    <cellStyle name="T_Book1_TT nhu cau dung nuoc" xfId="6409"/>
    <cellStyle name="T_Book1_TT nhu cau dung nuoc 2" xfId="6410"/>
    <cellStyle name="T_Book1_TT nhu cau dung nuoc 2 2" xfId="6411"/>
    <cellStyle name="T_Book1_TT nhu cau dung nuoc_BIEU KE HOACH  2015 (KTN 6.11 sua)" xfId="6412"/>
    <cellStyle name="T_Book1_TT nhu cau dung nuoc_GVL" xfId="6413"/>
    <cellStyle name="T_Book1_TT nhu cau dung nuoc_GVL 2" xfId="6414"/>
    <cellStyle name="T_Book1_TT nhu cau dung nuoc_GVL 2 2" xfId="6415"/>
    <cellStyle name="T_Book1_TT nhu cau dung nuoc_GVL_BIEU KE HOACH  2015 (KTN 6.11 sua)" xfId="6416"/>
    <cellStyle name="T_Book1_TU VAN THUY LOI THAM  PHE" xfId="6417"/>
    <cellStyle name="T_Book1_TU VAN THUY LOI THAM  PHE 2" xfId="6418"/>
    <cellStyle name="T_Book1_TU VAN THUY LOI THAM  PHE_BIEU KE HOACH  2015 (KTN 6.11 sua)" xfId="6419"/>
    <cellStyle name="T_Book1_TH danh muc 08-09 den ngay 30-8-09" xfId="6362"/>
    <cellStyle name="T_Book1_TH ung tren 70%-Ra soat phap ly-8-6 (dung de chuyen vao vu TH)" xfId="6363"/>
    <cellStyle name="T_Book1_TH ung tren 70%-Ra soat phap ly-8-6 (dung de chuyen vao vu TH) 2" xfId="6364"/>
    <cellStyle name="T_Book1_TH ung tren 70%-Ra soat phap ly-8-6 (dung de chuyen vao vu TH) 2 2" xfId="6365"/>
    <cellStyle name="T_Book1_TH ung tren 70%-Ra soat phap ly-8-6 (dung de chuyen vao vu TH)_BIEU KE HOACH  2015 (KTN 6.11 sua)" xfId="6366"/>
    <cellStyle name="T_Book1_TH ung tren 70%-Ra soat phap ly-8-6 (dung de chuyen vao vu TH)_CT 134" xfId="6367"/>
    <cellStyle name="T_Book1_THAU CAT" xfId="6368"/>
    <cellStyle name="T_Book1_THAU CAT 2" xfId="6369"/>
    <cellStyle name="T_Book1_THAU CAT_BIEU KE HOACH  2015 (KTN 6.11 sua)" xfId="6370"/>
    <cellStyle name="T_Book1_Thiet bi" xfId="6371"/>
    <cellStyle name="T_Book1_Thiet bi 2" xfId="6372"/>
    <cellStyle name="T_Book1_Thiet bi_Bieu chi tieu KH 2014 (Huy-04-11)" xfId="6373"/>
    <cellStyle name="T_Book1_Thiet bi_bieu ke hoach dau thau" xfId="6374"/>
    <cellStyle name="T_Book1_Thiet bi_bieu ke hoach dau thau truong mam non SKH" xfId="6375"/>
    <cellStyle name="T_Book1_Thiet bi_bieu tong hop lai kh von 2011 gui phong TH-KTDN" xfId="6376"/>
    <cellStyle name="T_Book1_Thiet bi_Book1" xfId="6377"/>
    <cellStyle name="T_Book1_Thiet bi_Book1_Ke hoach 2010 (theo doi 11-8-2010)" xfId="6378"/>
    <cellStyle name="T_Book1_Thiet bi_Book1_ke hoach dau thau 30-6-2010" xfId="6379"/>
    <cellStyle name="T_Book1_Thiet bi_Copy of KH PHAN BO VON ĐỐI ỨNG NAM 2011 (30 TY phuong án gop WB)" xfId="6380"/>
    <cellStyle name="T_Book1_Thiet bi_DTTD chieng chan Tham lai 29-9-2009" xfId="6381"/>
    <cellStyle name="T_Book1_Thiet bi_Du toan nuoc San Thang (GD2)" xfId="6383"/>
    <cellStyle name="T_Book1_Thiet bi_dự toán 30a 2013" xfId="6382"/>
    <cellStyle name="T_Book1_Thiet bi_Ke hoach 2010 (theo doi 11-8-2010)" xfId="6384"/>
    <cellStyle name="T_Book1_Thiet bi_ke hoach dau thau 30-6-2010" xfId="6385"/>
    <cellStyle name="T_Book1_Thiet bi_KH Von 2012 gui BKH 1" xfId="6386"/>
    <cellStyle name="T_Book1_Thiet bi_QD ke hoach dau thau" xfId="6387"/>
    <cellStyle name="T_Book1_Thiet bi_Ra soat KH von 2011 (Huy-11-11-11)" xfId="6388"/>
    <cellStyle name="T_Book1_Thiet bi_tinh toan hoang ha" xfId="6389"/>
    <cellStyle name="T_Book1_Thiet bi_Tong von ĐTPT" xfId="6390"/>
    <cellStyle name="T_Book1_Thiet bi_Viec Huy dang lam" xfId="6391"/>
    <cellStyle name="T_Book1_Thuc hien du an 06-10 ngay 18_9" xfId="6392"/>
    <cellStyle name="T_Book1_Thuc hien du an 06-10 ngay 18_9 2" xfId="6393"/>
    <cellStyle name="T_Book1_Thuc hien du an 06-10 ngay 18_9_BIEU KE HOACH  2015 (KTN 6.11 sua)" xfId="6394"/>
    <cellStyle name="T_Book1_ung truoc 2011 NSTW Thanh Hoa + Nge An gui Thu 12-5" xfId="6420"/>
    <cellStyle name="T_Book1_ung truoc 2011 NSTW Thanh Hoa + Nge An gui Thu 12-5 2" xfId="6421"/>
    <cellStyle name="T_Book1_ung truoc 2011 NSTW Thanh Hoa + Nge An gui Thu 12-5 2 2" xfId="6422"/>
    <cellStyle name="T_Book1_ung truoc 2011 NSTW Thanh Hoa + Nge An gui Thu 12-5_BIEU KE HOACH  2015 (KTN 6.11 sua)" xfId="6423"/>
    <cellStyle name="T_Book1_VC1" xfId="6424"/>
    <cellStyle name="T_Book1_VC1 2" xfId="6425"/>
    <cellStyle name="T_Book1_VC1 2 2" xfId="6426"/>
    <cellStyle name="T_Book1_VC1_BIEU KE HOACH  2015 (KTN 6.11 sua)" xfId="6427"/>
    <cellStyle name="T_Book1_VC1_GVL" xfId="6428"/>
    <cellStyle name="T_Book1_VC1_GVL 2" xfId="6429"/>
    <cellStyle name="T_Book1_VC1_GVL 2 2" xfId="6430"/>
    <cellStyle name="T_Book1_VC1_GVL_BIEU KE HOACH  2015 (KTN 6.11 sua)" xfId="6431"/>
    <cellStyle name="T_Book1_Viec Huy dang lam" xfId="6432"/>
    <cellStyle name="T_Book1_Viec Huy dang lam_CT 134" xfId="6433"/>
    <cellStyle name="T_Book2" xfId="6434"/>
    <cellStyle name="T_Cac bao cao TB  Milk-Yomilk-co Ke- CK 1-Vinh Thang" xfId="6435"/>
    <cellStyle name="T_Cac bao cao TB  Milk-Yomilk-co Ke- CK 1-Vinh Thang 2" xfId="6436"/>
    <cellStyle name="T_Cac bao cao TB  Milk-Yomilk-co Ke- CK 1-Vinh Thang_CT 134" xfId="6437"/>
    <cellStyle name="T_CDKT" xfId="6438"/>
    <cellStyle name="T_CDKT 2" xfId="6439"/>
    <cellStyle name="T_CDKT 2 2" xfId="6440"/>
    <cellStyle name="T_CDKT_BIEU KE HOACH  2015 (KTN 6.11 sua)" xfId="6441"/>
    <cellStyle name="T_CDKT_bieu ke hoach dau thau" xfId="6442"/>
    <cellStyle name="T_CDKT_bieu ke hoach dau thau 2" xfId="6443"/>
    <cellStyle name="T_CDKT_bieu ke hoach dau thau 2 2" xfId="6444"/>
    <cellStyle name="T_CDKT_bieu ke hoach dau thau truong mam non SKH" xfId="6445"/>
    <cellStyle name="T_CDKT_bieu ke hoach dau thau truong mam non SKH 2" xfId="6446"/>
    <cellStyle name="T_CDKT_bieu ke hoach dau thau truong mam non SKH 2 2" xfId="6447"/>
    <cellStyle name="T_CDKT_bieu ke hoach dau thau truong mam non SKH_BIEU KE HOACH  2015 (KTN 6.11 sua)" xfId="6448"/>
    <cellStyle name="T_CDKT_bieu ke hoach dau thau_BIEU KE HOACH  2015 (KTN 6.11 sua)" xfId="6449"/>
    <cellStyle name="T_CDKT_bieu tong hop lai kh von 2011 gui phong TH-KTDN" xfId="6450"/>
    <cellStyle name="T_CDKT_bieu tong hop lai kh von 2011 gui phong TH-KTDN 2" xfId="6451"/>
    <cellStyle name="T_CDKT_bieu tong hop lai kh von 2011 gui phong TH-KTDN 2 2" xfId="6452"/>
    <cellStyle name="T_CDKT_bieu tong hop lai kh von 2011 gui phong TH-KTDN_BIEU KE HOACH  2015 (KTN 6.11 sua)" xfId="6453"/>
    <cellStyle name="T_CDKT_Book1" xfId="6454"/>
    <cellStyle name="T_CDKT_Book1 2" xfId="6455"/>
    <cellStyle name="T_CDKT_Book1 2 2" xfId="6456"/>
    <cellStyle name="T_CDKT_Book1_BIEU KE HOACH  2015 (KTN 6.11 sua)" xfId="6457"/>
    <cellStyle name="T_CDKT_Book1_Ke hoach 2010 (theo doi 11-8-2010)" xfId="6458"/>
    <cellStyle name="T_CDKT_Book1_Ke hoach 2010 (theo doi 11-8-2010) 2" xfId="6459"/>
    <cellStyle name="T_CDKT_Book1_Ke hoach 2010 (theo doi 11-8-2010) 2 2" xfId="6460"/>
    <cellStyle name="T_CDKT_Book1_Ke hoach 2010 (theo doi 11-8-2010)_BIEU KE HOACH  2015 (KTN 6.11 sua)" xfId="6461"/>
    <cellStyle name="T_CDKT_Copy of KH PHAN BO VON ĐỐI ỨNG NAM 2011 (30 TY phuong án gop WB)" xfId="6462"/>
    <cellStyle name="T_CDKT_Copy of KH PHAN BO VON ĐỐI ỨNG NAM 2011 (30 TY phuong án gop WB) 2" xfId="6463"/>
    <cellStyle name="T_CDKT_Copy of KH PHAN BO VON ĐỐI ỨNG NAM 2011 (30 TY phuong án gop WB) 2 2" xfId="6464"/>
    <cellStyle name="T_CDKT_Copy of KH PHAN BO VON ĐỐI ỨNG NAM 2011 (30 TY phuong án gop WB)_BIEU KE HOACH  2015 (KTN 6.11 sua)" xfId="6465"/>
    <cellStyle name="T_CDKT_DT tieu hoc diem TDC ban Cho 28-02-09" xfId="6466"/>
    <cellStyle name="T_CDKT_DT tieu hoc diem TDC ban Cho 28-02-09 2" xfId="6467"/>
    <cellStyle name="T_CDKT_DT tieu hoc diem TDC ban Cho 28-02-09 2 2" xfId="6468"/>
    <cellStyle name="T_CDKT_DT tieu hoc diem TDC ban Cho 28-02-09_BIEU KE HOACH  2015 (KTN 6.11 sua)" xfId="6469"/>
    <cellStyle name="T_CDKT_DTTD chieng chan Tham lai 29-9-2009" xfId="6470"/>
    <cellStyle name="T_CDKT_DTTD chieng chan Tham lai 29-9-2009 2" xfId="6471"/>
    <cellStyle name="T_CDKT_DTTD chieng chan Tham lai 29-9-2009 2 2" xfId="6472"/>
    <cellStyle name="T_CDKT_DTTD chieng chan Tham lai 29-9-2009_BIEU KE HOACH  2015 (KTN 6.11 sua)" xfId="6473"/>
    <cellStyle name="T_CDKT_GVL" xfId="6474"/>
    <cellStyle name="T_CDKT_GVL 2" xfId="6475"/>
    <cellStyle name="T_CDKT_GVL 2 2" xfId="6476"/>
    <cellStyle name="T_CDKT_GVL_BIEU KE HOACH  2015 (KTN 6.11 sua)" xfId="6477"/>
    <cellStyle name="T_CDKT_Ke hoach 2010 (theo doi 11-8-2010)" xfId="6478"/>
    <cellStyle name="T_CDKT_Ke hoach 2010 (theo doi 11-8-2010) 2" xfId="6479"/>
    <cellStyle name="T_CDKT_Ke hoach 2010 (theo doi 11-8-2010) 2 2" xfId="6480"/>
    <cellStyle name="T_CDKT_Ke hoach 2010 (theo doi 11-8-2010)_BIEU KE HOACH  2015 (KTN 6.11 sua)" xfId="6481"/>
    <cellStyle name="T_CDKT_ke hoach dau thau 30-6-2010" xfId="6482"/>
    <cellStyle name="T_CDKT_ke hoach dau thau 30-6-2010 2" xfId="6483"/>
    <cellStyle name="T_CDKT_ke hoach dau thau 30-6-2010 2 2" xfId="6484"/>
    <cellStyle name="T_CDKT_ke hoach dau thau 30-6-2010_BIEU KE HOACH  2015 (KTN 6.11 sua)" xfId="6485"/>
    <cellStyle name="T_CDKT_KH Von 2012 gui BKH 1" xfId="6486"/>
    <cellStyle name="T_CDKT_KH Von 2012 gui BKH 1 2" xfId="6487"/>
    <cellStyle name="T_CDKT_KH Von 2012 gui BKH 1 2 2" xfId="6488"/>
    <cellStyle name="T_CDKT_KH Von 2012 gui BKH 1_BIEU KE HOACH  2015 (KTN 6.11 sua)" xfId="6489"/>
    <cellStyle name="T_CDKT_QD ke hoach dau thau" xfId="6490"/>
    <cellStyle name="T_CDKT_QD ke hoach dau thau 2" xfId="6491"/>
    <cellStyle name="T_CDKT_QD ke hoach dau thau 2 2" xfId="6492"/>
    <cellStyle name="T_CDKT_QD ke hoach dau thau_BIEU KE HOACH  2015 (KTN 6.11 sua)" xfId="6493"/>
    <cellStyle name="T_CDKT_Tienluong" xfId="6494"/>
    <cellStyle name="T_CDKT_Tienluong 2" xfId="6495"/>
    <cellStyle name="T_CDKT_Tienluong 2 2" xfId="6496"/>
    <cellStyle name="T_CDKT_Tienluong_BIEU KE HOACH  2015 (KTN 6.11 sua)" xfId="6497"/>
    <cellStyle name="T_CDKT_Tong von ĐTPT" xfId="6498"/>
    <cellStyle name="T_CDKT_Tong von ĐTPT 2" xfId="6499"/>
    <cellStyle name="T_CDKT_Tong von ĐTPT 2 2" xfId="6500"/>
    <cellStyle name="T_CDKT_Tong von ĐTPT_BIEU KE HOACH  2015 (KTN 6.11 sua)" xfId="6501"/>
    <cellStyle name="T_cong bo ĐGCM ĐB nam 2008" xfId="6514"/>
    <cellStyle name="T_cong bo ĐGCM ĐB nam 2008 2" xfId="6515"/>
    <cellStyle name="T_cong bo ĐGCM ĐB nam 2008 2 2" xfId="6516"/>
    <cellStyle name="T_cong bo ĐGCM ĐB nam 2008_BIEU KE HOACH  2015 (KTN 6.11 sua)" xfId="6517"/>
    <cellStyle name="T_cong bo ĐGCM ĐB nam 2008_GVL" xfId="6518"/>
    <cellStyle name="T_cong bo ĐGCM ĐB nam 2008_GVL 2" xfId="6519"/>
    <cellStyle name="T_cong bo ĐGCM ĐB nam 2008_GVL 2 2" xfId="6520"/>
    <cellStyle name="T_cong bo ĐGCM ĐB nam 2008_GVL_BIEU KE HOACH  2015 (KTN 6.11 sua)" xfId="6521"/>
    <cellStyle name="T_Copy of Bao cao  XDCB 7 thang nam 2008_So KH&amp;DT SUA" xfId="6522"/>
    <cellStyle name="T_Copy of Bao cao  XDCB 7 thang nam 2008_So KH&amp;DT SUA 2" xfId="6523"/>
    <cellStyle name="T_Copy of Bao cao  XDCB 7 thang nam 2008_So KH&amp;DT SUA_CT 134" xfId="6524"/>
    <cellStyle name="T_Copy of Biểu BC điều chỉnh chỉ tiêu NN các huyện chia tách 404 ngay 23.5" xfId="6525"/>
    <cellStyle name="T_Copy of KH PHAN BO VON ĐỐI ỨNG NAM 2011 (30 TY phuong án gop WB)" xfId="6526"/>
    <cellStyle name="T_Copy of KH PHAN BO VON ĐỐI ỨNG NAM 2011 (30 TY phuong án gop WB) 2" xfId="6527"/>
    <cellStyle name="T_Copy of KH PHAN BO VON ĐỐI ỨNG NAM 2011 (30 TY phuong án gop WB)_BIEU KE HOACH  2015 (KTN 6.11 sua)" xfId="6528"/>
    <cellStyle name="T_Copy of SO THEO DOI SAN LUONG NAM 2007" xfId="6529"/>
    <cellStyle name="T_Copy of SO THEO DOI SAN LUONG NAM 2007 2" xfId="6530"/>
    <cellStyle name="T_Copy of SO THEO DOI SAN LUONG NAM 2007_BIEU KE HOACH  2015 (KTN 6.11 sua)" xfId="6531"/>
    <cellStyle name="T_CPK" xfId="6532"/>
    <cellStyle name="T_CPK 2" xfId="8655"/>
    <cellStyle name="T_CPK_Bao cao danh muc cac cong trinh tren dia ban huyen 4-2010" xfId="6533"/>
    <cellStyle name="T_CPK_Bieu chi tieu KH 2014 (Huy-04-11)" xfId="6534"/>
    <cellStyle name="T_CPK_Bieu chi tieu KH 2014 (Huy-04-11) 2" xfId="6535"/>
    <cellStyle name="T_CPK_bieu ke hoach dau thau" xfId="6536"/>
    <cellStyle name="T_CPK_bieu ke hoach dau thau 2" xfId="6537"/>
    <cellStyle name="T_CPK_bieu ke hoach dau thau 2 2" xfId="6538"/>
    <cellStyle name="T_CPK_bieu ke hoach dau thau truong mam non SKH" xfId="6539"/>
    <cellStyle name="T_CPK_bieu ke hoach dau thau truong mam non SKH 2" xfId="6540"/>
    <cellStyle name="T_CPK_bieu ke hoach dau thau truong mam non SKH 2 2" xfId="6541"/>
    <cellStyle name="T_CPK_bieu ke hoach dau thau truong mam non SKH_BIEU KE HOACH  2015 (KTN 6.11 sua)" xfId="6542"/>
    <cellStyle name="T_CPK_bieu ke hoach dau thau_BIEU KE HOACH  2015 (KTN 6.11 sua)" xfId="6543"/>
    <cellStyle name="T_CPK_bieu tong hop lai kh von 2011 gui phong TH-KTDN" xfId="6544"/>
    <cellStyle name="T_CPK_bieu tong hop lai kh von 2011 gui phong TH-KTDN 2" xfId="6545"/>
    <cellStyle name="T_CPK_bieu tong hop lai kh von 2011 gui phong TH-KTDN 2 2" xfId="6546"/>
    <cellStyle name="T_CPK_bieu tong hop lai kh von 2011 gui phong TH-KTDN_BIEU KE HOACH  2015 (KTN 6.11 sua)" xfId="6547"/>
    <cellStyle name="T_CPK_Book1" xfId="6548"/>
    <cellStyle name="T_CPK_Book1 2" xfId="6549"/>
    <cellStyle name="T_CPK_Book1 2 2" xfId="6550"/>
    <cellStyle name="T_CPK_Book1_1" xfId="6551"/>
    <cellStyle name="T_CPK_Book1_1 2" xfId="6552"/>
    <cellStyle name="T_CPK_Book1_1 2 2" xfId="6553"/>
    <cellStyle name="T_CPK_Book1_1_BIEU KE HOACH  2015 (KTN 6.11 sua)" xfId="6554"/>
    <cellStyle name="T_CPK_Book1_BIEU KE HOACH  2015 (KTN 6.11 sua)" xfId="6555"/>
    <cellStyle name="T_CPK_Book1_DTTD chieng chan Tham lai 29-9-2009" xfId="6556"/>
    <cellStyle name="T_CPK_Book1_DTTD chieng chan Tham lai 29-9-2009 2" xfId="6557"/>
    <cellStyle name="T_CPK_Book1_DTTD chieng chan Tham lai 29-9-2009 2 2" xfId="6558"/>
    <cellStyle name="T_CPK_Book1_DTTD chieng chan Tham lai 29-9-2009_BIEU KE HOACH  2015 (KTN 6.11 sua)" xfId="6559"/>
    <cellStyle name="T_CPK_Book1_Ke hoach 2010 (theo doi 11-8-2010)" xfId="6560"/>
    <cellStyle name="T_CPK_Book1_Ke hoach 2010 (theo doi 11-8-2010) 2" xfId="6561"/>
    <cellStyle name="T_CPK_Book1_Ke hoach 2010 (theo doi 11-8-2010) 2 2" xfId="6562"/>
    <cellStyle name="T_CPK_Book1_Ke hoach 2010 (theo doi 11-8-2010)_BIEU KE HOACH  2015 (KTN 6.11 sua)" xfId="6563"/>
    <cellStyle name="T_CPK_Book1_ke hoach dau thau 30-6-2010" xfId="6564"/>
    <cellStyle name="T_CPK_Book1_ke hoach dau thau 30-6-2010 2" xfId="6565"/>
    <cellStyle name="T_CPK_Book1_ke hoach dau thau 30-6-2010 2 2" xfId="6566"/>
    <cellStyle name="T_CPK_Book1_ke hoach dau thau 30-6-2010_BIEU KE HOACH  2015 (KTN 6.11 sua)" xfId="6567"/>
    <cellStyle name="T_CPK_Copy of KH PHAN BO VON ĐỐI ỨNG NAM 2011 (30 TY phuong án gop WB)" xfId="6568"/>
    <cellStyle name="T_CPK_Copy of KH PHAN BO VON ĐỐI ỨNG NAM 2011 (30 TY phuong án gop WB) 2" xfId="6569"/>
    <cellStyle name="T_CPK_Copy of KH PHAN BO VON ĐỐI ỨNG NAM 2011 (30 TY phuong án gop WB) 2 2" xfId="6570"/>
    <cellStyle name="T_CPK_Copy of KH PHAN BO VON ĐỐI ỨNG NAM 2011 (30 TY phuong án gop WB)_BIEU KE HOACH  2015 (KTN 6.11 sua)" xfId="6571"/>
    <cellStyle name="T_CPK_DTTD chieng chan Tham lai 29-9-2009" xfId="6572"/>
    <cellStyle name="T_CPK_DTTD chieng chan Tham lai 29-9-2009 2" xfId="6573"/>
    <cellStyle name="T_CPK_DTTD chieng chan Tham lai 29-9-2009 2 2" xfId="6574"/>
    <cellStyle name="T_CPK_DTTD chieng chan Tham lai 29-9-2009_BIEU KE HOACH  2015 (KTN 6.11 sua)" xfId="6575"/>
    <cellStyle name="T_CPK_Du toan nuoc San Thang (GD2)" xfId="6577"/>
    <cellStyle name="T_CPK_Du toan nuoc San Thang (GD2) 2" xfId="6578"/>
    <cellStyle name="T_CPK_Du toan nuoc San Thang (GD2) 2 2" xfId="6579"/>
    <cellStyle name="T_CPK_Du toan nuoc San Thang (GD2)_BIEU KE HOACH  2015 (KTN 6.11 sua)" xfId="6580"/>
    <cellStyle name="T_CPK_dự toán 30a 2013" xfId="6576"/>
    <cellStyle name="T_CPK_Ke hoach 2010 (theo doi 11-8-2010)" xfId="6581"/>
    <cellStyle name="T_CPK_Ke hoach 2010 (theo doi 11-8-2010) 2" xfId="6582"/>
    <cellStyle name="T_CPK_Ke hoach 2010 (theo doi 11-8-2010) 2 2" xfId="6583"/>
    <cellStyle name="T_CPK_Ke hoach 2010 (theo doi 11-8-2010)_BIEU KE HOACH  2015 (KTN 6.11 sua)" xfId="6584"/>
    <cellStyle name="T_CPK_ke hoach dau thau 30-6-2010" xfId="6585"/>
    <cellStyle name="T_CPK_ke hoach dau thau 30-6-2010 2" xfId="6586"/>
    <cellStyle name="T_CPK_ke hoach dau thau 30-6-2010 2 2" xfId="6587"/>
    <cellStyle name="T_CPK_ke hoach dau thau 30-6-2010_BIEU KE HOACH  2015 (KTN 6.11 sua)" xfId="6588"/>
    <cellStyle name="T_CPK_KH Von 2012 gui BKH 1" xfId="6589"/>
    <cellStyle name="T_CPK_KH Von 2012 gui BKH 1 2" xfId="6590"/>
    <cellStyle name="T_CPK_KH Von 2012 gui BKH 1 2 2" xfId="6591"/>
    <cellStyle name="T_CPK_KH Von 2012 gui BKH 1_BIEU KE HOACH  2015 (KTN 6.11 sua)" xfId="6592"/>
    <cellStyle name="T_CPK_QD ke hoach dau thau" xfId="6593"/>
    <cellStyle name="T_CPK_QD ke hoach dau thau 2" xfId="6594"/>
    <cellStyle name="T_CPK_QD ke hoach dau thau 2 2" xfId="6595"/>
    <cellStyle name="T_CPK_QD ke hoach dau thau_BIEU KE HOACH  2015 (KTN 6.11 sua)" xfId="6596"/>
    <cellStyle name="T_CPK_Ra soat KH von 2011 (Huy-11-11-11)" xfId="6597"/>
    <cellStyle name="T_CPK_Ra soat KH von 2011 (Huy-11-11-11) 2" xfId="6598"/>
    <cellStyle name="T_CPK_Ra soat KH von 2011 (Huy-11-11-11) 2 2" xfId="6599"/>
    <cellStyle name="T_CPK_Ra soat KH von 2011 (Huy-11-11-11)_BIEU KE HOACH  2015 (KTN 6.11 sua)" xfId="6600"/>
    <cellStyle name="T_CPK_tien luong" xfId="6601"/>
    <cellStyle name="T_CPK_Tien luong chuan 01" xfId="6602"/>
    <cellStyle name="T_CPK_tinh toan hoang ha" xfId="6603"/>
    <cellStyle name="T_CPK_tinh toan hoang ha 2" xfId="6604"/>
    <cellStyle name="T_CPK_tinh toan hoang ha 2 2" xfId="6605"/>
    <cellStyle name="T_CPK_tinh toan hoang ha_BIEU KE HOACH  2015 (KTN 6.11 sua)" xfId="6606"/>
    <cellStyle name="T_CPK_Tong von ĐTPT" xfId="6607"/>
    <cellStyle name="T_CPK_Tong von ĐTPT 2" xfId="6608"/>
    <cellStyle name="T_CPK_Tong von ĐTPT 2 2" xfId="6609"/>
    <cellStyle name="T_CPK_Tong von ĐTPT_BIEU KE HOACH  2015 (KTN 6.11 sua)" xfId="6610"/>
    <cellStyle name="T_CPK_Viec Huy dang lam" xfId="6611"/>
    <cellStyle name="T_CPK_Viec Huy dang lam_CT 134" xfId="6612"/>
    <cellStyle name="T_CTMTQG 2008" xfId="6613"/>
    <cellStyle name="T_CTMTQG 2008 2" xfId="6614"/>
    <cellStyle name="T_CTMTQG 2008_Bieu mau danh muc du an thuoc CTMTQG nam 2008" xfId="6615"/>
    <cellStyle name="T_CTMTQG 2008_Bieu mau danh muc du an thuoc CTMTQG nam 2008 2" xfId="6616"/>
    <cellStyle name="T_CTMTQG 2008_Bieu mau danh muc du an thuoc CTMTQG nam 2008_CT 134" xfId="6617"/>
    <cellStyle name="T_CTMTQG 2008_CT 134" xfId="6618"/>
    <cellStyle name="T_CTMTQG 2008_Hi-Tong hop KQ phan bo KH nam 08- LD fong giao 15-11-08" xfId="6619"/>
    <cellStyle name="T_CTMTQG 2008_Hi-Tong hop KQ phan bo KH nam 08- LD fong giao 15-11-08 2" xfId="6620"/>
    <cellStyle name="T_CTMTQG 2008_Hi-Tong hop KQ phan bo KH nam 08- LD fong giao 15-11-08_CT 134" xfId="6621"/>
    <cellStyle name="T_CTMTQG 2008_Ket qua thuc hien nam 2008" xfId="6622"/>
    <cellStyle name="T_CTMTQG 2008_Ket qua thuc hien nam 2008 2" xfId="6623"/>
    <cellStyle name="T_CTMTQG 2008_Ket qua thuc hien nam 2008_CT 134" xfId="6624"/>
    <cellStyle name="T_CTMTQG 2008_KH XDCB_2008 lan 1" xfId="6625"/>
    <cellStyle name="T_CTMTQG 2008_KH XDCB_2008 lan 1 2" xfId="6626"/>
    <cellStyle name="T_CTMTQG 2008_KH XDCB_2008 lan 1 sua ngay 27-10" xfId="6627"/>
    <cellStyle name="T_CTMTQG 2008_KH XDCB_2008 lan 1 sua ngay 27-10 2" xfId="6628"/>
    <cellStyle name="T_CTMTQG 2008_KH XDCB_2008 lan 1 sua ngay 27-10_CT 134" xfId="6629"/>
    <cellStyle name="T_CTMTQG 2008_KH XDCB_2008 lan 1_CT 134" xfId="6630"/>
    <cellStyle name="T_CTMTQG 2008_KH XDCB_2008 lan 2 sua ngay 10-11" xfId="6631"/>
    <cellStyle name="T_CTMTQG 2008_KH XDCB_2008 lan 2 sua ngay 10-11 2" xfId="6632"/>
    <cellStyle name="T_CTMTQG 2008_KH XDCB_2008 lan 2 sua ngay 10-11_CT 134" xfId="6633"/>
    <cellStyle name="T_cham diem Milk chu ky2-ANH MINH" xfId="6502"/>
    <cellStyle name="T_cham diem Milk chu ky2-ANH MINH 2" xfId="6503"/>
    <cellStyle name="T_cham diem Milk chu ky2-ANH MINH_CT 134" xfId="6504"/>
    <cellStyle name="T_cham trung bay ck 1 m.Bac milk co ke 2" xfId="6505"/>
    <cellStyle name="T_cham trung bay ck 1 m.Bac milk co ke 2 2" xfId="6506"/>
    <cellStyle name="T_cham trung bay ck 1 m.Bac milk co ke 2_CT 134" xfId="6507"/>
    <cellStyle name="T_cham trung bay yao smart milk ck 2 mien Bac" xfId="6508"/>
    <cellStyle name="T_cham trung bay yao smart milk ck 2 mien Bac 2" xfId="6509"/>
    <cellStyle name="T_cham trung bay yao smart milk ck 2 mien Bac_CT 134" xfId="6510"/>
    <cellStyle name="T_Chuan bi dau tu nam 2008" xfId="6511"/>
    <cellStyle name="T_Chuan bi dau tu nam 2008 2" xfId="6512"/>
    <cellStyle name="T_Chuan bi dau tu nam 2008_CT 134" xfId="6513"/>
    <cellStyle name="T_danh sach chua nop bcao trung bay sua chua  tinh den 1-3-06" xfId="6634"/>
    <cellStyle name="T_danh sach chua nop bcao trung bay sua chua  tinh den 1-3-06 2" xfId="6635"/>
    <cellStyle name="T_danh sach chua nop bcao trung bay sua chua  tinh den 1-3-06_CT 134" xfId="6636"/>
    <cellStyle name="T_Danh Sach ho ngheo" xfId="6637"/>
    <cellStyle name="T_Danh sach KH TB MilkYomilk Yao  Smart chu ky 2-Vinh Thang" xfId="6638"/>
    <cellStyle name="T_Danh sach KH TB MilkYomilk Yao  Smart chu ky 2-Vinh Thang 2" xfId="6639"/>
    <cellStyle name="T_Danh sach KH TB MilkYomilk Yao  Smart chu ky 2-Vinh Thang_CT 134" xfId="6640"/>
    <cellStyle name="T_Danh sach KH trung bay MilkYomilk co ke chu ky 2-Vinh Thang" xfId="6641"/>
    <cellStyle name="T_Danh sach KH trung bay MilkYomilk co ke chu ky 2-Vinh Thang 2" xfId="6642"/>
    <cellStyle name="T_Danh sach KH trung bay MilkYomilk co ke chu ky 2-Vinh Thang_CT 134" xfId="6643"/>
    <cellStyle name="T_DON GIA" xfId="6644"/>
    <cellStyle name="T_DON GIA 2" xfId="6645"/>
    <cellStyle name="T_Don gia chi tiet" xfId="6646"/>
    <cellStyle name="T_Don gia chi tiet 2" xfId="6647"/>
    <cellStyle name="T_Don gia chi tiet_BIEU KE HOACH  2015 (KTN 6.11 sua)" xfId="6648"/>
    <cellStyle name="T_DON GIA_BIEU KE HOACH  2015 (KTN 6.11 sua)" xfId="6649"/>
    <cellStyle name="T_DONGIA" xfId="6650"/>
    <cellStyle name="T_DONGIA 2" xfId="6651"/>
    <cellStyle name="T_DONGIA_BIEU KE HOACH  2015 (KTN 6.11 sua)" xfId="6652"/>
    <cellStyle name="T_DSACH MILK YO MILK CK 2 M.BAC" xfId="6653"/>
    <cellStyle name="T_DSACH MILK YO MILK CK 2 M.BAC 2" xfId="6654"/>
    <cellStyle name="T_DSACH MILK YO MILK CK 2 M.BAC_CT 134" xfId="6655"/>
    <cellStyle name="T_DSKH Tbay Milk , Yomilk CK 2 Vu Thi Hanh" xfId="6656"/>
    <cellStyle name="T_DSKH Tbay Milk , Yomilk CK 2 Vu Thi Hanh 2" xfId="6657"/>
    <cellStyle name="T_DSKH Tbay Milk , Yomilk CK 2 Vu Thi Hanh_CT 134" xfId="6658"/>
    <cellStyle name="T_DT Nha Da nang" xfId="6659"/>
    <cellStyle name="T_DT Nha Da nang 2" xfId="6660"/>
    <cellStyle name="T_DT Nha Da nang_BIEU KE HOACH  2015 (KTN 6.11 sua)" xfId="6661"/>
    <cellStyle name="T_DT NHA KHACH -12" xfId="6662"/>
    <cellStyle name="T_DT NHA KHACH -12 2" xfId="6663"/>
    <cellStyle name="T_DT NHA KHACH -12_BIEU KE HOACH  2015 (KTN 6.11 sua)" xfId="6664"/>
    <cellStyle name="T_DT tieu hoc diem TDC ban Cho 28-02-09" xfId="6671"/>
    <cellStyle name="T_DT tieu hoc diem TDC ban Cho 28-02-09 2" xfId="6672"/>
    <cellStyle name="T_DT tieu hoc diem TDC ban Cho 28-02-09_BIEU KE HOACH  2015 (KTN 6.11 sua)" xfId="6673"/>
    <cellStyle name="T_DT Thanh 2008.xls" xfId="6665"/>
    <cellStyle name="T_DT Thanh 2008.xls 2" xfId="6666"/>
    <cellStyle name="T_DT Thanh 2008.xls_CT 134" xfId="6667"/>
    <cellStyle name="T_DT Thanh 2008.xls_GVL" xfId="6668"/>
    <cellStyle name="T_DT Thanh 2008.xls_GVL 2" xfId="6669"/>
    <cellStyle name="T_DT Thanh 2008.xls_GVL_BIEU KE HOACH  2015 (KTN 6.11 sua)" xfId="6670"/>
    <cellStyle name="T_DT truong THPT  quyet thang tinh 04-3-09" xfId="6674"/>
    <cellStyle name="T_DT van ho" xfId="6675"/>
    <cellStyle name="T_DT van ho 2" xfId="6676"/>
    <cellStyle name="T_DT van ho_CT 134" xfId="6677"/>
    <cellStyle name="T_DT van ho_GVL" xfId="6678"/>
    <cellStyle name="T_DT van ho_GVL 2" xfId="6679"/>
    <cellStyle name="T_DT van ho_GVL_BIEU KE HOACH  2015 (KTN 6.11 sua)" xfId="6680"/>
    <cellStyle name="T_dtTL598G1." xfId="6681"/>
    <cellStyle name="T_dtTL598G1. 2" xfId="6682"/>
    <cellStyle name="T_dtTL598G1._BIEU KE HOACH  2015 (KTN 6.11 sua)" xfId="6683"/>
    <cellStyle name="T_dtTL598G1._bieu ke hoach dau thau" xfId="6684"/>
    <cellStyle name="T_dtTL598G1._bieu ke hoach dau thau 2" xfId="6685"/>
    <cellStyle name="T_dtTL598G1._bieu ke hoach dau thau truong mam non SKH" xfId="6686"/>
    <cellStyle name="T_dtTL598G1._bieu ke hoach dau thau truong mam non SKH 2" xfId="6687"/>
    <cellStyle name="T_dtTL598G1._bieu ke hoach dau thau truong mam non SKH_BIEU KE HOACH  2015 (KTN 6.11 sua)" xfId="6688"/>
    <cellStyle name="T_dtTL598G1._bieu ke hoach dau thau_BIEU KE HOACH  2015 (KTN 6.11 sua)" xfId="6689"/>
    <cellStyle name="T_dtTL598G1._bieu tong hop lai kh von 2011 gui phong TH-KTDN" xfId="6690"/>
    <cellStyle name="T_dtTL598G1._bieu tong hop lai kh von 2011 gui phong TH-KTDN 2" xfId="6691"/>
    <cellStyle name="T_dtTL598G1._bieu tong hop lai kh von 2011 gui phong TH-KTDN_BIEU KE HOACH  2015 (KTN 6.11 sua)" xfId="6692"/>
    <cellStyle name="T_dtTL598G1._Book1" xfId="6693"/>
    <cellStyle name="T_dtTL598G1._Book1 2" xfId="6694"/>
    <cellStyle name="T_dtTL598G1._Book1_BIEU KE HOACH  2015 (KTN 6.11 sua)" xfId="6695"/>
    <cellStyle name="T_dtTL598G1._Book1_Ke hoach 2010 (theo doi 11-8-2010)" xfId="6696"/>
    <cellStyle name="T_dtTL598G1._Book1_Ke hoach 2010 (theo doi 11-8-2010) 2" xfId="6697"/>
    <cellStyle name="T_dtTL598G1._Book1_Ke hoach 2010 (theo doi 11-8-2010)_CT 134" xfId="6698"/>
    <cellStyle name="T_dtTL598G1._Copy of KH PHAN BO VON ĐỐI ỨNG NAM 2011 (30 TY phuong án gop WB)" xfId="6699"/>
    <cellStyle name="T_dtTL598G1._Copy of KH PHAN BO VON ĐỐI ỨNG NAM 2011 (30 TY phuong án gop WB) 2" xfId="6700"/>
    <cellStyle name="T_dtTL598G1._Copy of KH PHAN BO VON ĐỐI ỨNG NAM 2011 (30 TY phuong án gop WB)_BIEU KE HOACH  2015 (KTN 6.11 sua)" xfId="6701"/>
    <cellStyle name="T_dtTL598G1._DT tieu hoc diem TDC ban Cho 28-02-09" xfId="6702"/>
    <cellStyle name="T_dtTL598G1._DT tieu hoc diem TDC ban Cho 28-02-09 2" xfId="6703"/>
    <cellStyle name="T_dtTL598G1._DT tieu hoc diem TDC ban Cho 28-02-09_BIEU KE HOACH  2015 (KTN 6.11 sua)" xfId="6704"/>
    <cellStyle name="T_dtTL598G1._DTTD chieng chan Tham lai 29-9-2009" xfId="6705"/>
    <cellStyle name="T_dtTL598G1._DTTD chieng chan Tham lai 29-9-2009 2" xfId="6706"/>
    <cellStyle name="T_dtTL598G1._DTTD chieng chan Tham lai 29-9-2009_BIEU KE HOACH  2015 (KTN 6.11 sua)" xfId="6707"/>
    <cellStyle name="T_dtTL598G1._GVL" xfId="6708"/>
    <cellStyle name="T_dtTL598G1._GVL 2" xfId="6709"/>
    <cellStyle name="T_dtTL598G1._GVL_BIEU KE HOACH  2015 (KTN 6.11 sua)" xfId="6710"/>
    <cellStyle name="T_dtTL598G1._Ke hoach 2010 (theo doi 11-8-2010)" xfId="6711"/>
    <cellStyle name="T_dtTL598G1._Ke hoach 2010 (theo doi 11-8-2010) 2" xfId="6712"/>
    <cellStyle name="T_dtTL598G1._Ke hoach 2010 (theo doi 11-8-2010)_BIEU KE HOACH  2015 (KTN 6.11 sua)" xfId="6713"/>
    <cellStyle name="T_dtTL598G1._ke hoach dau thau 30-6-2010" xfId="6714"/>
    <cellStyle name="T_dtTL598G1._ke hoach dau thau 30-6-2010 2" xfId="6715"/>
    <cellStyle name="T_dtTL598G1._ke hoach dau thau 30-6-2010_BIEU KE HOACH  2015 (KTN 6.11 sua)" xfId="6716"/>
    <cellStyle name="T_dtTL598G1._KH Von 2012 gui BKH 1" xfId="6717"/>
    <cellStyle name="T_dtTL598G1._KH Von 2012 gui BKH 1 2" xfId="6718"/>
    <cellStyle name="T_dtTL598G1._KH Von 2012 gui BKH 1_BIEU KE HOACH  2015 (KTN 6.11 sua)" xfId="6719"/>
    <cellStyle name="T_dtTL598G1._QD ke hoach dau thau" xfId="6720"/>
    <cellStyle name="T_dtTL598G1._QD ke hoach dau thau 2" xfId="6721"/>
    <cellStyle name="T_dtTL598G1._QD ke hoach dau thau_BIEU KE HOACH  2015 (KTN 6.11 sua)" xfId="6722"/>
    <cellStyle name="T_dtTL598G1._Tienluong" xfId="6723"/>
    <cellStyle name="T_dtTL598G1._Tienluong 2" xfId="6724"/>
    <cellStyle name="T_dtTL598G1._Tienluong_BIEU KE HOACH  2015 (KTN 6.11 sua)" xfId="6725"/>
    <cellStyle name="T_dtTL598G1._tinh toan hoang ha" xfId="6726"/>
    <cellStyle name="T_dtTL598G1._tinh toan hoang ha 2" xfId="6727"/>
    <cellStyle name="T_dtTL598G1._tinh toan hoang ha_BIEU KE HOACH  2015 (KTN 6.11 sua)" xfId="6728"/>
    <cellStyle name="T_dtTL598G1._Tong von ĐTPT" xfId="6729"/>
    <cellStyle name="T_dtTL598G1._Tong von ĐTPT 2" xfId="6730"/>
    <cellStyle name="T_dtTL598G1._Tong von ĐTPT_BIEU KE HOACH  2015 (KTN 6.11 sua)" xfId="6731"/>
    <cellStyle name="T_Du an khoi cong moi nam 2010" xfId="6732"/>
    <cellStyle name="T_Du an khoi cong moi nam 2010 2" xfId="6733"/>
    <cellStyle name="T_Du an khoi cong moi nam 2010_CT 134" xfId="6734"/>
    <cellStyle name="T_DU AN TKQH VA CHUAN BI DAU TU NAM 2007 sua ngay 9-11" xfId="6735"/>
    <cellStyle name="T_DU AN TKQH VA CHUAN BI DAU TU NAM 2007 sua ngay 9-11 2" xfId="6736"/>
    <cellStyle name="T_DU AN TKQH VA CHUAN BI DAU TU NAM 2007 sua ngay 9-11_Bieu mau danh muc du an thuoc CTMTQG nam 2008" xfId="6737"/>
    <cellStyle name="T_DU AN TKQH VA CHUAN BI DAU TU NAM 2007 sua ngay 9-11_Bieu mau danh muc du an thuoc CTMTQG nam 2008 2" xfId="6738"/>
    <cellStyle name="T_DU AN TKQH VA CHUAN BI DAU TU NAM 2007 sua ngay 9-11_Bieu mau danh muc du an thuoc CTMTQG nam 2008_CT 134" xfId="6739"/>
    <cellStyle name="T_DU AN TKQH VA CHUAN BI DAU TU NAM 2007 sua ngay 9-11_CT 134" xfId="6740"/>
    <cellStyle name="T_DU AN TKQH VA CHUAN BI DAU TU NAM 2007 sua ngay 9-11_Du an khoi cong moi nam 2010" xfId="6741"/>
    <cellStyle name="T_DU AN TKQH VA CHUAN BI DAU TU NAM 2007 sua ngay 9-11_Du an khoi cong moi nam 2010 2" xfId="6742"/>
    <cellStyle name="T_DU AN TKQH VA CHUAN BI DAU TU NAM 2007 sua ngay 9-11_Du an khoi cong moi nam 2010_CT 134" xfId="6743"/>
    <cellStyle name="T_DU AN TKQH VA CHUAN BI DAU TU NAM 2007 sua ngay 9-11_Ket qua phan bo von nam 2008" xfId="6744"/>
    <cellStyle name="T_DU AN TKQH VA CHUAN BI DAU TU NAM 2007 sua ngay 9-11_Ket qua phan bo von nam 2008 2" xfId="6745"/>
    <cellStyle name="T_DU AN TKQH VA CHUAN BI DAU TU NAM 2007 sua ngay 9-11_Ket qua phan bo von nam 2008_CT 134" xfId="6746"/>
    <cellStyle name="T_DU AN TKQH VA CHUAN BI DAU TU NAM 2007 sua ngay 9-11_KH XDCB_2008 lan 2 sua ngay 10-11" xfId="6747"/>
    <cellStyle name="T_DU AN TKQH VA CHUAN BI DAU TU NAM 2007 sua ngay 9-11_KH XDCB_2008 lan 2 sua ngay 10-11 2" xfId="6748"/>
    <cellStyle name="T_DU AN TKQH VA CHUAN BI DAU TU NAM 2007 sua ngay 9-11_KH XDCB_2008 lan 2 sua ngay 10-11_CT 134" xfId="6749"/>
    <cellStyle name="T_Du toan" xfId="6752"/>
    <cellStyle name="T_Du toan 2" xfId="6753"/>
    <cellStyle name="T_du toan dieu chinh  20-8-2006" xfId="6755"/>
    <cellStyle name="T_du toan dieu chinh  20-8-2006 2" xfId="6756"/>
    <cellStyle name="T_du toan dieu chinh  20-8-2006_BIEU KE HOACH  2015 (KTN 6.11 sua)" xfId="6757"/>
    <cellStyle name="T_du toan kho bac - Than Uyen" xfId="6758"/>
    <cellStyle name="T_du toan kho bac - Than Uyen_Bieu chi tieu KH 2014 (Huy-04-11)" xfId="6759"/>
    <cellStyle name="T_du toan kho bac - Than Uyen_Bieu chi tieu KH 2014 (Huy-04-11) 2" xfId="6760"/>
    <cellStyle name="T_du toan kho bac - Than Uyen_bieu ke hoach dau thau" xfId="6761"/>
    <cellStyle name="T_du toan kho bac - Than Uyen_bieu ke hoach dau thau 2" xfId="6762"/>
    <cellStyle name="T_du toan kho bac - Than Uyen_bieu ke hoach dau thau truong mam non SKH" xfId="6763"/>
    <cellStyle name="T_du toan kho bac - Than Uyen_bieu ke hoach dau thau truong mam non SKH 2" xfId="6764"/>
    <cellStyle name="T_du toan kho bac - Than Uyen_bieu ke hoach dau thau truong mam non SKH_BIEU KE HOACH  2015 (KTN 6.11 sua)" xfId="6765"/>
    <cellStyle name="T_du toan kho bac - Than Uyen_bieu ke hoach dau thau_BIEU KE HOACH  2015 (KTN 6.11 sua)" xfId="6766"/>
    <cellStyle name="T_du toan kho bac - Than Uyen_bieu tong hop lai kh von 2011 gui phong TH-KTDN" xfId="6767"/>
    <cellStyle name="T_du toan kho bac - Than Uyen_bieu tong hop lai kh von 2011 gui phong TH-KTDN 2" xfId="6768"/>
    <cellStyle name="T_du toan kho bac - Than Uyen_bieu tong hop lai kh von 2011 gui phong TH-KTDN_BIEU KE HOACH  2015 (KTN 6.11 sua)" xfId="6769"/>
    <cellStyle name="T_du toan kho bac - Than Uyen_Book1" xfId="6770"/>
    <cellStyle name="T_du toan kho bac - Than Uyen_Book1 2" xfId="6771"/>
    <cellStyle name="T_du toan kho bac - Than Uyen_Book1_BIEU KE HOACH  2015 (KTN 6.11 sua)" xfId="6772"/>
    <cellStyle name="T_du toan kho bac - Than Uyen_Book1_Ke hoach 2010 (theo doi 11-8-2010)" xfId="6773"/>
    <cellStyle name="T_du toan kho bac - Than Uyen_Book1_Ke hoach 2010 (theo doi 11-8-2010) 2" xfId="6774"/>
    <cellStyle name="T_du toan kho bac - Than Uyen_Book1_Ke hoach 2010 (theo doi 11-8-2010)_BIEU KE HOACH  2015 (KTN 6.11 sua)" xfId="6775"/>
    <cellStyle name="T_du toan kho bac - Than Uyen_Book1_ke hoach dau thau 30-6-2010" xfId="6776"/>
    <cellStyle name="T_du toan kho bac - Than Uyen_Book1_ke hoach dau thau 30-6-2010 2" xfId="6777"/>
    <cellStyle name="T_du toan kho bac - Than Uyen_Book1_ke hoach dau thau 30-6-2010_BIEU KE HOACH  2015 (KTN 6.11 sua)" xfId="6778"/>
    <cellStyle name="T_du toan kho bac - Than Uyen_Copy of KH PHAN BO VON ĐỐI ỨNG NAM 2011 (30 TY phuong án gop WB)" xfId="6779"/>
    <cellStyle name="T_du toan kho bac - Than Uyen_Copy of KH PHAN BO VON ĐỐI ỨNG NAM 2011 (30 TY phuong án gop WB) 2" xfId="6780"/>
    <cellStyle name="T_du toan kho bac - Than Uyen_Copy of KH PHAN BO VON ĐỐI ỨNG NAM 2011 (30 TY phuong án gop WB)_BIEU KE HOACH  2015 (KTN 6.11 sua)" xfId="6781"/>
    <cellStyle name="T_du toan kho bac - Than Uyen_DTTD chieng chan Tham lai 29-9-2009" xfId="6782"/>
    <cellStyle name="T_du toan kho bac - Than Uyen_DTTD chieng chan Tham lai 29-9-2009 2" xfId="6783"/>
    <cellStyle name="T_du toan kho bac - Than Uyen_DTTD chieng chan Tham lai 29-9-2009_BIEU KE HOACH  2015 (KTN 6.11 sua)" xfId="6784"/>
    <cellStyle name="T_du toan kho bac - Than Uyen_Du toan nuoc San Thang (GD2)" xfId="6786"/>
    <cellStyle name="T_du toan kho bac - Than Uyen_Du toan nuoc San Thang (GD2) 2" xfId="6787"/>
    <cellStyle name="T_du toan kho bac - Than Uyen_Du toan nuoc San Thang (GD2)_BIEU KE HOACH  2015 (KTN 6.11 sua)" xfId="6788"/>
    <cellStyle name="T_du toan kho bac - Than Uyen_dự toán 30a 2013" xfId="6785"/>
    <cellStyle name="T_du toan kho bac - Than Uyen_Ke hoach 2010 (theo doi 11-8-2010)" xfId="6789"/>
    <cellStyle name="T_du toan kho bac - Than Uyen_Ke hoach 2010 (theo doi 11-8-2010) 2" xfId="6790"/>
    <cellStyle name="T_du toan kho bac - Than Uyen_Ke hoach 2010 (theo doi 11-8-2010)_BIEU KE HOACH  2015 (KTN 6.11 sua)" xfId="6791"/>
    <cellStyle name="T_du toan kho bac - Than Uyen_ke hoach dau thau 30-6-2010" xfId="6792"/>
    <cellStyle name="T_du toan kho bac - Than Uyen_ke hoach dau thau 30-6-2010 2" xfId="6793"/>
    <cellStyle name="T_du toan kho bac - Than Uyen_ke hoach dau thau 30-6-2010_BIEU KE HOACH  2015 (KTN 6.11 sua)" xfId="6794"/>
    <cellStyle name="T_du toan kho bac - Than Uyen_KH Von 2012 gui BKH 1" xfId="6795"/>
    <cellStyle name="T_du toan kho bac - Than Uyen_KH Von 2012 gui BKH 1 2" xfId="6796"/>
    <cellStyle name="T_du toan kho bac - Than Uyen_KH Von 2012 gui BKH 1_BIEU KE HOACH  2015 (KTN 6.11 sua)" xfId="6797"/>
    <cellStyle name="T_du toan kho bac - Than Uyen_QD ke hoach dau thau" xfId="6798"/>
    <cellStyle name="T_du toan kho bac - Than Uyen_QD ke hoach dau thau 2" xfId="6799"/>
    <cellStyle name="T_du toan kho bac - Than Uyen_QD ke hoach dau thau_BIEU KE HOACH  2015 (KTN 6.11 sua)" xfId="6800"/>
    <cellStyle name="T_du toan kho bac - Than Uyen_Ra soat KH von 2011 (Huy-11-11-11)" xfId="6801"/>
    <cellStyle name="T_du toan kho bac - Than Uyen_Ra soat KH von 2011 (Huy-11-11-11) 2" xfId="6802"/>
    <cellStyle name="T_du toan kho bac - Than Uyen_Ra soat KH von 2011 (Huy-11-11-11)_BIEU KE HOACH  2015 (KTN 6.11 sua)" xfId="6803"/>
    <cellStyle name="T_du toan kho bac - Than Uyen_tinh toan hoang ha" xfId="6804"/>
    <cellStyle name="T_du toan kho bac - Than Uyen_tinh toan hoang ha 2" xfId="6805"/>
    <cellStyle name="T_du toan kho bac - Than Uyen_tinh toan hoang ha_BIEU KE HOACH  2015 (KTN 6.11 sua)" xfId="6806"/>
    <cellStyle name="T_du toan kho bac - Than Uyen_Tong von ĐTPT" xfId="6807"/>
    <cellStyle name="T_du toan kho bac - Than Uyen_Tong von ĐTPT 2" xfId="6808"/>
    <cellStyle name="T_du toan kho bac - Than Uyen_Tong von ĐTPT_BIEU KE HOACH  2015 (KTN 6.11 sua)" xfId="6809"/>
    <cellStyle name="T_du toan kho bac - Than Uyen_Viec Huy dang lam" xfId="6810"/>
    <cellStyle name="T_du toan kho bac - Than Uyen_Viec Huy dang lam_CT 134" xfId="6811"/>
    <cellStyle name="T_Du toan nuoc San Thang (GD2)" xfId="6812"/>
    <cellStyle name="T_Du toan nuoc San Thang (GD2) 2" xfId="6813"/>
    <cellStyle name="T_Du toan nuoc San Thang (GD2)_BIEU KE HOACH  2015 (KTN 6.11 sua)" xfId="6814"/>
    <cellStyle name="T_Du toan tham dinh (NSH Ban Moi)" xfId="6815"/>
    <cellStyle name="T_Du toan tham dinh (NSH Ban Moi) 2" xfId="6816"/>
    <cellStyle name="T_Du toan tham dinh (NSH Ban Moi)_CT 134" xfId="6817"/>
    <cellStyle name="T_Du toan tham dinh (NSH Ban Moi)_GVL" xfId="6818"/>
    <cellStyle name="T_Du toan tham dinh (NSH Ban Moi)_GVL 2" xfId="6819"/>
    <cellStyle name="T_Du toan tham dinh (NSH Ban Moi)_GVL_BIEU KE HOACH  2015 (KTN 6.11 sua)" xfId="6820"/>
    <cellStyle name="T_Du toan_BIEU KE HOACH  2015 (KTN 6.11 sua)" xfId="6821"/>
    <cellStyle name="T_DU THAO BCKT LChâu" xfId="6751"/>
    <cellStyle name="T_DuToan92009Luong650" xfId="6822"/>
    <cellStyle name="T_DuToan92009Luong650 2" xfId="6823"/>
    <cellStyle name="T_DuToan92009Luong650_CT 134" xfId="6824"/>
    <cellStyle name="T_dutoanthuyloinamha" xfId="6825"/>
    <cellStyle name="T_dutoanthuyloinamha 2" xfId="6826"/>
    <cellStyle name="T_dutoanthuyloinamha_BIEU KE HOACH  2015 (KTN 6.11 sua)" xfId="6827"/>
    <cellStyle name="T_Dự kiến danh mục đầu tư NTM năm 2015" xfId="6750"/>
    <cellStyle name="T_dự toán 30a 2013" xfId="6754"/>
    <cellStyle name="T_form ton kho CK 2 tuan 8" xfId="6828"/>
    <cellStyle name="T_form ton kho CK 2 tuan 8 2" xfId="6829"/>
    <cellStyle name="T_form ton kho CK 2 tuan 8_CT 134" xfId="6830"/>
    <cellStyle name="T_Gui Phai TTra TRUONG PTTH Ka Lang Hieu bo+Phu 17-8-09-" xfId="6831"/>
    <cellStyle name="T_GVL" xfId="6832"/>
    <cellStyle name="T_GVL 2" xfId="6833"/>
    <cellStyle name="T_GVL_BIEU KE HOACH  2015 (KTN 6.11 sua)" xfId="6834"/>
    <cellStyle name="T_HD TT1" xfId="6835"/>
    <cellStyle name="T_HD TT1 2" xfId="6836"/>
    <cellStyle name="T_HD TT1_BIEU KE HOACH  2015 (KTN 6.11 sua)" xfId="6837"/>
    <cellStyle name="T_Ho van xa khi" xfId="6838"/>
    <cellStyle name="T_Ho van xa khi 2" xfId="6839"/>
    <cellStyle name="T_Ho van xa khi_BIEU KE HOACH  2015 (KTN 6.11 sua)" xfId="6840"/>
    <cellStyle name="T_Ho van xa khi_bieu ke hoach dau thau" xfId="6841"/>
    <cellStyle name="T_Ho van xa khi_bieu ke hoach dau thau 2" xfId="6842"/>
    <cellStyle name="T_Ho van xa khi_bieu ke hoach dau thau truong mam non SKH" xfId="6843"/>
    <cellStyle name="T_Ho van xa khi_bieu ke hoach dau thau truong mam non SKH 2" xfId="6844"/>
    <cellStyle name="T_Ho van xa khi_bieu ke hoach dau thau truong mam non SKH_BIEU KE HOACH  2015 (KTN 6.11 sua)" xfId="6845"/>
    <cellStyle name="T_Ho van xa khi_bieu ke hoach dau thau_BIEU KE HOACH  2015 (KTN 6.11 sua)" xfId="6846"/>
    <cellStyle name="T_Ho van xa khi_Book1" xfId="6847"/>
    <cellStyle name="T_Ho van xa khi_Book1 2" xfId="6848"/>
    <cellStyle name="T_Ho van xa khi_Book1_BIEU KE HOACH  2015 (KTN 6.11 sua)" xfId="6849"/>
    <cellStyle name="T_Ho van xa khi_DTTD chieng chan Tham lai 29-9-2009" xfId="6850"/>
    <cellStyle name="T_Ho van xa khi_DTTD chieng chan Tham lai 29-9-2009 2" xfId="6851"/>
    <cellStyle name="T_Ho van xa khi_DTTD chieng chan Tham lai 29-9-2009_BIEU KE HOACH  2015 (KTN 6.11 sua)" xfId="6852"/>
    <cellStyle name="T_Ho van xa khi_Ke hoach 2010 (theo doi 11-8-2010)" xfId="6853"/>
    <cellStyle name="T_Ho van xa khi_Ke hoach 2010 (theo doi 11-8-2010) 2" xfId="6854"/>
    <cellStyle name="T_Ho van xa khi_Ke hoach 2010 (theo doi 11-8-2010)_BIEU KE HOACH  2015 (KTN 6.11 sua)" xfId="6855"/>
    <cellStyle name="T_Ho van xa khi_ke hoach dau thau 30-6-2010" xfId="6856"/>
    <cellStyle name="T_Ho van xa khi_ke hoach dau thau 30-6-2010 2" xfId="6857"/>
    <cellStyle name="T_Ho van xa khi_ke hoach dau thau 30-6-2010_BIEU KE HOACH  2015 (KTN 6.11 sua)" xfId="6858"/>
    <cellStyle name="T_Ho van xa khi_QD ke hoach dau thau" xfId="6859"/>
    <cellStyle name="T_Ho van xa khi_QD ke hoach dau thau 2" xfId="6860"/>
    <cellStyle name="T_Ho van xa khi_QD ke hoach dau thau_BIEU KE HOACH  2015 (KTN 6.11 sua)" xfId="6861"/>
    <cellStyle name="T_Ho van xa khi_tinh toan hoang ha" xfId="6862"/>
    <cellStyle name="T_Ho van xa khi_tinh toan hoang ha 2" xfId="6863"/>
    <cellStyle name="T_Ho van xa khi_tinh toan hoang ha_BIEU KE HOACH  2015 (KTN 6.11 sua)" xfId="6864"/>
    <cellStyle name="T_HoSo_THCS_T91.xlsDTNT" xfId="6865"/>
    <cellStyle name="T_HoSo_THCS_T91.xlsDTNT 2" xfId="6866"/>
    <cellStyle name="T_HoSo_THCS_T91.xlsDTNT_BIEU KE HOACH  2015 (KTN 6.11 sua)" xfId="6867"/>
    <cellStyle name="T_hothamdinh" xfId="6868"/>
    <cellStyle name="T_Ke hoach KTXH  nam 2009_PKT thang 11 nam 2008" xfId="6869"/>
    <cellStyle name="T_Ke hoach KTXH  nam 2009_PKT thang 11 nam 2008 2" xfId="6870"/>
    <cellStyle name="T_Ke hoach KTXH  nam 2009_PKT thang 11 nam 2008_CT 134" xfId="6871"/>
    <cellStyle name="T_Ke khai di Thanh Hoa" xfId="6872"/>
    <cellStyle name="T_Ket qua dau thau" xfId="6873"/>
    <cellStyle name="T_Ket qua dau thau 2" xfId="6874"/>
    <cellStyle name="T_Ket qua dau thau_CT 134" xfId="6875"/>
    <cellStyle name="T_Ket qua phan bo von nam 2008" xfId="6876"/>
    <cellStyle name="T_Ket qua phan bo von nam 2008 2" xfId="6877"/>
    <cellStyle name="T_Ket qua phan bo von nam 2008_CT 134" xfId="6878"/>
    <cellStyle name="T_KL san nen Phieng Ot" xfId="6963"/>
    <cellStyle name="T_KL san nen Phieng Ot 2" xfId="6964"/>
    <cellStyle name="T_KL san nen Phieng Ot_BIEU KE HOACH  2015 (KTN 6.11 sua)" xfId="6965"/>
    <cellStyle name="T_Kldao dap" xfId="6966"/>
    <cellStyle name="T_Kldao dap 2" xfId="6967"/>
    <cellStyle name="T_Kldao dap_Bao cao TPCP" xfId="6968"/>
    <cellStyle name="T_Kldao dap_Bao cao TPCP 2" xfId="6969"/>
    <cellStyle name="T_Kldao dap_Bao cao TPCP_BIEU KE HOACH  2015 (KTN 6.11 sua)" xfId="6970"/>
    <cellStyle name="T_Kldao dap_BIEU KE HOACH  2015 (KTN 6.11 sua)" xfId="6971"/>
    <cellStyle name="T_Kldao dap_Book1" xfId="6972"/>
    <cellStyle name="T_Kldao dap_Book1 2" xfId="6973"/>
    <cellStyle name="T_Kldao dap_Book1_Bao cao TPCP" xfId="6974"/>
    <cellStyle name="T_Kldao dap_Book1_Bao cao TPCP 2" xfId="6975"/>
    <cellStyle name="T_Kldao dap_Book1_Bao cao TPCP_CT 134" xfId="6976"/>
    <cellStyle name="T_Kldao dap_Book1_BIEU KE HOACH  2015 (KTN 6.11 sua)" xfId="6977"/>
    <cellStyle name="T_Kldao dap_GVL" xfId="6978"/>
    <cellStyle name="T_Kldao dap_GVL 2" xfId="6979"/>
    <cellStyle name="T_Kldao dap_GVL_BIEU KE HOACH  2015 (KTN 6.11 sua)" xfId="6980"/>
    <cellStyle name="T_Kldao dap_Ke hoach 2010 (theo doi 11-8-2010)" xfId="6981"/>
    <cellStyle name="T_Kldao dap_Ke hoach 2010 (theo doi 11-8-2010) 2" xfId="6982"/>
    <cellStyle name="T_Kldao dap_Ke hoach 2010 (theo doi 11-8-2010)_CT 134" xfId="6983"/>
    <cellStyle name="T_KTOANKSAT" xfId="6984"/>
    <cellStyle name="T_KTOANKSAT 2" xfId="6985"/>
    <cellStyle name="T_KTOANKSAT_BIEU KE HOACH  2015 (KTN 6.11 sua)" xfId="6986"/>
    <cellStyle name="T_KH Von 2012 gui BKH 2" xfId="6879"/>
    <cellStyle name="T_KH Von 2012 gui BKH 2 2" xfId="6880"/>
    <cellStyle name="T_KH Von 2012 gui BKH 2_BIEU KE HOACH  2015 (KTN 6.11 sua)" xfId="6881"/>
    <cellStyle name="T_KH XDCB_2008 lan 2 sua ngay 10-11" xfId="6882"/>
    <cellStyle name="T_KH XDCB_2008 lan 2 sua ngay 10-11 2" xfId="6883"/>
    <cellStyle name="T_KH XDCB_2008 lan 2 sua ngay 10-11_CT 134" xfId="6884"/>
    <cellStyle name="T_Khao satD1" xfId="6885"/>
    <cellStyle name="T_Khao satD1 2" xfId="6886"/>
    <cellStyle name="T_Khao satD1_BIEU KE HOACH  2015 (KTN 6.11 sua)" xfId="6887"/>
    <cellStyle name="T_Khao satD1_bieu ke hoach dau thau" xfId="6888"/>
    <cellStyle name="T_Khao satD1_bieu ke hoach dau thau 2" xfId="6889"/>
    <cellStyle name="T_Khao satD1_bieu ke hoach dau thau truong mam non SKH" xfId="6890"/>
    <cellStyle name="T_Khao satD1_bieu ke hoach dau thau truong mam non SKH 2" xfId="6891"/>
    <cellStyle name="T_Khao satD1_bieu ke hoach dau thau truong mam non SKH_BIEU KE HOACH  2015 (KTN 6.11 sua)" xfId="6892"/>
    <cellStyle name="T_Khao satD1_bieu ke hoach dau thau_BIEU KE HOACH  2015 (KTN 6.11 sua)" xfId="6893"/>
    <cellStyle name="T_Khao satD1_bieu tong hop lai kh von 2011 gui phong TH-KTDN" xfId="6894"/>
    <cellStyle name="T_Khao satD1_bieu tong hop lai kh von 2011 gui phong TH-KTDN 2" xfId="6895"/>
    <cellStyle name="T_Khao satD1_bieu tong hop lai kh von 2011 gui phong TH-KTDN_BIEU KE HOACH  2015 (KTN 6.11 sua)" xfId="6896"/>
    <cellStyle name="T_Khao satD1_Book1" xfId="6897"/>
    <cellStyle name="T_Khao satD1_Book1 2" xfId="6898"/>
    <cellStyle name="T_Khao satD1_Book1_BIEU KE HOACH  2015 (KTN 6.11 sua)" xfId="6899"/>
    <cellStyle name="T_Khao satD1_Book1_Ke hoach 2010 (theo doi 11-8-2010)" xfId="6900"/>
    <cellStyle name="T_Khao satD1_Book1_Ke hoach 2010 (theo doi 11-8-2010) 2" xfId="6901"/>
    <cellStyle name="T_Khao satD1_Book1_Ke hoach 2010 (theo doi 11-8-2010)_CT 134" xfId="6902"/>
    <cellStyle name="T_Khao satD1_Copy of KH PHAN BO VON ĐỐI ỨNG NAM 2011 (30 TY phuong án gop WB)" xfId="6903"/>
    <cellStyle name="T_Khao satD1_Copy of KH PHAN BO VON ĐỐI ỨNG NAM 2011 (30 TY phuong án gop WB) 2" xfId="6904"/>
    <cellStyle name="T_Khao satD1_Copy of KH PHAN BO VON ĐỐI ỨNG NAM 2011 (30 TY phuong án gop WB)_BIEU KE HOACH  2015 (KTN 6.11 sua)" xfId="6905"/>
    <cellStyle name="T_Khao satD1_DT tieu hoc diem TDC ban Cho 28-02-09" xfId="6906"/>
    <cellStyle name="T_Khao satD1_DT tieu hoc diem TDC ban Cho 28-02-09 2" xfId="6907"/>
    <cellStyle name="T_Khao satD1_DT tieu hoc diem TDC ban Cho 28-02-09_BIEU KE HOACH  2015 (KTN 6.11 sua)" xfId="6908"/>
    <cellStyle name="T_Khao satD1_DTTD chieng chan Tham lai 29-9-2009" xfId="6909"/>
    <cellStyle name="T_Khao satD1_DTTD chieng chan Tham lai 29-9-2009 2" xfId="6910"/>
    <cellStyle name="T_Khao satD1_DTTD chieng chan Tham lai 29-9-2009_BIEU KE HOACH  2015 (KTN 6.11 sua)" xfId="6911"/>
    <cellStyle name="T_Khao satD1_GVL" xfId="6912"/>
    <cellStyle name="T_Khao satD1_GVL 2" xfId="6913"/>
    <cellStyle name="T_Khao satD1_GVL_BIEU KE HOACH  2015 (KTN 6.11 sua)" xfId="6914"/>
    <cellStyle name="T_Khao satD1_Ke hoach 2010 (theo doi 11-8-2010)" xfId="6915"/>
    <cellStyle name="T_Khao satD1_Ke hoach 2010 (theo doi 11-8-2010) 2" xfId="6916"/>
    <cellStyle name="T_Khao satD1_Ke hoach 2010 (theo doi 11-8-2010)_BIEU KE HOACH  2015 (KTN 6.11 sua)" xfId="6917"/>
    <cellStyle name="T_Khao satD1_ke hoach dau thau 30-6-2010" xfId="6918"/>
    <cellStyle name="T_Khao satD1_ke hoach dau thau 30-6-2010 2" xfId="6919"/>
    <cellStyle name="T_Khao satD1_ke hoach dau thau 30-6-2010_BIEU KE HOACH  2015 (KTN 6.11 sua)" xfId="6920"/>
    <cellStyle name="T_Khao satD1_KH Von 2012 gui BKH 1" xfId="6921"/>
    <cellStyle name="T_Khao satD1_KH Von 2012 gui BKH 1 2" xfId="6922"/>
    <cellStyle name="T_Khao satD1_KH Von 2012 gui BKH 1_BIEU KE HOACH  2015 (KTN 6.11 sua)" xfId="6923"/>
    <cellStyle name="T_Khao satD1_QD ke hoach dau thau" xfId="6924"/>
    <cellStyle name="T_Khao satD1_QD ke hoach dau thau 2" xfId="6925"/>
    <cellStyle name="T_Khao satD1_QD ke hoach dau thau_BIEU KE HOACH  2015 (KTN 6.11 sua)" xfId="6926"/>
    <cellStyle name="T_Khao satD1_Tienluong" xfId="6927"/>
    <cellStyle name="T_Khao satD1_Tienluong 2" xfId="6928"/>
    <cellStyle name="T_Khao satD1_Tienluong_BIEU KE HOACH  2015 (KTN 6.11 sua)" xfId="6929"/>
    <cellStyle name="T_Khao satD1_tinh toan hoang ha" xfId="6930"/>
    <cellStyle name="T_Khao satD1_tinh toan hoang ha 2" xfId="6931"/>
    <cellStyle name="T_Khao satD1_tinh toan hoang ha_BIEU KE HOACH  2015 (KTN 6.11 sua)" xfId="6932"/>
    <cellStyle name="T_Khao satD1_Tong von ĐTPT" xfId="6933"/>
    <cellStyle name="T_Khao satD1_Tong von ĐTPT 2" xfId="6934"/>
    <cellStyle name="T_Khao satD1_Tong von ĐTPT_BIEU KE HOACH  2015 (KTN 6.11 sua)" xfId="6935"/>
    <cellStyle name="T_Khoi luong §­êng èng" xfId="6936"/>
    <cellStyle name="T_Khoi luong §­êng èng 2" xfId="6937"/>
    <cellStyle name="T_Khoi luong §­êng èng_BIEU KE HOACH  2015 (KTN 6.11 sua)" xfId="6938"/>
    <cellStyle name="T_Khoi luong §­êng èng_bieu ke hoach dau thau" xfId="6939"/>
    <cellStyle name="T_Khoi luong §­êng èng_bieu ke hoach dau thau 2" xfId="6940"/>
    <cellStyle name="T_Khoi luong §­êng èng_bieu ke hoach dau thau truong mam non SKH" xfId="6941"/>
    <cellStyle name="T_Khoi luong §­êng èng_bieu ke hoach dau thau truong mam non SKH 2" xfId="6942"/>
    <cellStyle name="T_Khoi luong §­êng èng_bieu ke hoach dau thau truong mam non SKH_BIEU KE HOACH  2015 (KTN 6.11 sua)" xfId="6943"/>
    <cellStyle name="T_Khoi luong §­êng èng_bieu ke hoach dau thau_BIEU KE HOACH  2015 (KTN 6.11 sua)" xfId="6944"/>
    <cellStyle name="T_Khoi luong §­êng èng_Book1" xfId="6945"/>
    <cellStyle name="T_Khoi luong §­êng èng_Book1 2" xfId="6946"/>
    <cellStyle name="T_Khoi luong §­êng èng_Book1_BIEU KE HOACH  2015 (KTN 6.11 sua)" xfId="6947"/>
    <cellStyle name="T_Khoi luong §­êng èng_DTTD chieng chan Tham lai 29-9-2009" xfId="6948"/>
    <cellStyle name="T_Khoi luong §­êng èng_DTTD chieng chan Tham lai 29-9-2009 2" xfId="6949"/>
    <cellStyle name="T_Khoi luong §­êng èng_DTTD chieng chan Tham lai 29-9-2009_BIEU KE HOACH  2015 (KTN 6.11 sua)" xfId="6950"/>
    <cellStyle name="T_Khoi luong §­êng èng_Ke hoach 2010 (theo doi 11-8-2010)" xfId="6951"/>
    <cellStyle name="T_Khoi luong §­êng èng_Ke hoach 2010 (theo doi 11-8-2010) 2" xfId="6952"/>
    <cellStyle name="T_Khoi luong §­êng èng_Ke hoach 2010 (theo doi 11-8-2010)_BIEU KE HOACH  2015 (KTN 6.11 sua)" xfId="6953"/>
    <cellStyle name="T_Khoi luong §­êng èng_ke hoach dau thau 30-6-2010" xfId="6954"/>
    <cellStyle name="T_Khoi luong §­êng èng_ke hoach dau thau 30-6-2010 2" xfId="6955"/>
    <cellStyle name="T_Khoi luong §­êng èng_ke hoach dau thau 30-6-2010_BIEU KE HOACH  2015 (KTN 6.11 sua)" xfId="6956"/>
    <cellStyle name="T_Khoi luong §­êng èng_QD ke hoach dau thau" xfId="6957"/>
    <cellStyle name="T_Khoi luong §­êng èng_QD ke hoach dau thau 2" xfId="6958"/>
    <cellStyle name="T_Khoi luong §­êng èng_QD ke hoach dau thau_BIEU KE HOACH  2015 (KTN 6.11 sua)" xfId="6959"/>
    <cellStyle name="T_Khoi luong §­êng èng_tinh toan hoang ha" xfId="6960"/>
    <cellStyle name="T_Khoi luong §­êng èng_tinh toan hoang ha 2" xfId="6961"/>
    <cellStyle name="T_Khoi luong §­êng èng_tinh toan hoang ha_BIEU KE HOACH  2015 (KTN 6.11 sua)" xfId="6962"/>
    <cellStyle name="T_Luy ke thang 1.2016 lai chau" xfId="6987"/>
    <cellStyle name="T_MACRO DIR-PTVT-07" xfId="6988"/>
    <cellStyle name="T_MACRO DIR-PTVT-07 2" xfId="6989"/>
    <cellStyle name="T_MACRO DIR-PTVT-07_BIEU KE HOACH  2015 (KTN 6.11 sua)" xfId="6990"/>
    <cellStyle name="T_MACRO DIR-PTVT-07_GVL" xfId="6991"/>
    <cellStyle name="T_MACRO DIR-PTVT-07_GVL 2" xfId="6992"/>
    <cellStyle name="T_MACRO DIR-PTVT-07_GVL_BIEU KE HOACH  2015 (KTN 6.11 sua)" xfId="6993"/>
    <cellStyle name="T_MACRO DIR-PTVT-07_Ke hoach 2010 (theo doi 11-8-2010)" xfId="6994"/>
    <cellStyle name="T_MACRO DIR-PTVT-07_Ke hoach 2010 (theo doi 11-8-2010) 2" xfId="6995"/>
    <cellStyle name="T_MACRO DIR-PTVT-07_Ke hoach 2010 (theo doi 11-8-2010)_CT 134" xfId="6996"/>
    <cellStyle name="T_Me_Tri_6_07" xfId="6997"/>
    <cellStyle name="T_Me_Tri_6_07 2" xfId="6998"/>
    <cellStyle name="T_Me_Tri_6_07_BIEU KE HOACH  2015 (KTN 6.11 sua)" xfId="6999"/>
    <cellStyle name="T_N2 thay dat (N1-1)" xfId="7000"/>
    <cellStyle name="T_N2 thay dat (N1-1) 2" xfId="7001"/>
    <cellStyle name="T_N2 thay dat (N1-1)_BIEU KE HOACH  2015 (KTN 6.11 sua)" xfId="7002"/>
    <cellStyle name="T_NPP Khanh Vinh Thai Nguyen - BC KTTB_CTrinh_TB__20_loc__Milk_Yomilk_CK1" xfId="7006"/>
    <cellStyle name="T_NPP Khanh Vinh Thai Nguyen - BC KTTB_CTrinh_TB__20_loc__Milk_Yomilk_CK1 2" xfId="7007"/>
    <cellStyle name="T_NPP Khanh Vinh Thai Nguyen - BC KTTB_CTrinh_TB__20_loc__Milk_Yomilk_CK1_CT 134" xfId="7008"/>
    <cellStyle name="T_Nha lop hoc 8 P" xfId="7003"/>
    <cellStyle name="T_Nha lop hoc 8 P 2" xfId="7004"/>
    <cellStyle name="T_Nha lop hoc 8 P_BIEU KE HOACH  2015 (KTN 6.11 sua)" xfId="7005"/>
    <cellStyle name="T_Phan tich vat tu" xfId="7009"/>
    <cellStyle name="T_Phan tich vat tu 2" xfId="7010"/>
    <cellStyle name="T_Phan tich vat tu_BIEU KE HOACH  2015 (KTN 6.11 sua)" xfId="7011"/>
    <cellStyle name="T_Phuong an can doi nam 2008" xfId="7012"/>
    <cellStyle name="T_Phuong an can doi nam 2008 2" xfId="7013"/>
    <cellStyle name="T_Phuong an can doi nam 2008_CT 134" xfId="7014"/>
    <cellStyle name="T_QT di chuyen ca phe" xfId="7015"/>
    <cellStyle name="T_QT di chuyen ca phe 2" xfId="7016"/>
    <cellStyle name="T_QT di chuyen ca phe_dự toán 30a 2013" xfId="7017"/>
    <cellStyle name="T_QT di chuyen ca phe_KH 2014" xfId="7018"/>
    <cellStyle name="T_QT di chuyen ca phe_Ra soat KH von 2011 (Huy-11-11-11)" xfId="7019"/>
    <cellStyle name="T_QT di chuyen ca phe_Ra soat KH von 2011 (Huy-11-11-11) 2" xfId="7020"/>
    <cellStyle name="T_QT di chuyen ca phe_Ra soat KH von 2011 (Huy-11-11-11)_BIEU KE HOACH  2015 (KTN 6.11 sua)" xfId="7021"/>
    <cellStyle name="T_QT di chuyen ca phe_Viec Huy dang lam" xfId="7022"/>
    <cellStyle name="T_QT di chuyen ca phe_Viec Huy dang lam_CT 134" xfId="7023"/>
    <cellStyle name="T_Ra soat KH von 2011 (Huy-11-11-11)" xfId="7024"/>
    <cellStyle name="T_Ra soat KH von 2011 (Huy-11-11-11) 2" xfId="7025"/>
    <cellStyle name="T_Ra soat KH von 2011 (Huy-11-11-11)_BIEU KE HOACH  2015 (KTN 6.11 sua)" xfId="7026"/>
    <cellStyle name="T_San Nen TDC P.Ot.suaxls" xfId="7027"/>
    <cellStyle name="T_San Nen TDC P.Ot.suaxls 2" xfId="7028"/>
    <cellStyle name="T_San Nen TDC P.Ot.suaxls_BIEU KE HOACH  2015 (KTN 6.11 sua)" xfId="7029"/>
    <cellStyle name="T_Seagame(BTL)" xfId="7030"/>
    <cellStyle name="T_Sheet1" xfId="7031"/>
    <cellStyle name="T_Sheet1 2" xfId="7032"/>
    <cellStyle name="T_Sheet1 2 2" xfId="7033"/>
    <cellStyle name="T_Sheet1_1" xfId="7034"/>
    <cellStyle name="T_Sheet1_1 2" xfId="7035"/>
    <cellStyle name="T_Sheet1_CT 134" xfId="7036"/>
    <cellStyle name="T_Sheet1_StartUp" xfId="7037"/>
    <cellStyle name="T_Sheet1_StartUp 2" xfId="7038"/>
    <cellStyle name="T_Sheet2" xfId="7039"/>
    <cellStyle name="T_Sheet2 2" xfId="7040"/>
    <cellStyle name="T_Sheet2_BIEU KE HOACH  2015 (KTN 6.11 sua)" xfId="7041"/>
    <cellStyle name="T_Sheet2_bieu tong hop lai kh von 2011 gui phong TH-KTDN" xfId="7042"/>
    <cellStyle name="T_Sheet2_bieu tong hop lai kh von 2011 gui phong TH-KTDN 2" xfId="7043"/>
    <cellStyle name="T_Sheet2_bieu tong hop lai kh von 2011 gui phong TH-KTDN_CT 134" xfId="7044"/>
    <cellStyle name="T_Sheet2_Copy of KH PHAN BO VON ĐỐI ỨNG NAM 2011 (30 TY phuong án gop WB)" xfId="7045"/>
    <cellStyle name="T_Sheet2_Copy of KH PHAN BO VON ĐỐI ỨNG NAM 2011 (30 TY phuong án gop WB) 2" xfId="7046"/>
    <cellStyle name="T_Sheet2_Copy of KH PHAN BO VON ĐỐI ỨNG NAM 2011 (30 TY phuong án gop WB)_CT 134" xfId="7047"/>
    <cellStyle name="T_Sheet2_GVL" xfId="7048"/>
    <cellStyle name="T_Sheet2_GVL 2" xfId="7049"/>
    <cellStyle name="T_Sheet2_GVL_BIEU KE HOACH  2015 (KTN 6.11 sua)" xfId="7050"/>
    <cellStyle name="T_Sheet2_KH Von 2012 gui BKH 1" xfId="7051"/>
    <cellStyle name="T_Sheet2_KH Von 2012 gui BKH 1 2" xfId="7052"/>
    <cellStyle name="T_Sheet2_KH Von 2012 gui BKH 1_CT 134" xfId="7053"/>
    <cellStyle name="T_Sheet2_Tong von ĐTPT" xfId="7054"/>
    <cellStyle name="T_Sheet2_Tong von ĐTPT 2" xfId="7055"/>
    <cellStyle name="T_Sheet2_Tong von ĐTPT_BIEU KE HOACH  2015 (KTN 6.11 sua)" xfId="7056"/>
    <cellStyle name="T_Sin Chai" xfId="7057"/>
    <cellStyle name="T_Sin Chai 2" xfId="7058"/>
    <cellStyle name="T_Sin Chai_BIEU KE HOACH  2015 (KTN 6.11 sua)" xfId="7059"/>
    <cellStyle name="T_Sin Chai_GVL" xfId="7060"/>
    <cellStyle name="T_Sin Chai_GVL 2" xfId="7061"/>
    <cellStyle name="T_Sin Chai_GVL_BIEU KE HOACH  2015 (KTN 6.11 sua)" xfId="7062"/>
    <cellStyle name="T_Sin Chai_Ke hoach 2010 (theo doi 11-8-2010)" xfId="7063"/>
    <cellStyle name="T_Sin Chai_Ke hoach 2010 (theo doi 11-8-2010) 2" xfId="7064"/>
    <cellStyle name="T_Sin Chai_Ke hoach 2010 (theo doi 11-8-2010)_CT 134" xfId="7065"/>
    <cellStyle name="T_So GTVT" xfId="7066"/>
    <cellStyle name="T_So GTVT 2" xfId="7067"/>
    <cellStyle name="T_So GTVT_CT 134" xfId="7068"/>
    <cellStyle name="T_StartUp" xfId="7069"/>
    <cellStyle name="T_sua chua cham trung bay  mien Bac" xfId="7070"/>
    <cellStyle name="T_sua chua cham trung bay  mien Bac 2" xfId="7071"/>
    <cellStyle name="T_sua chua cham trung bay  mien Bac_CT 134" xfId="7072"/>
    <cellStyle name="T_SUA NGAY 17_7 IN" xfId="7073"/>
    <cellStyle name="T_TDT + duong(8-5-07)" xfId="7074"/>
    <cellStyle name="T_TDT + duong(8-5-07) 2" xfId="7075"/>
    <cellStyle name="T_TDT + duong(8-5-07)_BIEU KE HOACH  2015 (KTN 6.11 sua)" xfId="7076"/>
    <cellStyle name="T_tien luong" xfId="7173"/>
    <cellStyle name="T_Tien luong chuan 01" xfId="7174"/>
    <cellStyle name="T_tien2004" xfId="7175"/>
    <cellStyle name="T_tien2004 2" xfId="7176"/>
    <cellStyle name="T_tien2004_BIEU KE HOACH  2015 (KTN 6.11 sua)" xfId="7177"/>
    <cellStyle name="T_tien2004_bieu ke hoach dau thau" xfId="7178"/>
    <cellStyle name="T_tien2004_bieu ke hoach dau thau 2" xfId="7179"/>
    <cellStyle name="T_tien2004_bieu ke hoach dau thau truong mam non SKH" xfId="7180"/>
    <cellStyle name="T_tien2004_bieu ke hoach dau thau truong mam non SKH 2" xfId="7181"/>
    <cellStyle name="T_tien2004_bieu ke hoach dau thau truong mam non SKH_BIEU KE HOACH  2015 (KTN 6.11 sua)" xfId="7182"/>
    <cellStyle name="T_tien2004_bieu ke hoach dau thau_BIEU KE HOACH  2015 (KTN 6.11 sua)" xfId="7183"/>
    <cellStyle name="T_tien2004_bieu tong hop lai kh von 2011 gui phong TH-KTDN" xfId="7184"/>
    <cellStyle name="T_tien2004_bieu tong hop lai kh von 2011 gui phong TH-KTDN 2" xfId="7185"/>
    <cellStyle name="T_tien2004_bieu tong hop lai kh von 2011 gui phong TH-KTDN_BIEU KE HOACH  2015 (KTN 6.11 sua)" xfId="7186"/>
    <cellStyle name="T_tien2004_Book1" xfId="7187"/>
    <cellStyle name="T_tien2004_Book1 2" xfId="7188"/>
    <cellStyle name="T_tien2004_Book1_BIEU KE HOACH  2015 (KTN 6.11 sua)" xfId="7189"/>
    <cellStyle name="T_tien2004_Book1_Ke hoach 2010 (theo doi 11-8-2010)" xfId="7190"/>
    <cellStyle name="T_tien2004_Book1_Ke hoach 2010 (theo doi 11-8-2010) 2" xfId="8657"/>
    <cellStyle name="T_tien2004_Book1_Ke hoach 2010 (theo doi 11-8-2010)_CT 134" xfId="7191"/>
    <cellStyle name="T_tien2004_Copy of KH PHAN BO VON ĐỐI ỨNG NAM 2011 (30 TY phuong án gop WB)" xfId="7192"/>
    <cellStyle name="T_tien2004_Copy of KH PHAN BO VON ĐỐI ỨNG NAM 2011 (30 TY phuong án gop WB) 2" xfId="7193"/>
    <cellStyle name="T_tien2004_Copy of KH PHAN BO VON ĐỐI ỨNG NAM 2011 (30 TY phuong án gop WB)_BIEU KE HOACH  2015 (KTN 6.11 sua)" xfId="7194"/>
    <cellStyle name="T_tien2004_DT tieu hoc diem TDC ban Cho 28-02-09" xfId="7195"/>
    <cellStyle name="T_tien2004_DT tieu hoc diem TDC ban Cho 28-02-09 2" xfId="7196"/>
    <cellStyle name="T_tien2004_DT tieu hoc diem TDC ban Cho 28-02-09_BIEU KE HOACH  2015 (KTN 6.11 sua)" xfId="7197"/>
    <cellStyle name="T_tien2004_DTTD chieng chan Tham lai 29-9-2009" xfId="7198"/>
    <cellStyle name="T_tien2004_DTTD chieng chan Tham lai 29-9-2009 2" xfId="7199"/>
    <cellStyle name="T_tien2004_DTTD chieng chan Tham lai 29-9-2009_BIEU KE HOACH  2015 (KTN 6.11 sua)" xfId="7200"/>
    <cellStyle name="T_tien2004_GVL" xfId="7201"/>
    <cellStyle name="T_tien2004_GVL 2" xfId="7202"/>
    <cellStyle name="T_tien2004_GVL_BIEU KE HOACH  2015 (KTN 6.11 sua)" xfId="7203"/>
    <cellStyle name="T_tien2004_Ke hoach 2010 (theo doi 11-8-2010)" xfId="7204"/>
    <cellStyle name="T_tien2004_Ke hoach 2010 (theo doi 11-8-2010) 2" xfId="7205"/>
    <cellStyle name="T_tien2004_Ke hoach 2010 (theo doi 11-8-2010)_BIEU KE HOACH  2015 (KTN 6.11 sua)" xfId="7206"/>
    <cellStyle name="T_tien2004_ke hoach dau thau 30-6-2010" xfId="7207"/>
    <cellStyle name="T_tien2004_ke hoach dau thau 30-6-2010 2" xfId="7208"/>
    <cellStyle name="T_tien2004_ke hoach dau thau 30-6-2010_BIEU KE HOACH  2015 (KTN 6.11 sua)" xfId="7209"/>
    <cellStyle name="T_tien2004_KH Von 2012 gui BKH 1" xfId="7210"/>
    <cellStyle name="T_tien2004_KH Von 2012 gui BKH 1 2" xfId="7211"/>
    <cellStyle name="T_tien2004_KH Von 2012 gui BKH 1_BIEU KE HOACH  2015 (KTN 6.11 sua)" xfId="7212"/>
    <cellStyle name="T_tien2004_QD ke hoach dau thau" xfId="7213"/>
    <cellStyle name="T_tien2004_QD ke hoach dau thau 2" xfId="7214"/>
    <cellStyle name="T_tien2004_QD ke hoach dau thau_BIEU KE HOACH  2015 (KTN 6.11 sua)" xfId="7215"/>
    <cellStyle name="T_tien2004_Tienluong" xfId="7216"/>
    <cellStyle name="T_tien2004_Tienluong 2" xfId="7217"/>
    <cellStyle name="T_tien2004_Tienluong_BIEU KE HOACH  2015 (KTN 6.11 sua)" xfId="7218"/>
    <cellStyle name="T_tien2004_tinh toan hoang ha" xfId="7219"/>
    <cellStyle name="T_tien2004_tinh toan hoang ha 2" xfId="7220"/>
    <cellStyle name="T_tien2004_tinh toan hoang ha_BIEU KE HOACH  2015 (KTN 6.11 sua)" xfId="7221"/>
    <cellStyle name="T_tien2004_Tong von ĐTPT" xfId="7222"/>
    <cellStyle name="T_tien2004_Tong von ĐTPT 2" xfId="7223"/>
    <cellStyle name="T_tien2004_Tong von ĐTPT_BIEU KE HOACH  2015 (KTN 6.11 sua)" xfId="7224"/>
    <cellStyle name="T_Tienluong" xfId="7225"/>
    <cellStyle name="T_Tienluong 2" xfId="7226"/>
    <cellStyle name="T_Tienluong_BIEU KE HOACH  2015 (KTN 6.11 sua)" xfId="7227"/>
    <cellStyle name="T_tinh toan hoang ha" xfId="7228"/>
    <cellStyle name="T_tinh toan hoang ha 2" xfId="7229"/>
    <cellStyle name="T_tinh toan hoang ha_BIEU KE HOACH  2015 (KTN 6.11 sua)" xfId="7230"/>
    <cellStyle name="T_TINH TOAN THUY LUC" xfId="7231"/>
    <cellStyle name="T_TINH TOAN THUY LUC 2" xfId="7232"/>
    <cellStyle name="T_TINH TOAN THUY LUC_BIEU KE HOACH  2015 (KTN 6.11 sua)" xfId="7233"/>
    <cellStyle name="T_TINH TOAN THUY LUC_GVL" xfId="7234"/>
    <cellStyle name="T_TINH TOAN THUY LUC_GVL 2" xfId="7235"/>
    <cellStyle name="T_TINH TOAN THUY LUC_GVL_BIEU KE HOACH  2015 (KTN 6.11 sua)" xfId="7236"/>
    <cellStyle name="T_TINH TOAN THUY LUC_Ke hoach 2010 (theo doi 11-8-2010)" xfId="7237"/>
    <cellStyle name="T_TINH TOAN THUY LUC_Ke hoach 2010 (theo doi 11-8-2010) 2" xfId="8658"/>
    <cellStyle name="T_TINH TOAN THUY LUC_Ke hoach 2010 (theo doi 11-8-2010)_CT 134" xfId="7238"/>
    <cellStyle name="T_Tong DT_Then Thau26-09" xfId="7239"/>
    <cellStyle name="T_Tong DT_Then Thau26-09 2" xfId="7240"/>
    <cellStyle name="T_Tong DT_Then Thau26-09_BIEU KE HOACH  2015 (KTN 6.11 sua)" xfId="7241"/>
    <cellStyle name="T_Tong hop  " xfId="7242"/>
    <cellStyle name="T_Tong hop gia tri" xfId="7243"/>
    <cellStyle name="T_Tong hop gia tri 2" xfId="7244"/>
    <cellStyle name="T_Tong hop gia tri_BIEU KE HOACH  2015 (KTN 6.11 sua)" xfId="7245"/>
    <cellStyle name="T_Tong von ĐTPT" xfId="7246"/>
    <cellStyle name="T_Tong von ĐTPT 2" xfId="7247"/>
    <cellStyle name="T_Tong von ĐTPT_BIEU KE HOACH  2015 (KTN 6.11 sua)" xfId="7248"/>
    <cellStyle name="T_TT THUY LUC HUOI DAO DANG" xfId="7249"/>
    <cellStyle name="T_TT THUY LUC HUOI DAO DANG 2" xfId="7250"/>
    <cellStyle name="T_TT THUY LUC HUOI DAO DANG 2 2" xfId="7251"/>
    <cellStyle name="T_TT THUY LUC HUOI DAO DANG 2 3" xfId="7252"/>
    <cellStyle name="T_TT THUY LUC HUOI DAO DANG 3" xfId="7253"/>
    <cellStyle name="T_TT THUY LUC HUOI DAO DANG 4" xfId="7254"/>
    <cellStyle name="T_TT THUY LUC HUOI DAO DANG_BIEU KE HOACH  2015 (KTN 6.11 sua)" xfId="7255"/>
    <cellStyle name="T_TT THUY LUC HUOI DAO DANG_GVL" xfId="7256"/>
    <cellStyle name="T_TT THUY LUC HUOI DAO DANG_GVL 2" xfId="7257"/>
    <cellStyle name="T_TT THUY LUC HUOI DAO DANG_GVL 2 2" xfId="7258"/>
    <cellStyle name="T_TT THUY LUC HUOI DAO DANG_GVL 2 3" xfId="7259"/>
    <cellStyle name="T_TT THUY LUC HUOI DAO DANG_GVL 3" xfId="7260"/>
    <cellStyle name="T_TT THUY LUC HUOI DAO DANG_GVL 4" xfId="7261"/>
    <cellStyle name="T_TT THUY LUC HUOI DAO DANG_GVL_BIEU KE HOACH  2015 (KTN 6.11 sua)" xfId="7262"/>
    <cellStyle name="T_TT THUY LUC HUOI DAO DANG_Ke hoach 2010 (theo doi 11-8-2010)" xfId="7263"/>
    <cellStyle name="T_TT THUY LUC HUOI DAO DANG_Ke hoach 2010 (theo doi 11-8-2010) 2" xfId="7264"/>
    <cellStyle name="T_TT THUY LUC HUOI DAO DANG_Ke hoach 2010 (theo doi 11-8-2010) 3" xfId="7265"/>
    <cellStyle name="T_TT THUY LUC HUOI DAO DANG_Ke hoach 2010 (theo doi 11-8-2010)_CT 134" xfId="7266"/>
    <cellStyle name="T_TT.Nam Tam" xfId="7267"/>
    <cellStyle name="T_TT.Nam Tam 2" xfId="7268"/>
    <cellStyle name="T_TT.Nam Tam 2 2" xfId="7269"/>
    <cellStyle name="T_TT.Nam Tam 3" xfId="7270"/>
    <cellStyle name="T_TT.Nam Tam 4" xfId="7271"/>
    <cellStyle name="T_TT.Nam Tam_BIEU KE HOACH  2015 (KTN 6.11 sua)" xfId="7272"/>
    <cellStyle name="T_TH danh muc 08-09 den ngay 30-8-09" xfId="7077"/>
    <cellStyle name="T_Tham dinh du toan mat doong - Ban cho moi21-5" xfId="7078"/>
    <cellStyle name="T_tham_tra_du_toan" xfId="7079"/>
    <cellStyle name="T_tham_tra_du_toan 2" xfId="7080"/>
    <cellStyle name="T_tham_tra_du_toan_BIEU KE HOACH  2015 (KTN 6.11 sua)" xfId="7081"/>
    <cellStyle name="T_Thang 11" xfId="7082"/>
    <cellStyle name="T_Thang 11 2" xfId="7083"/>
    <cellStyle name="T_Thang 11_CT 134" xfId="7084"/>
    <cellStyle name="T_THAU CAT" xfId="7085"/>
    <cellStyle name="T_THAU CAT 2" xfId="7086"/>
    <cellStyle name="T_THAU CAT_BIEU KE HOACH  2015 (KTN 6.11 sua)" xfId="7087"/>
    <cellStyle name="T_Theo doi CT 135 giai doan 2" xfId="7088"/>
    <cellStyle name="T_Theo doi CT 135 giai doan 2 2" xfId="7089"/>
    <cellStyle name="T_Theo doi CT 135 giai doan 2_BIEU KE HOACH  2015 (KTN 6.11 sua)" xfId="7090"/>
    <cellStyle name="T_Theo doi tien do cong viec Nam 2009" xfId="7091"/>
    <cellStyle name="T_Thiet bi" xfId="7092"/>
    <cellStyle name="T_Thiet bi 2" xfId="8656"/>
    <cellStyle name="T_Thiet bi_Bao cao danh muc cac cong trinh tren dia ban huyen 4-2010" xfId="7093"/>
    <cellStyle name="T_Thiet bi_Bieu chi tieu KH 2014 (Huy-04-11)" xfId="7094"/>
    <cellStyle name="T_Thiet bi_Bieu chi tieu KH 2014 (Huy-04-11) 2" xfId="7095"/>
    <cellStyle name="T_Thiet bi_bieu ke hoach dau thau" xfId="7096"/>
    <cellStyle name="T_Thiet bi_bieu ke hoach dau thau 2" xfId="7097"/>
    <cellStyle name="T_Thiet bi_bieu ke hoach dau thau 2 2" xfId="7098"/>
    <cellStyle name="T_Thiet bi_bieu ke hoach dau thau truong mam non SKH" xfId="7099"/>
    <cellStyle name="T_Thiet bi_bieu ke hoach dau thau truong mam non SKH 2" xfId="7100"/>
    <cellStyle name="T_Thiet bi_bieu ke hoach dau thau truong mam non SKH 2 2" xfId="7101"/>
    <cellStyle name="T_Thiet bi_bieu ke hoach dau thau truong mam non SKH_BIEU KE HOACH  2015 (KTN 6.11 sua)" xfId="7102"/>
    <cellStyle name="T_Thiet bi_bieu ke hoach dau thau_BIEU KE HOACH  2015 (KTN 6.11 sua)" xfId="7103"/>
    <cellStyle name="T_Thiet bi_bieu tong hop lai kh von 2011 gui phong TH-KTDN" xfId="7104"/>
    <cellStyle name="T_Thiet bi_bieu tong hop lai kh von 2011 gui phong TH-KTDN 2" xfId="7105"/>
    <cellStyle name="T_Thiet bi_bieu tong hop lai kh von 2011 gui phong TH-KTDN 2 2" xfId="7106"/>
    <cellStyle name="T_Thiet bi_bieu tong hop lai kh von 2011 gui phong TH-KTDN_BIEU KE HOACH  2015 (KTN 6.11 sua)" xfId="7107"/>
    <cellStyle name="T_Thiet bi_Book1" xfId="7108"/>
    <cellStyle name="T_Thiet bi_Book1 2" xfId="7109"/>
    <cellStyle name="T_Thiet bi_Book1 2 2" xfId="7110"/>
    <cellStyle name="T_Thiet bi_Book1_1" xfId="7111"/>
    <cellStyle name="T_Thiet bi_Book1_1 2" xfId="7112"/>
    <cellStyle name="T_Thiet bi_Book1_1 2 2" xfId="7113"/>
    <cellStyle name="T_Thiet bi_Book1_1_BIEU KE HOACH  2015 (KTN 6.11 sua)" xfId="7114"/>
    <cellStyle name="T_Thiet bi_Book1_BIEU KE HOACH  2015 (KTN 6.11 sua)" xfId="7115"/>
    <cellStyle name="T_Thiet bi_Book1_DTTD chieng chan Tham lai 29-9-2009" xfId="7116"/>
    <cellStyle name="T_Thiet bi_Book1_DTTD chieng chan Tham lai 29-9-2009 2" xfId="7117"/>
    <cellStyle name="T_Thiet bi_Book1_DTTD chieng chan Tham lai 29-9-2009 2 2" xfId="7118"/>
    <cellStyle name="T_Thiet bi_Book1_DTTD chieng chan Tham lai 29-9-2009_BIEU KE HOACH  2015 (KTN 6.11 sua)" xfId="7119"/>
    <cellStyle name="T_Thiet bi_Book1_Ke hoach 2010 (theo doi 11-8-2010)" xfId="7120"/>
    <cellStyle name="T_Thiet bi_Book1_Ke hoach 2010 (theo doi 11-8-2010) 2" xfId="7121"/>
    <cellStyle name="T_Thiet bi_Book1_Ke hoach 2010 (theo doi 11-8-2010) 2 2" xfId="7122"/>
    <cellStyle name="T_Thiet bi_Book1_Ke hoach 2010 (theo doi 11-8-2010)_BIEU KE HOACH  2015 (KTN 6.11 sua)" xfId="7123"/>
    <cellStyle name="T_Thiet bi_Book1_ke hoach dau thau 30-6-2010" xfId="7124"/>
    <cellStyle name="T_Thiet bi_Book1_ke hoach dau thau 30-6-2010 2" xfId="7125"/>
    <cellStyle name="T_Thiet bi_Book1_ke hoach dau thau 30-6-2010 2 2" xfId="7126"/>
    <cellStyle name="T_Thiet bi_Book1_ke hoach dau thau 30-6-2010_BIEU KE HOACH  2015 (KTN 6.11 sua)" xfId="7127"/>
    <cellStyle name="T_Thiet bi_Copy of KH PHAN BO VON ĐỐI ỨNG NAM 2011 (30 TY phuong án gop WB)" xfId="7128"/>
    <cellStyle name="T_Thiet bi_Copy of KH PHAN BO VON ĐỐI ỨNG NAM 2011 (30 TY phuong án gop WB) 2" xfId="7129"/>
    <cellStyle name="T_Thiet bi_Copy of KH PHAN BO VON ĐỐI ỨNG NAM 2011 (30 TY phuong án gop WB) 2 2" xfId="7130"/>
    <cellStyle name="T_Thiet bi_Copy of KH PHAN BO VON ĐỐI ỨNG NAM 2011 (30 TY phuong án gop WB)_BIEU KE HOACH  2015 (KTN 6.11 sua)" xfId="7131"/>
    <cellStyle name="T_Thiet bi_DTTD chieng chan Tham lai 29-9-2009" xfId="7132"/>
    <cellStyle name="T_Thiet bi_DTTD chieng chan Tham lai 29-9-2009 2" xfId="7133"/>
    <cellStyle name="T_Thiet bi_DTTD chieng chan Tham lai 29-9-2009 2 2" xfId="7134"/>
    <cellStyle name="T_Thiet bi_DTTD chieng chan Tham lai 29-9-2009_BIEU KE HOACH  2015 (KTN 6.11 sua)" xfId="7135"/>
    <cellStyle name="T_Thiet bi_Du toan nuoc San Thang (GD2)" xfId="7137"/>
    <cellStyle name="T_Thiet bi_Du toan nuoc San Thang (GD2) 2" xfId="7138"/>
    <cellStyle name="T_Thiet bi_Du toan nuoc San Thang (GD2) 2 2" xfId="7139"/>
    <cellStyle name="T_Thiet bi_Du toan nuoc San Thang (GD2)_BIEU KE HOACH  2015 (KTN 6.11 sua)" xfId="7140"/>
    <cellStyle name="T_Thiet bi_dự toán 30a 2013" xfId="7136"/>
    <cellStyle name="T_Thiet bi_Ke hoach 2010 (theo doi 11-8-2010)" xfId="7141"/>
    <cellStyle name="T_Thiet bi_Ke hoach 2010 (theo doi 11-8-2010) 2" xfId="7142"/>
    <cellStyle name="T_Thiet bi_Ke hoach 2010 (theo doi 11-8-2010) 2 2" xfId="7143"/>
    <cellStyle name="T_Thiet bi_Ke hoach 2010 (theo doi 11-8-2010)_BIEU KE HOACH  2015 (KTN 6.11 sua)" xfId="7144"/>
    <cellStyle name="T_Thiet bi_ke hoach dau thau 30-6-2010" xfId="7145"/>
    <cellStyle name="T_Thiet bi_ke hoach dau thau 30-6-2010 2" xfId="7146"/>
    <cellStyle name="T_Thiet bi_ke hoach dau thau 30-6-2010 2 2" xfId="7147"/>
    <cellStyle name="T_Thiet bi_ke hoach dau thau 30-6-2010_BIEU KE HOACH  2015 (KTN 6.11 sua)" xfId="7148"/>
    <cellStyle name="T_Thiet bi_KH Von 2012 gui BKH 1" xfId="7149"/>
    <cellStyle name="T_Thiet bi_KH Von 2012 gui BKH 1 2" xfId="7150"/>
    <cellStyle name="T_Thiet bi_KH Von 2012 gui BKH 1 2 2" xfId="7151"/>
    <cellStyle name="T_Thiet bi_KH Von 2012 gui BKH 1_BIEU KE HOACH  2015 (KTN 6.11 sua)" xfId="7152"/>
    <cellStyle name="T_Thiet bi_QD ke hoach dau thau" xfId="7153"/>
    <cellStyle name="T_Thiet bi_QD ke hoach dau thau 2" xfId="7154"/>
    <cellStyle name="T_Thiet bi_QD ke hoach dau thau 2 2" xfId="7155"/>
    <cellStyle name="T_Thiet bi_QD ke hoach dau thau_BIEU KE HOACH  2015 (KTN 6.11 sua)" xfId="7156"/>
    <cellStyle name="T_Thiet bi_Ra soat KH von 2011 (Huy-11-11-11)" xfId="7157"/>
    <cellStyle name="T_Thiet bi_Ra soat KH von 2011 (Huy-11-11-11) 2" xfId="7158"/>
    <cellStyle name="T_Thiet bi_Ra soat KH von 2011 (Huy-11-11-11) 2 2" xfId="7159"/>
    <cellStyle name="T_Thiet bi_Ra soat KH von 2011 (Huy-11-11-11)_BIEU KE HOACH  2015 (KTN 6.11 sua)" xfId="7160"/>
    <cellStyle name="T_Thiet bi_tien luong" xfId="7161"/>
    <cellStyle name="T_Thiet bi_Tien luong chuan 01" xfId="7162"/>
    <cellStyle name="T_Thiet bi_tinh toan hoang ha" xfId="7163"/>
    <cellStyle name="T_Thiet bi_tinh toan hoang ha 2" xfId="7164"/>
    <cellStyle name="T_Thiet bi_tinh toan hoang ha 2 2" xfId="7165"/>
    <cellStyle name="T_Thiet bi_tinh toan hoang ha_BIEU KE HOACH  2015 (KTN 6.11 sua)" xfId="7166"/>
    <cellStyle name="T_Thiet bi_Tong von ĐTPT" xfId="7167"/>
    <cellStyle name="T_Thiet bi_Tong von ĐTPT 2" xfId="7168"/>
    <cellStyle name="T_Thiet bi_Tong von ĐTPT 2 2" xfId="7169"/>
    <cellStyle name="T_Thiet bi_Tong von ĐTPT_BIEU KE HOACH  2015 (KTN 6.11 sua)" xfId="7170"/>
    <cellStyle name="T_Thiet bi_Viec Huy dang lam" xfId="7171"/>
    <cellStyle name="T_Thiet bi_Viec Huy dang lam_CT 134" xfId="7172"/>
    <cellStyle name="T_Viec Huy dang lam" xfId="7273"/>
    <cellStyle name="T_Viec Huy dang lam_CT 134" xfId="7274"/>
    <cellStyle name="T_ÿÿÿÿÿ" xfId="7275"/>
    <cellStyle name="T_ÿÿÿÿÿ 2" xfId="7276"/>
    <cellStyle name="T_ÿÿÿÿÿ 2 2" xfId="7277"/>
    <cellStyle name="T_ÿÿÿÿÿ 3" xfId="7278"/>
    <cellStyle name="T_ÿÿÿÿÿ 4" xfId="7279"/>
    <cellStyle name="T_ÿÿÿÿÿ_BIEU KE HOACH  2015 (KTN 6.11 sua)" xfId="7280"/>
    <cellStyle name="TD1" xfId="7281"/>
    <cellStyle name="TD1 2" xfId="7282"/>
    <cellStyle name="TD1 2 2" xfId="7283"/>
    <cellStyle name="TD1 3" xfId="7284"/>
    <cellStyle name="tde" xfId="7285"/>
    <cellStyle name="tde 2" xfId="7286"/>
    <cellStyle name="tde 3" xfId="7287"/>
    <cellStyle name="Text Indent A" xfId="7288"/>
    <cellStyle name="Text Indent A 2" xfId="7289"/>
    <cellStyle name="Text Indent A 3" xfId="7290"/>
    <cellStyle name="Text Indent B" xfId="7291"/>
    <cellStyle name="Text Indent B 2" xfId="7292"/>
    <cellStyle name="Text Indent B 2 2" xfId="7293"/>
    <cellStyle name="Text Indent B 2 3" xfId="7294"/>
    <cellStyle name="Text Indent B 3" xfId="7295"/>
    <cellStyle name="Text Indent B 4" xfId="7296"/>
    <cellStyle name="Text Indent C" xfId="7297"/>
    <cellStyle name="Text Indent C 2" xfId="7298"/>
    <cellStyle name="Text Indent C 2 2" xfId="7299"/>
    <cellStyle name="Text Indent C 2 3" xfId="7300"/>
    <cellStyle name="Text Indent C 3" xfId="7301"/>
    <cellStyle name="Text Indent C 4" xfId="7302"/>
    <cellStyle name="Tiªu ®Ì" xfId="7907"/>
    <cellStyle name="Tiªu ®Ì 2" xfId="7908"/>
    <cellStyle name="Tiªu ®Ì 3" xfId="7909"/>
    <cellStyle name="Tien1" xfId="7910"/>
    <cellStyle name="Tien1 2" xfId="7911"/>
    <cellStyle name="Tien1 3" xfId="7912"/>
    <cellStyle name="Tieu_de_2" xfId="7913"/>
    <cellStyle name="Times New Roman" xfId="7914"/>
    <cellStyle name="Times New Roman 2" xfId="7915"/>
    <cellStyle name="Times New Roman 3" xfId="7916"/>
    <cellStyle name="TiÓu môc" xfId="7917"/>
    <cellStyle name="TiÓu môc 2" xfId="7918"/>
    <cellStyle name="TiÓu môc 3" xfId="7919"/>
    <cellStyle name="tit1" xfId="7920"/>
    <cellStyle name="tit1 2" xfId="7921"/>
    <cellStyle name="tit1 3" xfId="7922"/>
    <cellStyle name="tit2" xfId="7923"/>
    <cellStyle name="tit2 2" xfId="7924"/>
    <cellStyle name="tit2 3" xfId="7925"/>
    <cellStyle name="tit3" xfId="7926"/>
    <cellStyle name="tit3 2" xfId="7927"/>
    <cellStyle name="tit3 3" xfId="7928"/>
    <cellStyle name="tit4" xfId="7929"/>
    <cellStyle name="tit4 2" xfId="7930"/>
    <cellStyle name="tit4 3" xfId="7931"/>
    <cellStyle name="Title 2" xfId="7932"/>
    <cellStyle name="Title 2 2" xfId="7933"/>
    <cellStyle name="Title 2 3" xfId="7934"/>
    <cellStyle name="Title 3" xfId="7935"/>
    <cellStyle name="Title 4" xfId="7936"/>
    <cellStyle name="TNN" xfId="7937"/>
    <cellStyle name="TNN 2" xfId="7938"/>
    <cellStyle name="TNN 3" xfId="7939"/>
    <cellStyle name="Tong so" xfId="7940"/>
    <cellStyle name="tong so 1" xfId="7941"/>
    <cellStyle name="Tongcong" xfId="7942"/>
    <cellStyle name="Tongcong 2" xfId="7943"/>
    <cellStyle name="Tongcong 3" xfId="7944"/>
    <cellStyle name="Total 2" xfId="7945"/>
    <cellStyle name="Total 2 2" xfId="7946"/>
    <cellStyle name="Total 2 3" xfId="7947"/>
    <cellStyle name="Total 2 4" xfId="7948"/>
    <cellStyle name="Total 3" xfId="7949"/>
    <cellStyle name="Total 4" xfId="7950"/>
    <cellStyle name="Total 5" xfId="7951"/>
    <cellStyle name="ts" xfId="7955"/>
    <cellStyle name="ts 2" xfId="7956"/>
    <cellStyle name="ts 2 2" xfId="7957"/>
    <cellStyle name="ts 2 3" xfId="7958"/>
    <cellStyle name="ts 3" xfId="7959"/>
    <cellStyle name="ts 4" xfId="7960"/>
    <cellStyle name="tt1" xfId="7961"/>
    <cellStyle name="tt1 2" xfId="7962"/>
    <cellStyle name="tt1 3" xfId="7963"/>
    <cellStyle name="Tusental (0)_pldt" xfId="7964"/>
    <cellStyle name="Tusental_pldt" xfId="7965"/>
    <cellStyle name="th" xfId="7303"/>
    <cellStyle name="þ_x001d_" xfId="8659"/>
    <cellStyle name="th 10" xfId="7304"/>
    <cellStyle name="þ_x001d_ 10" xfId="7305"/>
    <cellStyle name="th 11" xfId="7306"/>
    <cellStyle name="þ_x001d_ 11" xfId="7307"/>
    <cellStyle name="th 12" xfId="7308"/>
    <cellStyle name="þ_x001d_ 12" xfId="7309"/>
    <cellStyle name="th 13" xfId="7310"/>
    <cellStyle name="þ_x001d_ 13" xfId="7311"/>
    <cellStyle name="th 14" xfId="7312"/>
    <cellStyle name="þ_x001d_ 14" xfId="7313"/>
    <cellStyle name="th 15" xfId="7314"/>
    <cellStyle name="þ_x001d_ 15" xfId="7315"/>
    <cellStyle name="th 16" xfId="7316"/>
    <cellStyle name="þ_x001d_ 16" xfId="7317"/>
    <cellStyle name="th 17" xfId="7318"/>
    <cellStyle name="þ_x001d_ 17" xfId="7319"/>
    <cellStyle name="th 18" xfId="7320"/>
    <cellStyle name="þ_x001d_ 18" xfId="7321"/>
    <cellStyle name="th 19" xfId="7322"/>
    <cellStyle name="þ_x001d_ 19" xfId="7323"/>
    <cellStyle name="þ 2" xfId="7324"/>
    <cellStyle name="þ_x001d_ 2" xfId="7325"/>
    <cellStyle name="þ 2 2" xfId="7326"/>
    <cellStyle name="þ_x001d_ 2 2" xfId="7327"/>
    <cellStyle name="th 20" xfId="7328"/>
    <cellStyle name="þ_x001d_ 20" xfId="7329"/>
    <cellStyle name="th 21" xfId="7330"/>
    <cellStyle name="þ_x001d_ 21" xfId="7331"/>
    <cellStyle name="th 22" xfId="7332"/>
    <cellStyle name="þ_x001d_ 22" xfId="7333"/>
    <cellStyle name="th 23" xfId="7334"/>
    <cellStyle name="þ_x001d_ 23" xfId="7335"/>
    <cellStyle name="th 24" xfId="7336"/>
    <cellStyle name="þ_x001d_ 24" xfId="7337"/>
    <cellStyle name="th 25" xfId="7338"/>
    <cellStyle name="þ_x001d_ 25" xfId="7339"/>
    <cellStyle name="th 26" xfId="7340"/>
    <cellStyle name="þ_x001d_ 26" xfId="7341"/>
    <cellStyle name="th 27" xfId="7342"/>
    <cellStyle name="þ_x001d_ 27" xfId="7343"/>
    <cellStyle name="th 28" xfId="7344"/>
    <cellStyle name="þ_x001d_ 28" xfId="7345"/>
    <cellStyle name="th 29" xfId="7346"/>
    <cellStyle name="þ_x001d_ 29" xfId="7347"/>
    <cellStyle name="th 3" xfId="7348"/>
    <cellStyle name="þ_x001d_ 3" xfId="7349"/>
    <cellStyle name="þ_x001d_ 3 2" xfId="7350"/>
    <cellStyle name="th 30" xfId="7351"/>
    <cellStyle name="þ_x001d_ 30" xfId="7352"/>
    <cellStyle name="th 31" xfId="7353"/>
    <cellStyle name="þ_x001d_ 31" xfId="7354"/>
    <cellStyle name="th 32" xfId="7355"/>
    <cellStyle name="þ_x001d_ 32" xfId="7356"/>
    <cellStyle name="th 33" xfId="7357"/>
    <cellStyle name="þ_x001d_ 33" xfId="7358"/>
    <cellStyle name="th 34" xfId="7359"/>
    <cellStyle name="þ_x001d_ 34" xfId="7360"/>
    <cellStyle name="th 35" xfId="7361"/>
    <cellStyle name="þ_x001d_ 35" xfId="7362"/>
    <cellStyle name="th 36" xfId="7363"/>
    <cellStyle name="þ_x001d_ 36" xfId="7364"/>
    <cellStyle name="th 37" xfId="7365"/>
    <cellStyle name="þ_x001d_ 37" xfId="7366"/>
    <cellStyle name="th 38" xfId="7367"/>
    <cellStyle name="þ_x001d_ 38" xfId="7368"/>
    <cellStyle name="th 39" xfId="7369"/>
    <cellStyle name="þ_x001d_ 39" xfId="7370"/>
    <cellStyle name="th 4" xfId="7371"/>
    <cellStyle name="þ_x001d_ 4" xfId="7372"/>
    <cellStyle name="th 40" xfId="7373"/>
    <cellStyle name="þ_x001d_ 40" xfId="7374"/>
    <cellStyle name="th 41" xfId="7375"/>
    <cellStyle name="þ_x001d_ 41" xfId="7376"/>
    <cellStyle name="th 42" xfId="7377"/>
    <cellStyle name="þ_x001d_ 42" xfId="7378"/>
    <cellStyle name="th 43" xfId="7379"/>
    <cellStyle name="þ_x001d_ 43" xfId="7380"/>
    <cellStyle name="th 44" xfId="7381"/>
    <cellStyle name="þ_x001d_ 44" xfId="7382"/>
    <cellStyle name="th 45" xfId="7383"/>
    <cellStyle name="þ_x001d_ 45" xfId="7384"/>
    <cellStyle name="th 46" xfId="7385"/>
    <cellStyle name="þ_x001d_ 46" xfId="7386"/>
    <cellStyle name="th 47" xfId="7387"/>
    <cellStyle name="þ_x001d_ 47" xfId="7388"/>
    <cellStyle name="th 48" xfId="7389"/>
    <cellStyle name="þ_x001d_ 48" xfId="7390"/>
    <cellStyle name="th 49" xfId="7391"/>
    <cellStyle name="þ_x001d_ 49" xfId="7392"/>
    <cellStyle name="th 5" xfId="7393"/>
    <cellStyle name="þ_x001d_ 5" xfId="7394"/>
    <cellStyle name="th 50" xfId="7395"/>
    <cellStyle name="þ_x001d_ 50" xfId="7396"/>
    <cellStyle name="th 51" xfId="7397"/>
    <cellStyle name="þ_x001d_ 51" xfId="7398"/>
    <cellStyle name="th 52" xfId="7399"/>
    <cellStyle name="þ_x001d_ 52" xfId="7400"/>
    <cellStyle name="th 53" xfId="7401"/>
    <cellStyle name="þ_x001d_ 53" xfId="7402"/>
    <cellStyle name="th 54" xfId="7403"/>
    <cellStyle name="þ_x001d_ 54" xfId="7404"/>
    <cellStyle name="th 55" xfId="7405"/>
    <cellStyle name="þ_x001d_ 55" xfId="7406"/>
    <cellStyle name="th 56" xfId="7407"/>
    <cellStyle name="þ_x001d_ 56" xfId="7408"/>
    <cellStyle name="th 57" xfId="7409"/>
    <cellStyle name="þ_x001d_ 57" xfId="7410"/>
    <cellStyle name="th 58" xfId="7411"/>
    <cellStyle name="þ_x001d_ 58" xfId="7412"/>
    <cellStyle name="th 59" xfId="7413"/>
    <cellStyle name="þ_x001d_ 59" xfId="7414"/>
    <cellStyle name="th 6" xfId="7415"/>
    <cellStyle name="þ_x001d_ 6" xfId="7416"/>
    <cellStyle name="th 60" xfId="7417"/>
    <cellStyle name="þ_x001d_ 60" xfId="7418"/>
    <cellStyle name="þ_x001d_ 61" xfId="7419"/>
    <cellStyle name="th 7" xfId="7420"/>
    <cellStyle name="þ_x001d_ 7" xfId="7421"/>
    <cellStyle name="th 8" xfId="7422"/>
    <cellStyle name="þ_x001d_ 8" xfId="7423"/>
    <cellStyle name="th 9" xfId="7424"/>
    <cellStyle name="þ_x001d_ 9" xfId="7425"/>
    <cellStyle name="þ_Bieu chi tieu KH 2014 (Huy-04-11)" xfId="7426"/>
    <cellStyle name="th_BIEU KE HOACH  2015 (KTN 6.11 sua)" xfId="7427"/>
    <cellStyle name="þ_x001d__BIEU KE HOACH  2015 (KTN 6.11 sua)" xfId="7428"/>
    <cellStyle name="th_Copy of BIEU BC 5 NAMcn (3-3)guikh-QLCN" xfId="8660"/>
    <cellStyle name="þ_Copy of Biểu BC điều chỉnh chỉ tiêu NN các huyện chia tách 404 ngay 23.5" xfId="7429"/>
    <cellStyle name="þ_Copy of Biểu BC điều chỉnh chỉ tiêu NN các huyện chia tách 404 ngay 23.5 2" xfId="7430"/>
    <cellStyle name="þ_Copy of Biểu BC điều chỉnh chỉ tiêu NN các huyện chia tách 404 ngay 23.5 3" xfId="7431"/>
    <cellStyle name="þ_DU THAO BCKT LChâu" xfId="7433"/>
    <cellStyle name="þ_DU THAO BCKT LChâu 2" xfId="7434"/>
    <cellStyle name="þ_Dự kiến danh mục đầu tư NTM năm 2015" xfId="7432"/>
    <cellStyle name="þ_Viec Huy dang lam" xfId="7435"/>
    <cellStyle name="than" xfId="7436"/>
    <cellStyle name="than 2" xfId="7437"/>
    <cellStyle name="than 3" xfId="7438"/>
    <cellStyle name="Thanh" xfId="7439"/>
    <cellStyle name="Thanh 2" xfId="7440"/>
    <cellStyle name="Thanh 2 2" xfId="7441"/>
    <cellStyle name="Thanh 2 3" xfId="7442"/>
    <cellStyle name="Thanh 3" xfId="7443"/>
    <cellStyle name="Thanh 4" xfId="7444"/>
    <cellStyle name="þ_x001d_ð" xfId="7445"/>
    <cellStyle name="þ_x001d_ð 2" xfId="7446"/>
    <cellStyle name="þ_x001d_ð 2 2" xfId="7447"/>
    <cellStyle name="þ_x001d_ð 3" xfId="7448"/>
    <cellStyle name="þ_x001d_ð 4" xfId="7449"/>
    <cellStyle name="þ_x001d_ð¤_x000c_¯" xfId="7450"/>
    <cellStyle name="þ_x001d_ð¤_x000c_¯ 2" xfId="7451"/>
    <cellStyle name="þ_x001d_ð¤_x000c_¯ 3" xfId="7452"/>
    <cellStyle name="þ_x001d_ð¤_x000c_¯þ_x0014__x000d_" xfId="7453"/>
    <cellStyle name="þ_x001d_ð¤_x000c_¯þ_x0014__x000d_ 2" xfId="7454"/>
    <cellStyle name="þ_x001d_ð¤_x000c_¯þ_x0014__x000d_ 3" xfId="7455"/>
    <cellStyle name="þ_x001d_ð¤_x000c_¯þ_x0014__x000d_¨þU" xfId="7456"/>
    <cellStyle name="þ_x001d_ð¤_x000c_¯þ_x0014__x000d_¨þU_x0001_" xfId="7457"/>
    <cellStyle name="þ_x001d_ð¤_x000c_¯þ_x0014__x000d_¨þU 10" xfId="7458"/>
    <cellStyle name="þ_x001d_ð¤_x000c_¯þ_x0014__x000d_¨þU_x0001_ 10" xfId="7459"/>
    <cellStyle name="þ_x001d_ð¤_x000c_¯þ_x0014__x000d_¨þU 11" xfId="7460"/>
    <cellStyle name="þ_x001d_ð¤_x000c_¯þ_x0014__x000d_¨þU_x0001_ 11" xfId="7461"/>
    <cellStyle name="þ_x001d_ð¤_x000c_¯þ_x0014__x000d_¨þU 12" xfId="7462"/>
    <cellStyle name="þ_x001d_ð¤_x000c_¯þ_x0014__x000d_¨þU_x0001_ 12" xfId="7463"/>
    <cellStyle name="þ_x001d_ð¤_x000c_¯þ_x0014__x000d_¨þU 13" xfId="7464"/>
    <cellStyle name="þ_x001d_ð¤_x000c_¯þ_x0014__x000d_¨þU_x0001_ 13" xfId="7465"/>
    <cellStyle name="þ_x001d_ð¤_x000c_¯þ_x0014__x000d_¨þU 14" xfId="7466"/>
    <cellStyle name="þ_x001d_ð¤_x000c_¯þ_x0014__x000d_¨þU_x0001_ 14" xfId="7467"/>
    <cellStyle name="þ_x001d_ð¤_x000c_¯þ_x0014__x000d_¨þU 15" xfId="7468"/>
    <cellStyle name="þ_x001d_ð¤_x000c_¯þ_x0014__x000d_¨þU_x0001_ 15" xfId="7469"/>
    <cellStyle name="þ_x001d_ð¤_x000c_¯þ_x0014__x000d_¨þU 16" xfId="7470"/>
    <cellStyle name="þ_x001d_ð¤_x000c_¯þ_x0014__x000d_¨þU_x0001_ 16" xfId="7471"/>
    <cellStyle name="þ_x001d_ð¤_x000c_¯þ_x0014__x000d_¨þU 17" xfId="7472"/>
    <cellStyle name="þ_x001d_ð¤_x000c_¯þ_x0014__x000d_¨þU_x0001_ 17" xfId="7473"/>
    <cellStyle name="þ_x001d_ð¤_x000c_¯þ_x0014__x000d_¨þU 18" xfId="7474"/>
    <cellStyle name="þ_x001d_ð¤_x000c_¯þ_x0014__x000d_¨þU_x0001_ 18" xfId="7475"/>
    <cellStyle name="þ_x001d_ð¤_x000c_¯þ_x0014__x000d_¨þU 19" xfId="7476"/>
    <cellStyle name="þ_x001d_ð¤_x000c_¯þ_x0014__x000d_¨þU_x0001_ 19" xfId="7477"/>
    <cellStyle name="þ_x001d_ð¤_x000c_¯þ_x0014__x000d_¨þU 2" xfId="7478"/>
    <cellStyle name="þ_x001d_ð¤_x000c_¯þ_x0014__x000d_¨þU_x0001_ 2" xfId="7479"/>
    <cellStyle name="þ_x001d_ð¤_x000c_¯þ_x0014__x000d_¨þU 20" xfId="7480"/>
    <cellStyle name="þ_x001d_ð¤_x000c_¯þ_x0014__x000d_¨þU_x0001_ 20" xfId="7481"/>
    <cellStyle name="þ_x001d_ð¤_x000c_¯þ_x0014__x000d_¨þU 21" xfId="7482"/>
    <cellStyle name="þ_x001d_ð¤_x000c_¯þ_x0014__x000d_¨þU_x0001_ 21" xfId="7483"/>
    <cellStyle name="þ_x001d_ð¤_x000c_¯þ_x0014__x000d_¨þU 22" xfId="7484"/>
    <cellStyle name="þ_x001d_ð¤_x000c_¯þ_x0014__x000d_¨þU_x0001_ 22" xfId="7485"/>
    <cellStyle name="þ_x001d_ð¤_x000c_¯þ_x0014__x000d_¨þU 23" xfId="7486"/>
    <cellStyle name="þ_x001d_ð¤_x000c_¯þ_x0014__x000d_¨þU_x0001_ 23" xfId="7487"/>
    <cellStyle name="þ_x001d_ð¤_x000c_¯þ_x0014__x000d_¨þU 24" xfId="7488"/>
    <cellStyle name="þ_x001d_ð¤_x000c_¯þ_x0014__x000d_¨þU_x0001_ 24" xfId="7489"/>
    <cellStyle name="þ_x001d_ð¤_x000c_¯þ_x0014__x000d_¨þU 25" xfId="7490"/>
    <cellStyle name="þ_x001d_ð¤_x000c_¯þ_x0014__x000d_¨þU_x0001_ 25" xfId="7491"/>
    <cellStyle name="þ_x001d_ð¤_x000c_¯þ_x0014__x000d_¨þU 26" xfId="7492"/>
    <cellStyle name="þ_x001d_ð¤_x000c_¯þ_x0014__x000d_¨þU_x0001_ 26" xfId="7493"/>
    <cellStyle name="þ_x001d_ð¤_x000c_¯þ_x0014__x000d_¨þU 27" xfId="7494"/>
    <cellStyle name="þ_x001d_ð¤_x000c_¯þ_x0014__x000d_¨þU_x0001_ 27" xfId="7495"/>
    <cellStyle name="þ_x001d_ð¤_x000c_¯þ_x0014__x000d_¨þU 28" xfId="7496"/>
    <cellStyle name="þ_x001d_ð¤_x000c_¯þ_x0014__x000d_¨þU_x0001_ 28" xfId="7497"/>
    <cellStyle name="þ_x001d_ð¤_x000c_¯þ_x0014__x000d_¨þU 29" xfId="7498"/>
    <cellStyle name="þ_x001d_ð¤_x000c_¯þ_x0014__x000d_¨þU_x0001_ 29" xfId="7499"/>
    <cellStyle name="þ_x001d_ð¤_x000c_¯þ_x0014__x000d_¨þU 3" xfId="7500"/>
    <cellStyle name="þ_x001d_ð¤_x000c_¯þ_x0014__x000d_¨þU_x0001_ 3" xfId="7501"/>
    <cellStyle name="þ_x001d_ð¤_x000c_¯þ_x0014__x000d_¨þU 30" xfId="7502"/>
    <cellStyle name="þ_x001d_ð¤_x000c_¯þ_x0014__x000d_¨þU_x0001_ 30" xfId="7503"/>
    <cellStyle name="þ_x001d_ð¤_x000c_¯þ_x0014__x000d_¨þU 31" xfId="7504"/>
    <cellStyle name="þ_x001d_ð¤_x000c_¯þ_x0014__x000d_¨þU_x0001_ 31" xfId="7505"/>
    <cellStyle name="þ_x001d_ð¤_x000c_¯þ_x0014__x000d_¨þU 32" xfId="7506"/>
    <cellStyle name="þ_x001d_ð¤_x000c_¯þ_x0014__x000d_¨þU_x0001_ 32" xfId="7507"/>
    <cellStyle name="þ_x001d_ð¤_x000c_¯þ_x0014__x000d_¨þU 33" xfId="7508"/>
    <cellStyle name="þ_x001d_ð¤_x000c_¯þ_x0014__x000d_¨þU_x0001_ 33" xfId="7509"/>
    <cellStyle name="þ_x001d_ð¤_x000c_¯þ_x0014__x000d_¨þU 34" xfId="7510"/>
    <cellStyle name="þ_x001d_ð¤_x000c_¯þ_x0014__x000d_¨þU_x0001_ 34" xfId="7511"/>
    <cellStyle name="þ_x001d_ð¤_x000c_¯þ_x0014__x000d_¨þU 35" xfId="7512"/>
    <cellStyle name="þ_x001d_ð¤_x000c_¯þ_x0014__x000d_¨þU_x0001_ 35" xfId="7513"/>
    <cellStyle name="þ_x001d_ð¤_x000c_¯þ_x0014__x000d_¨þU 36" xfId="7514"/>
    <cellStyle name="þ_x001d_ð¤_x000c_¯þ_x0014__x000d_¨þU_x0001_ 36" xfId="7515"/>
    <cellStyle name="þ_x001d_ð¤_x000c_¯þ_x0014__x000d_¨þU 37" xfId="7516"/>
    <cellStyle name="þ_x001d_ð¤_x000c_¯þ_x0014__x000d_¨þU_x0001_ 37" xfId="7517"/>
    <cellStyle name="þ_x001d_ð¤_x000c_¯þ_x0014__x000d_¨þU 38" xfId="7518"/>
    <cellStyle name="þ_x001d_ð¤_x000c_¯þ_x0014__x000d_¨þU_x0001_ 38" xfId="7519"/>
    <cellStyle name="þ_x001d_ð¤_x000c_¯þ_x0014__x000d_¨þU 39" xfId="7520"/>
    <cellStyle name="þ_x001d_ð¤_x000c_¯þ_x0014__x000d_¨þU_x0001_ 39" xfId="7521"/>
    <cellStyle name="þ_x001d_ð¤_x000c_¯þ_x0014__x000d_¨þU 4" xfId="7522"/>
    <cellStyle name="þ_x001d_ð¤_x000c_¯þ_x0014__x000d_¨þU_x0001_ 4" xfId="7523"/>
    <cellStyle name="þ_x001d_ð¤_x000c_¯þ_x0014__x000d_¨þU 40" xfId="7524"/>
    <cellStyle name="þ_x001d_ð¤_x000c_¯þ_x0014__x000d_¨þU_x0001_ 40" xfId="7525"/>
    <cellStyle name="þ_x001d_ð¤_x000c_¯þ_x0014__x000d_¨þU 41" xfId="7526"/>
    <cellStyle name="þ_x001d_ð¤_x000c_¯þ_x0014__x000d_¨þU_x0001_ 41" xfId="7527"/>
    <cellStyle name="þ_x001d_ð¤_x000c_¯þ_x0014__x000d_¨þU 42" xfId="7528"/>
    <cellStyle name="þ_x001d_ð¤_x000c_¯þ_x0014__x000d_¨þU_x0001_ 42" xfId="7529"/>
    <cellStyle name="þ_x001d_ð¤_x000c_¯þ_x0014__x000d_¨þU 43" xfId="7530"/>
    <cellStyle name="þ_x001d_ð¤_x000c_¯þ_x0014__x000d_¨þU_x0001_ 43" xfId="7531"/>
    <cellStyle name="þ_x001d_ð¤_x000c_¯þ_x0014__x000d_¨þU 44" xfId="7532"/>
    <cellStyle name="þ_x001d_ð¤_x000c_¯þ_x0014__x000d_¨þU_x0001_ 44" xfId="7533"/>
    <cellStyle name="þ_x001d_ð¤_x000c_¯þ_x0014__x000d_¨þU 45" xfId="7534"/>
    <cellStyle name="þ_x001d_ð¤_x000c_¯þ_x0014__x000d_¨þU_x0001_ 45" xfId="7535"/>
    <cellStyle name="þ_x001d_ð¤_x000c_¯þ_x0014__x000d_¨þU 46" xfId="7536"/>
    <cellStyle name="þ_x001d_ð¤_x000c_¯þ_x0014__x000d_¨þU_x0001_ 46" xfId="7537"/>
    <cellStyle name="þ_x001d_ð¤_x000c_¯þ_x0014__x000d_¨þU 47" xfId="7538"/>
    <cellStyle name="þ_x001d_ð¤_x000c_¯þ_x0014__x000d_¨þU_x0001_ 47" xfId="7539"/>
    <cellStyle name="þ_x001d_ð¤_x000c_¯þ_x0014__x000d_¨þU 48" xfId="7540"/>
    <cellStyle name="þ_x001d_ð¤_x000c_¯þ_x0014__x000d_¨þU_x0001_ 48" xfId="7541"/>
    <cellStyle name="þ_x001d_ð¤_x000c_¯þ_x0014__x000d_¨þU 49" xfId="7542"/>
    <cellStyle name="þ_x001d_ð¤_x000c_¯þ_x0014__x000d_¨þU_x0001_ 49" xfId="7543"/>
    <cellStyle name="þ_x001d_ð¤_x000c_¯þ_x0014__x000d_¨þU 5" xfId="7544"/>
    <cellStyle name="þ_x001d_ð¤_x000c_¯þ_x0014__x000d_¨þU_x0001_ 5" xfId="7545"/>
    <cellStyle name="þ_x001d_ð¤_x000c_¯þ_x0014__x000d_¨þU 50" xfId="7546"/>
    <cellStyle name="þ_x001d_ð¤_x000c_¯þ_x0014__x000d_¨þU_x0001_ 50" xfId="7547"/>
    <cellStyle name="þ_x001d_ð¤_x000c_¯þ_x0014__x000d_¨þU 51" xfId="7548"/>
    <cellStyle name="þ_x001d_ð¤_x000c_¯þ_x0014__x000d_¨þU_x0001_ 51" xfId="7549"/>
    <cellStyle name="þ_x001d_ð¤_x000c_¯þ_x0014__x000d_¨þU 52" xfId="7550"/>
    <cellStyle name="þ_x001d_ð¤_x000c_¯þ_x0014__x000d_¨þU_x0001_ 52" xfId="7551"/>
    <cellStyle name="þ_x001d_ð¤_x000c_¯þ_x0014__x000d_¨þU 53" xfId="7552"/>
    <cellStyle name="þ_x001d_ð¤_x000c_¯þ_x0014__x000d_¨þU_x0001_ 53" xfId="7553"/>
    <cellStyle name="þ_x001d_ð¤_x000c_¯þ_x0014__x000d_¨þU 54" xfId="7554"/>
    <cellStyle name="þ_x001d_ð¤_x000c_¯þ_x0014__x000d_¨þU_x0001_ 54" xfId="7555"/>
    <cellStyle name="þ_x001d_ð¤_x000c_¯þ_x0014__x000d_¨þU 55" xfId="7556"/>
    <cellStyle name="þ_x001d_ð¤_x000c_¯þ_x0014__x000d_¨þU_x0001_ 55" xfId="7557"/>
    <cellStyle name="þ_x001d_ð¤_x000c_¯þ_x0014__x000d_¨þU 56" xfId="7558"/>
    <cellStyle name="þ_x001d_ð¤_x000c_¯þ_x0014__x000d_¨þU_x0001_ 56" xfId="7559"/>
    <cellStyle name="þ_x001d_ð¤_x000c_¯þ_x0014__x000d_¨þU 57" xfId="7560"/>
    <cellStyle name="þ_x001d_ð¤_x000c_¯þ_x0014__x000d_¨þU_x0001_ 57" xfId="7561"/>
    <cellStyle name="þ_x001d_ð¤_x000c_¯þ_x0014__x000d_¨þU 58" xfId="7562"/>
    <cellStyle name="þ_x001d_ð¤_x000c_¯þ_x0014__x000d_¨þU_x0001_ 58" xfId="7563"/>
    <cellStyle name="þ_x001d_ð¤_x000c_¯þ_x0014__x000d_¨þU 59" xfId="7564"/>
    <cellStyle name="þ_x001d_ð¤_x000c_¯þ_x0014__x000d_¨þU_x0001_ 59" xfId="7565"/>
    <cellStyle name="þ_x001d_ð¤_x000c_¯þ_x0014__x000d_¨þU 6" xfId="7566"/>
    <cellStyle name="þ_x001d_ð¤_x000c_¯þ_x0014__x000d_¨þU_x0001_ 6" xfId="7567"/>
    <cellStyle name="þ_x001d_ð¤_x000c_¯þ_x0014__x000d_¨þU 7" xfId="7568"/>
    <cellStyle name="þ_x001d_ð¤_x000c_¯þ_x0014__x000d_¨þU_x0001_ 7" xfId="7569"/>
    <cellStyle name="þ_x001d_ð¤_x000c_¯þ_x0014__x000d_¨þU 8" xfId="7570"/>
    <cellStyle name="þ_x001d_ð¤_x000c_¯þ_x0014__x000d_¨þU_x0001_ 8" xfId="7571"/>
    <cellStyle name="þ_x001d_ð¤_x000c_¯þ_x0014__x000d_¨þU 9" xfId="7572"/>
    <cellStyle name="þ_x001d_ð¤_x000c_¯þ_x0014__x000d_¨þU_x0001_ 9" xfId="7573"/>
    <cellStyle name="þ_x001d_ð¤_x000c_¯þ_x0014__x000d_¨þU_x0001_À_x0004_" xfId="7574"/>
    <cellStyle name="þ_x001d_ð¤_x000c_¯þ_x0014__x000d_¨þU_x0001_À_x0004_ 2" xfId="7575"/>
    <cellStyle name="þ_x001d_ð¤_x000c_¯þ_x0014__x000d_¨þU_x0001_À_x0004_ 3" xfId="7576"/>
    <cellStyle name="þ_x001d_ð¤_x000c_¯þ_x0014__x000d_¨þU_x0001_À_x0004_ _x0015__x000f_" xfId="7577"/>
    <cellStyle name="þ_x001d_ð¤_x000c_¯þ_x0014__x000d_¨þU_x0001_À_x0004_ _x0015__x000f__x0001__x0001_" xfId="7578"/>
    <cellStyle name="þ_x001d_ð¤_x000c_¯þ_x0014__x000d_¨þU_x0001_À_x0004_ _x0015__x000f_ 10" xfId="7579"/>
    <cellStyle name="þ_x001d_ð¤_x000c_¯þ_x0014__x000d_¨þU_x0001_À_x0004_ _x0015__x000f__x0001__x0001_ 10" xfId="7580"/>
    <cellStyle name="þ_x001d_ð¤_x000c_¯þ_x0014__x000d_¨þU_x0001_À_x0004_ _x0015__x000f_ 11" xfId="7581"/>
    <cellStyle name="þ_x001d_ð¤_x000c_¯þ_x0014__x000d_¨þU_x0001_À_x0004_ _x0015__x000f__x0001__x0001_ 11" xfId="7582"/>
    <cellStyle name="þ_x001d_ð¤_x000c_¯þ_x0014__x000d_¨þU_x0001_À_x0004_ _x0015__x000f_ 12" xfId="7583"/>
    <cellStyle name="þ_x001d_ð¤_x000c_¯þ_x0014__x000d_¨þU_x0001_À_x0004_ _x0015__x000f__x0001__x0001_ 12" xfId="7584"/>
    <cellStyle name="þ_x001d_ð¤_x000c_¯þ_x0014__x000d_¨þU_x0001_À_x0004_ _x0015__x000f_ 13" xfId="7585"/>
    <cellStyle name="þ_x001d_ð¤_x000c_¯þ_x0014__x000d_¨þU_x0001_À_x0004_ _x0015__x000f__x0001__x0001_ 13" xfId="7586"/>
    <cellStyle name="þ_x001d_ð¤_x000c_¯þ_x0014__x000d_¨þU_x0001_À_x0004_ _x0015__x000f_ 14" xfId="7587"/>
    <cellStyle name="þ_x001d_ð¤_x000c_¯þ_x0014__x000d_¨þU_x0001_À_x0004_ _x0015__x000f__x0001__x0001_ 14" xfId="7588"/>
    <cellStyle name="þ_x001d_ð¤_x000c_¯þ_x0014__x000d_¨þU_x0001_À_x0004_ _x0015__x000f_ 15" xfId="7589"/>
    <cellStyle name="þ_x001d_ð¤_x000c_¯þ_x0014__x000d_¨þU_x0001_À_x0004_ _x0015__x000f__x0001__x0001_ 15" xfId="7590"/>
    <cellStyle name="þ_x001d_ð¤_x000c_¯þ_x0014__x000d_¨þU_x0001_À_x0004_ _x0015__x000f_ 16" xfId="7591"/>
    <cellStyle name="þ_x001d_ð¤_x000c_¯þ_x0014__x000d_¨þU_x0001_À_x0004_ _x0015__x000f__x0001__x0001_ 16" xfId="7592"/>
    <cellStyle name="þ_x001d_ð¤_x000c_¯þ_x0014__x000d_¨þU_x0001_À_x0004_ _x0015__x000f_ 17" xfId="7593"/>
    <cellStyle name="þ_x001d_ð¤_x000c_¯þ_x0014__x000d_¨þU_x0001_À_x0004_ _x0015__x000f__x0001__x0001_ 17" xfId="7594"/>
    <cellStyle name="þ_x001d_ð¤_x000c_¯þ_x0014__x000d_¨þU_x0001_À_x0004_ _x0015__x000f_ 18" xfId="7595"/>
    <cellStyle name="þ_x001d_ð¤_x000c_¯þ_x0014__x000d_¨þU_x0001_À_x0004_ _x0015__x000f__x0001__x0001_ 18" xfId="7596"/>
    <cellStyle name="þ_x001d_ð¤_x000c_¯þ_x0014__x000d_¨þU_x0001_À_x0004_ _x0015__x000f_ 19" xfId="7597"/>
    <cellStyle name="þ_x001d_ð¤_x000c_¯þ_x0014__x000d_¨þU_x0001_À_x0004_ _x0015__x000f__x0001__x0001_ 19" xfId="7598"/>
    <cellStyle name="þ_x001d_ð¤_x000c_¯þ_x0014__x000d_¨þU_x0001_À_x0004_ _x0015__x000f_ 2" xfId="7599"/>
    <cellStyle name="þ_x001d_ð¤_x000c_¯þ_x0014__x000d_¨þU_x0001_À_x0004_ _x0015__x000f__x0001__x0001_ 2" xfId="7600"/>
    <cellStyle name="þ_x001d_ð¤_x000c_¯þ_x0014__x000d_¨þU_x0001_À_x0004_ _x0015__x000f_ 20" xfId="7601"/>
    <cellStyle name="þ_x001d_ð¤_x000c_¯þ_x0014__x000d_¨þU_x0001_À_x0004_ _x0015__x000f__x0001__x0001_ 20" xfId="7602"/>
    <cellStyle name="þ_x001d_ð¤_x000c_¯þ_x0014__x000d_¨þU_x0001_À_x0004_ _x0015__x000f_ 21" xfId="7603"/>
    <cellStyle name="þ_x001d_ð¤_x000c_¯þ_x0014__x000d_¨þU_x0001_À_x0004_ _x0015__x000f__x0001__x0001_ 21" xfId="7604"/>
    <cellStyle name="þ_x001d_ð¤_x000c_¯þ_x0014__x000d_¨þU_x0001_À_x0004_ _x0015__x000f_ 22" xfId="7605"/>
    <cellStyle name="þ_x001d_ð¤_x000c_¯þ_x0014__x000d_¨þU_x0001_À_x0004_ _x0015__x000f__x0001__x0001_ 22" xfId="7606"/>
    <cellStyle name="þ_x001d_ð¤_x000c_¯þ_x0014__x000d_¨þU_x0001_À_x0004_ _x0015__x000f_ 23" xfId="7607"/>
    <cellStyle name="þ_x001d_ð¤_x000c_¯þ_x0014__x000d_¨þU_x0001_À_x0004_ _x0015__x000f__x0001__x0001_ 23" xfId="7608"/>
    <cellStyle name="þ_x001d_ð¤_x000c_¯þ_x0014__x000d_¨þU_x0001_À_x0004_ _x0015__x000f_ 24" xfId="7609"/>
    <cellStyle name="þ_x001d_ð¤_x000c_¯þ_x0014__x000d_¨þU_x0001_À_x0004_ _x0015__x000f__x0001__x0001_ 24" xfId="7610"/>
    <cellStyle name="þ_x001d_ð¤_x000c_¯þ_x0014__x000d_¨þU_x0001_À_x0004_ _x0015__x000f_ 25" xfId="7611"/>
    <cellStyle name="þ_x001d_ð¤_x000c_¯þ_x0014__x000d_¨þU_x0001_À_x0004_ _x0015__x000f__x0001__x0001_ 25" xfId="7612"/>
    <cellStyle name="þ_x001d_ð¤_x000c_¯þ_x0014__x000d_¨þU_x0001_À_x0004_ _x0015__x000f_ 26" xfId="7613"/>
    <cellStyle name="þ_x001d_ð¤_x000c_¯þ_x0014__x000d_¨þU_x0001_À_x0004_ _x0015__x000f__x0001__x0001_ 26" xfId="7614"/>
    <cellStyle name="þ_x001d_ð¤_x000c_¯þ_x0014__x000d_¨þU_x0001_À_x0004_ _x0015__x000f_ 27" xfId="7615"/>
    <cellStyle name="þ_x001d_ð¤_x000c_¯þ_x0014__x000d_¨þU_x0001_À_x0004_ _x0015__x000f__x0001__x0001_ 27" xfId="7616"/>
    <cellStyle name="þ_x001d_ð¤_x000c_¯þ_x0014__x000d_¨þU_x0001_À_x0004_ _x0015__x000f_ 28" xfId="7617"/>
    <cellStyle name="þ_x001d_ð¤_x000c_¯þ_x0014__x000d_¨þU_x0001_À_x0004_ _x0015__x000f__x0001__x0001_ 28" xfId="7618"/>
    <cellStyle name="þ_x001d_ð¤_x000c_¯þ_x0014__x000d_¨þU_x0001_À_x0004_ _x0015__x000f_ 29" xfId="7619"/>
    <cellStyle name="þ_x001d_ð¤_x000c_¯þ_x0014__x000d_¨þU_x0001_À_x0004_ _x0015__x000f__x0001__x0001_ 29" xfId="7620"/>
    <cellStyle name="þ_x001d_ð¤_x000c_¯þ_x0014__x000d_¨þU_x0001_À_x0004_ _x0015__x000f_ 3" xfId="7621"/>
    <cellStyle name="þ_x001d_ð¤_x000c_¯þ_x0014__x000d_¨þU_x0001_À_x0004_ _x0015__x000f__x0001__x0001_ 3" xfId="7622"/>
    <cellStyle name="þ_x001d_ð¤_x000c_¯þ_x0014__x000d_¨þU_x0001_À_x0004_ _x0015__x000f_ 30" xfId="7623"/>
    <cellStyle name="þ_x001d_ð¤_x000c_¯þ_x0014__x000d_¨þU_x0001_À_x0004_ _x0015__x000f__x0001__x0001_ 30" xfId="7624"/>
    <cellStyle name="þ_x001d_ð¤_x000c_¯þ_x0014__x000d_¨þU_x0001_À_x0004_ _x0015__x000f_ 31" xfId="7625"/>
    <cellStyle name="þ_x001d_ð¤_x000c_¯þ_x0014__x000d_¨þU_x0001_À_x0004_ _x0015__x000f__x0001__x0001_ 31" xfId="7626"/>
    <cellStyle name="þ_x001d_ð¤_x000c_¯þ_x0014__x000d_¨þU_x0001_À_x0004_ _x0015__x000f_ 32" xfId="7627"/>
    <cellStyle name="þ_x001d_ð¤_x000c_¯þ_x0014__x000d_¨þU_x0001_À_x0004_ _x0015__x000f__x0001__x0001_ 32" xfId="7628"/>
    <cellStyle name="þ_x001d_ð¤_x000c_¯þ_x0014__x000d_¨þU_x0001_À_x0004_ _x0015__x000f_ 33" xfId="7629"/>
    <cellStyle name="þ_x001d_ð¤_x000c_¯þ_x0014__x000d_¨þU_x0001_À_x0004_ _x0015__x000f__x0001__x0001_ 33" xfId="7630"/>
    <cellStyle name="þ_x001d_ð¤_x000c_¯þ_x0014__x000d_¨þU_x0001_À_x0004_ _x0015__x000f_ 34" xfId="7631"/>
    <cellStyle name="þ_x001d_ð¤_x000c_¯þ_x0014__x000d_¨þU_x0001_À_x0004_ _x0015__x000f__x0001__x0001_ 34" xfId="7632"/>
    <cellStyle name="þ_x001d_ð¤_x000c_¯þ_x0014__x000d_¨þU_x0001_À_x0004_ _x0015__x000f_ 35" xfId="7633"/>
    <cellStyle name="þ_x001d_ð¤_x000c_¯þ_x0014__x000d_¨þU_x0001_À_x0004_ _x0015__x000f__x0001__x0001_ 35" xfId="7634"/>
    <cellStyle name="þ_x001d_ð¤_x000c_¯þ_x0014__x000d_¨þU_x0001_À_x0004_ _x0015__x000f_ 36" xfId="7635"/>
    <cellStyle name="þ_x001d_ð¤_x000c_¯þ_x0014__x000d_¨þU_x0001_À_x0004_ _x0015__x000f__x0001__x0001_ 36" xfId="7636"/>
    <cellStyle name="þ_x001d_ð¤_x000c_¯þ_x0014__x000d_¨þU_x0001_À_x0004_ _x0015__x000f_ 37" xfId="7637"/>
    <cellStyle name="þ_x001d_ð¤_x000c_¯þ_x0014__x000d_¨þU_x0001_À_x0004_ _x0015__x000f__x0001__x0001_ 37" xfId="7638"/>
    <cellStyle name="þ_x001d_ð¤_x000c_¯þ_x0014__x000d_¨þU_x0001_À_x0004_ _x0015__x000f_ 38" xfId="7639"/>
    <cellStyle name="þ_x001d_ð¤_x000c_¯þ_x0014__x000d_¨þU_x0001_À_x0004_ _x0015__x000f__x0001__x0001_ 38" xfId="7640"/>
    <cellStyle name="þ_x001d_ð¤_x000c_¯þ_x0014__x000d_¨þU_x0001_À_x0004_ _x0015__x000f_ 39" xfId="7641"/>
    <cellStyle name="þ_x001d_ð¤_x000c_¯þ_x0014__x000d_¨þU_x0001_À_x0004_ _x0015__x000f__x0001__x0001_ 39" xfId="7642"/>
    <cellStyle name="þ_x001d_ð¤_x000c_¯þ_x0014__x000d_¨þU_x0001_À_x0004_ _x0015__x000f_ 4" xfId="7643"/>
    <cellStyle name="þ_x001d_ð¤_x000c_¯þ_x0014__x000d_¨þU_x0001_À_x0004_ _x0015__x000f__x0001__x0001_ 4" xfId="7644"/>
    <cellStyle name="þ_x001d_ð¤_x000c_¯þ_x0014__x000d_¨þU_x0001_À_x0004_ _x0015__x000f_ 40" xfId="7645"/>
    <cellStyle name="þ_x001d_ð¤_x000c_¯þ_x0014__x000d_¨þU_x0001_À_x0004_ _x0015__x000f__x0001__x0001_ 40" xfId="7646"/>
    <cellStyle name="þ_x001d_ð¤_x000c_¯þ_x0014__x000d_¨þU_x0001_À_x0004_ _x0015__x000f_ 41" xfId="7647"/>
    <cellStyle name="þ_x001d_ð¤_x000c_¯þ_x0014__x000d_¨þU_x0001_À_x0004_ _x0015__x000f__x0001__x0001_ 41" xfId="7648"/>
    <cellStyle name="þ_x001d_ð¤_x000c_¯þ_x0014__x000d_¨þU_x0001_À_x0004_ _x0015__x000f_ 42" xfId="7649"/>
    <cellStyle name="þ_x001d_ð¤_x000c_¯þ_x0014__x000d_¨þU_x0001_À_x0004_ _x0015__x000f__x0001__x0001_ 42" xfId="7650"/>
    <cellStyle name="þ_x001d_ð¤_x000c_¯þ_x0014__x000d_¨þU_x0001_À_x0004_ _x0015__x000f_ 43" xfId="7651"/>
    <cellStyle name="þ_x001d_ð¤_x000c_¯þ_x0014__x000d_¨þU_x0001_À_x0004_ _x0015__x000f__x0001__x0001_ 43" xfId="7652"/>
    <cellStyle name="þ_x001d_ð¤_x000c_¯þ_x0014__x000d_¨þU_x0001_À_x0004_ _x0015__x000f_ 44" xfId="7653"/>
    <cellStyle name="þ_x001d_ð¤_x000c_¯þ_x0014__x000d_¨þU_x0001_À_x0004_ _x0015__x000f__x0001__x0001_ 44" xfId="7654"/>
    <cellStyle name="þ_x001d_ð¤_x000c_¯þ_x0014__x000d_¨þU_x0001_À_x0004_ _x0015__x000f_ 45" xfId="7655"/>
    <cellStyle name="þ_x001d_ð¤_x000c_¯þ_x0014__x000d_¨þU_x0001_À_x0004_ _x0015__x000f__x0001__x0001_ 45" xfId="7656"/>
    <cellStyle name="þ_x001d_ð¤_x000c_¯þ_x0014__x000d_¨þU_x0001_À_x0004_ _x0015__x000f_ 46" xfId="7657"/>
    <cellStyle name="þ_x001d_ð¤_x000c_¯þ_x0014__x000d_¨þU_x0001_À_x0004_ _x0015__x000f__x0001__x0001_ 46" xfId="7658"/>
    <cellStyle name="þ_x001d_ð¤_x000c_¯þ_x0014__x000d_¨þU_x0001_À_x0004_ _x0015__x000f_ 47" xfId="7659"/>
    <cellStyle name="þ_x001d_ð¤_x000c_¯þ_x0014__x000d_¨þU_x0001_À_x0004_ _x0015__x000f__x0001__x0001_ 47" xfId="7660"/>
    <cellStyle name="þ_x001d_ð¤_x000c_¯þ_x0014__x000d_¨þU_x0001_À_x0004_ _x0015__x000f_ 48" xfId="7661"/>
    <cellStyle name="þ_x001d_ð¤_x000c_¯þ_x0014__x000d_¨þU_x0001_À_x0004_ _x0015__x000f__x0001__x0001_ 48" xfId="7662"/>
    <cellStyle name="þ_x001d_ð¤_x000c_¯þ_x0014__x000d_¨þU_x0001_À_x0004_ _x0015__x000f_ 49" xfId="7663"/>
    <cellStyle name="þ_x001d_ð¤_x000c_¯þ_x0014__x000d_¨þU_x0001_À_x0004_ _x0015__x000f__x0001__x0001_ 49" xfId="7664"/>
    <cellStyle name="þ_x001d_ð¤_x000c_¯þ_x0014__x000d_¨þU_x0001_À_x0004_ _x0015__x000f_ 5" xfId="7665"/>
    <cellStyle name="þ_x001d_ð¤_x000c_¯þ_x0014__x000d_¨þU_x0001_À_x0004_ _x0015__x000f__x0001__x0001_ 5" xfId="7666"/>
    <cellStyle name="þ_x001d_ð¤_x000c_¯þ_x0014__x000d_¨þU_x0001_À_x0004_ _x0015__x000f_ 50" xfId="7667"/>
    <cellStyle name="þ_x001d_ð¤_x000c_¯þ_x0014__x000d_¨þU_x0001_À_x0004_ _x0015__x000f__x0001__x0001_ 50" xfId="7668"/>
    <cellStyle name="þ_x001d_ð¤_x000c_¯þ_x0014__x000d_¨þU_x0001_À_x0004_ _x0015__x000f_ 51" xfId="7669"/>
    <cellStyle name="þ_x001d_ð¤_x000c_¯þ_x0014__x000d_¨þU_x0001_À_x0004_ _x0015__x000f__x0001__x0001_ 51" xfId="7670"/>
    <cellStyle name="þ_x001d_ð¤_x000c_¯þ_x0014__x000d_¨þU_x0001_À_x0004_ _x0015__x000f_ 52" xfId="7671"/>
    <cellStyle name="þ_x001d_ð¤_x000c_¯þ_x0014__x000d_¨þU_x0001_À_x0004_ _x0015__x000f__x0001__x0001_ 52" xfId="7672"/>
    <cellStyle name="þ_x001d_ð¤_x000c_¯þ_x0014__x000d_¨þU_x0001_À_x0004_ _x0015__x000f_ 53" xfId="7673"/>
    <cellStyle name="þ_x001d_ð¤_x000c_¯þ_x0014__x000d_¨þU_x0001_À_x0004_ _x0015__x000f__x0001__x0001_ 53" xfId="7674"/>
    <cellStyle name="þ_x001d_ð¤_x000c_¯þ_x0014__x000d_¨þU_x0001_À_x0004_ _x0015__x000f_ 54" xfId="7675"/>
    <cellStyle name="þ_x001d_ð¤_x000c_¯þ_x0014__x000d_¨þU_x0001_À_x0004_ _x0015__x000f__x0001__x0001_ 54" xfId="7676"/>
    <cellStyle name="þ_x001d_ð¤_x000c_¯þ_x0014__x000d_¨þU_x0001_À_x0004_ _x0015__x000f_ 55" xfId="7677"/>
    <cellStyle name="þ_x001d_ð¤_x000c_¯þ_x0014__x000d_¨þU_x0001_À_x0004_ _x0015__x000f__x0001__x0001_ 55" xfId="7678"/>
    <cellStyle name="þ_x001d_ð¤_x000c_¯þ_x0014__x000d_¨þU_x0001_À_x0004_ _x0015__x000f_ 56" xfId="7679"/>
    <cellStyle name="þ_x001d_ð¤_x000c_¯þ_x0014__x000d_¨þU_x0001_À_x0004_ _x0015__x000f__x0001__x0001_ 56" xfId="7680"/>
    <cellStyle name="þ_x001d_ð¤_x000c_¯þ_x0014__x000d_¨þU_x0001_À_x0004_ _x0015__x000f_ 57" xfId="7681"/>
    <cellStyle name="þ_x001d_ð¤_x000c_¯þ_x0014__x000d_¨þU_x0001_À_x0004_ _x0015__x000f__x0001__x0001_ 57" xfId="7682"/>
    <cellStyle name="þ_x001d_ð¤_x000c_¯þ_x0014__x000d_¨þU_x0001_À_x0004_ _x0015__x000f_ 58" xfId="7683"/>
    <cellStyle name="þ_x001d_ð¤_x000c_¯þ_x0014__x000d_¨þU_x0001_À_x0004_ _x0015__x000f__x0001__x0001_ 58" xfId="7684"/>
    <cellStyle name="þ_x001d_ð¤_x000c_¯þ_x0014__x000d_¨þU_x0001_À_x0004_ _x0015__x000f_ 59" xfId="7685"/>
    <cellStyle name="þ_x001d_ð¤_x000c_¯þ_x0014__x000d_¨þU_x0001_À_x0004_ _x0015__x000f__x0001__x0001_ 59" xfId="7686"/>
    <cellStyle name="þ_x001d_ð¤_x000c_¯þ_x0014__x000d_¨þU_x0001_À_x0004_ _x0015__x000f_ 6" xfId="7687"/>
    <cellStyle name="þ_x001d_ð¤_x000c_¯þ_x0014__x000d_¨þU_x0001_À_x0004_ _x0015__x000f__x0001__x0001_ 6" xfId="7688"/>
    <cellStyle name="þ_x001d_ð¤_x000c_¯þ_x0014__x000d_¨þU_x0001_À_x0004_ _x0015__x000f_ 7" xfId="7689"/>
    <cellStyle name="þ_x001d_ð¤_x000c_¯þ_x0014__x000d_¨þU_x0001_À_x0004_ _x0015__x000f__x0001__x0001_ 7" xfId="7690"/>
    <cellStyle name="þ_x001d_ð¤_x000c_¯þ_x0014__x000d_¨þU_x0001_À_x0004_ _x0015__x000f_ 8" xfId="7691"/>
    <cellStyle name="þ_x001d_ð¤_x000c_¯þ_x0014__x000d_¨þU_x0001_À_x0004_ _x0015__x000f__x0001__x0001_ 8" xfId="7692"/>
    <cellStyle name="þ_x001d_ð¤_x000c_¯þ_x0014__x000d_¨þU_x0001_À_x0004_ _x0015__x000f_ 9" xfId="7693"/>
    <cellStyle name="þ_x001d_ð¤_x000c_¯þ_x0014__x000d_¨þU_x0001_À_x0004_ _x0015__x000f__x0001__x0001_ 9" xfId="7694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7695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 2" xfId="7696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 3" xfId="7697"/>
    <cellStyle name="þ_x001d_ð¤_x000c_¯þ_x0014__x000d_¨þU_x0001_À_x0004_ _x0015__x000f__x0001__x0001__Book1" xfId="7698"/>
    <cellStyle name="þ_x001d_ð·" xfId="7699"/>
    <cellStyle name="þ_x001d_ð· 2" xfId="7700"/>
    <cellStyle name="þ_x001d_ð· 2 2" xfId="7701"/>
    <cellStyle name="þ_x001d_ð· 3" xfId="7702"/>
    <cellStyle name="þ_x001d_ð· 4" xfId="7703"/>
    <cellStyle name="þ_x001d_ð·_x000c_æ" xfId="7704"/>
    <cellStyle name="þ_x001d_ð·_x000c_æ 2" xfId="7705"/>
    <cellStyle name="þ_x001d_ð·_x000c_æþ" xfId="7706"/>
    <cellStyle name="þ_x001d_ð·_x000c_æþ'" xfId="7707"/>
    <cellStyle name="þ_x001d_ð·_x000c_æþ 2" xfId="7708"/>
    <cellStyle name="þ_x001d_ð·_x000c_æþ' 2" xfId="7709"/>
    <cellStyle name="þ_x001d_ð·_x000c_æþ'_x000d_" xfId="7710"/>
    <cellStyle name="þ_x001d_ð·_x000c_æþ'_x000d_ 2" xfId="7711"/>
    <cellStyle name="þ_x001d_ð·_x000c_æþ'_x000d_ 2 2" xfId="7712"/>
    <cellStyle name="þ_x001d_ð·_x000c_æþ'_x000d_ 3" xfId="7713"/>
    <cellStyle name="þ_x001d_ð·_x000c_æþ'_x000d_ß" xfId="7714"/>
    <cellStyle name="þ_x001d_ð·_x000c_æþ'_x000d_ß 2" xfId="7715"/>
    <cellStyle name="þ_x001d_ð·_x000c_æþ'_x000d_ßþ" xfId="7716"/>
    <cellStyle name="þ_x001d_ð·_x000c_æþ'_x000d_ßþ 2" xfId="7717"/>
    <cellStyle name="þ_x001d_ð·_x000c_æþ'_x000d_ßþU" xfId="7718"/>
    <cellStyle name="þ_x001d_ð·_x000c_æþ'_x000d_ßþU_x0001_" xfId="7719"/>
    <cellStyle name="þ_x001d_ð·_x000c_æþ'_x000d_ßþU 2" xfId="7720"/>
    <cellStyle name="þ_x001d_ð·_x000c_æþ'_x000d_ßþU_x0001_ 2" xfId="7721"/>
    <cellStyle name="þ_x001d_ð·_x000c_æþ'_x000d_ßþU_x0001_Ø" xfId="7722"/>
    <cellStyle name="þ_x001d_ð·_x000c_æþ'_x000d_ßþU_x0001_Ø_x0005_" xfId="7723"/>
    <cellStyle name="þ_x001d_ð·_x000c_æþ'_x000d_ßþU_x0001_Ø 2" xfId="7724"/>
    <cellStyle name="þ_x001d_ð·_x000c_æþ'_x000d_ßþU_x0001_Ø_x0005_ 2" xfId="7725"/>
    <cellStyle name="þ_x001d_ð·_x000c_æþ'_x000d_ßþU_x0001_Ø_x0005_ü" xfId="7726"/>
    <cellStyle name="þ_x001d_ð·_x000c_æþ'_x000d_ßþU_x0001_Ø_x0005_ü_x0014_" xfId="7727"/>
    <cellStyle name="þ_x001d_ð·_x000c_æþ'_x000d_ßþU_x0001_Ø_x0005_ü_x0014__x0007_" xfId="7728"/>
    <cellStyle name="þ_x001d_ð·_x000c_æþ'_x000d_ßþU_x0001_Ø_x0005_ü_x0014__x0007__x0001_" xfId="7729"/>
    <cellStyle name="þ_x001d_ð·_x000c_æþ'_x000d_ßþU_x0001_Ø_x0005_ü_x0014__x0007__x0001__x0001_" xfId="7730"/>
    <cellStyle name="þ_x001d_ð·_x000c_æþ'_x000d_ßþU_x0001_Ø_x0005_ü_x0014__x0007__x0001_ 10" xfId="7731"/>
    <cellStyle name="þ_x001d_ð·_x000c_æþ'_x000d_ßþU_x0001_Ø_x0005_ü_x0014__x0007__x0001__x0001_ 10" xfId="7732"/>
    <cellStyle name="þ_x001d_ð·_x000c_æþ'_x000d_ßþU_x0001_Ø_x0005_ü_x0014__x0007__x0001_ 11" xfId="7733"/>
    <cellStyle name="þ_x001d_ð·_x000c_æþ'_x000d_ßþU_x0001_Ø_x0005_ü_x0014__x0007__x0001__x0001_ 11" xfId="7734"/>
    <cellStyle name="þ_x001d_ð·_x000c_æþ'_x000d_ßþU_x0001_Ø_x0005_ü_x0014__x0007__x0001_ 12" xfId="7735"/>
    <cellStyle name="þ_x001d_ð·_x000c_æþ'_x000d_ßþU_x0001_Ø_x0005_ü_x0014__x0007__x0001__x0001_ 12" xfId="7736"/>
    <cellStyle name="þ_x001d_ð·_x000c_æþ'_x000d_ßþU_x0001_Ø_x0005_ü_x0014__x0007__x0001_ 13" xfId="7737"/>
    <cellStyle name="þ_x001d_ð·_x000c_æþ'_x000d_ßþU_x0001_Ø_x0005_ü_x0014__x0007__x0001__x0001_ 13" xfId="7738"/>
    <cellStyle name="þ_x001d_ð·_x000c_æþ'_x000d_ßþU_x0001_Ø_x0005_ü_x0014__x0007__x0001_ 14" xfId="7739"/>
    <cellStyle name="þ_x001d_ð·_x000c_æþ'_x000d_ßþU_x0001_Ø_x0005_ü_x0014__x0007__x0001__x0001_ 14" xfId="7740"/>
    <cellStyle name="þ_x001d_ð·_x000c_æþ'_x000d_ßþU_x0001_Ø_x0005_ü_x0014__x0007__x0001_ 15" xfId="7741"/>
    <cellStyle name="þ_x001d_ð·_x000c_æþ'_x000d_ßþU_x0001_Ø_x0005_ü_x0014__x0007__x0001__x0001_ 15" xfId="7742"/>
    <cellStyle name="þ_x001d_ð·_x000c_æþ'_x000d_ßþU_x0001_Ø_x0005_ü_x0014__x0007__x0001_ 16" xfId="7743"/>
    <cellStyle name="þ_x001d_ð·_x000c_æþ'_x000d_ßþU_x0001_Ø_x0005_ü_x0014__x0007__x0001__x0001_ 16" xfId="7744"/>
    <cellStyle name="þ_x001d_ð·_x000c_æþ'_x000d_ßþU_x0001_Ø_x0005_ü_x0014__x0007__x0001_ 17" xfId="7745"/>
    <cellStyle name="þ_x001d_ð·_x000c_æþ'_x000d_ßþU_x0001_Ø_x0005_ü_x0014__x0007__x0001__x0001_ 17" xfId="7746"/>
    <cellStyle name="þ_x001d_ð·_x000c_æþ'_x000d_ßþU_x0001_Ø_x0005_ü_x0014__x0007__x0001_ 18" xfId="7747"/>
    <cellStyle name="þ_x001d_ð·_x000c_æþ'_x000d_ßþU_x0001_Ø_x0005_ü_x0014__x0007__x0001__x0001_ 18" xfId="7748"/>
    <cellStyle name="þ_x001d_ð·_x000c_æþ'_x000d_ßþU_x0001_Ø_x0005_ü_x0014__x0007__x0001_ 19" xfId="7749"/>
    <cellStyle name="þ_x001d_ð·_x000c_æþ'_x000d_ßþU_x0001_Ø_x0005_ü_x0014__x0007__x0001__x0001_ 19" xfId="7750"/>
    <cellStyle name="þ_x001d_ð·_x000c_æþ'_x000d_ßþU_x0001_Ø_x0005_ü 2" xfId="7751"/>
    <cellStyle name="þ_x001d_ð·_x000c_æþ'_x000d_ßþU_x0001_Ø_x0005_ü_x0014_ 2" xfId="7752"/>
    <cellStyle name="þ_x001d_ð·_x000c_æþ'_x000d_ßþU_x0001_Ø_x0005_ü_x0014__x0007_ 2" xfId="7753"/>
    <cellStyle name="þ_x001d_ð·_x000c_æþ'_x000d_ßþU_x0001_Ø_x0005_ü_x0014__x0007__x0001_ 2" xfId="7754"/>
    <cellStyle name="þ_x001d_ð·_x000c_æþ'_x000d_ßþU_x0001_Ø_x0005_ü_x0014__x0007__x0001__x0001_ 2" xfId="7755"/>
    <cellStyle name="þ_x001d_ð·_x000c_æþ'_x000d_ßþU_x0001_Ø_x0005_ü_x0014__x0007__x0001_ 2 2" xfId="7756"/>
    <cellStyle name="þ_x001d_ð·_x000c_æþ'_x000d_ßþU_x0001_Ø_x0005_ü_x0014__x0007__x0001__x0001_ 2 2" xfId="7757"/>
    <cellStyle name="þ_x001d_ð·_x000c_æþ'_x000d_ßþU_x0001_Ø_x0005_ü_x0014__x0007__x0001_ 20" xfId="7758"/>
    <cellStyle name="þ_x001d_ð·_x000c_æþ'_x000d_ßþU_x0001_Ø_x0005_ü_x0014__x0007__x0001__x0001_ 20" xfId="7759"/>
    <cellStyle name="þ_x001d_ð·_x000c_æþ'_x000d_ßþU_x0001_Ø_x0005_ü_x0014__x0007__x0001_ 21" xfId="7760"/>
    <cellStyle name="þ_x001d_ð·_x000c_æþ'_x000d_ßþU_x0001_Ø_x0005_ü_x0014__x0007__x0001__x0001_ 21" xfId="7761"/>
    <cellStyle name="þ_x001d_ð·_x000c_æþ'_x000d_ßþU_x0001_Ø_x0005_ü_x0014__x0007__x0001_ 22" xfId="7762"/>
    <cellStyle name="þ_x001d_ð·_x000c_æþ'_x000d_ßþU_x0001_Ø_x0005_ü_x0014__x0007__x0001__x0001_ 22" xfId="7763"/>
    <cellStyle name="þ_x001d_ð·_x000c_æþ'_x000d_ßþU_x0001_Ø_x0005_ü_x0014__x0007__x0001_ 23" xfId="7764"/>
    <cellStyle name="þ_x001d_ð·_x000c_æþ'_x000d_ßþU_x0001_Ø_x0005_ü_x0014__x0007__x0001__x0001_ 23" xfId="7765"/>
    <cellStyle name="þ_x001d_ð·_x000c_æþ'_x000d_ßþU_x0001_Ø_x0005_ü_x0014__x0007__x0001_ 24" xfId="7766"/>
    <cellStyle name="þ_x001d_ð·_x000c_æþ'_x000d_ßþU_x0001_Ø_x0005_ü_x0014__x0007__x0001__x0001_ 24" xfId="7767"/>
    <cellStyle name="þ_x001d_ð·_x000c_æþ'_x000d_ßþU_x0001_Ø_x0005_ü_x0014__x0007__x0001_ 25" xfId="7768"/>
    <cellStyle name="þ_x001d_ð·_x000c_æþ'_x000d_ßþU_x0001_Ø_x0005_ü_x0014__x0007__x0001__x0001_ 25" xfId="7769"/>
    <cellStyle name="þ_x001d_ð·_x000c_æþ'_x000d_ßþU_x0001_Ø_x0005_ü_x0014__x0007__x0001_ 26" xfId="7770"/>
    <cellStyle name="þ_x001d_ð·_x000c_æþ'_x000d_ßþU_x0001_Ø_x0005_ü_x0014__x0007__x0001__x0001_ 26" xfId="7771"/>
    <cellStyle name="þ_x001d_ð·_x000c_æþ'_x000d_ßþU_x0001_Ø_x0005_ü_x0014__x0007__x0001_ 27" xfId="7772"/>
    <cellStyle name="þ_x001d_ð·_x000c_æþ'_x000d_ßþU_x0001_Ø_x0005_ü_x0014__x0007__x0001__x0001_ 27" xfId="7773"/>
    <cellStyle name="þ_x001d_ð·_x000c_æþ'_x000d_ßþU_x0001_Ø_x0005_ü_x0014__x0007__x0001_ 28" xfId="7774"/>
    <cellStyle name="þ_x001d_ð·_x000c_æþ'_x000d_ßþU_x0001_Ø_x0005_ü_x0014__x0007__x0001__x0001_ 28" xfId="7775"/>
    <cellStyle name="þ_x001d_ð·_x000c_æþ'_x000d_ßþU_x0001_Ø_x0005_ü_x0014__x0007__x0001_ 29" xfId="7776"/>
    <cellStyle name="þ_x001d_ð·_x000c_æþ'_x000d_ßþU_x0001_Ø_x0005_ü_x0014__x0007__x0001__x0001_ 29" xfId="7777"/>
    <cellStyle name="þ_x001d_ð·_x000c_æþ'_x000d_ßþU_x0001_Ø_x0005_ü_x0014__x0007_ 3" xfId="7778"/>
    <cellStyle name="þ_x001d_ð·_x000c_æþ'_x000d_ßþU_x0001_Ø_x0005_ü_x0014__x0007__x0001_ 3" xfId="7779"/>
    <cellStyle name="þ_x001d_ð·_x000c_æþ'_x000d_ßþU_x0001_Ø_x0005_ü_x0014__x0007__x0001__x0001_ 3" xfId="7780"/>
    <cellStyle name="þ_x001d_ð·_x000c_æþ'_x000d_ßþU_x0001_Ø_x0005_ü_x0014__x0007__x0001_ 3 2" xfId="7781"/>
    <cellStyle name="þ_x001d_ð·_x000c_æþ'_x000d_ßþU_x0001_Ø_x0005_ü_x0014__x0007__x0001__x0001_ 3 2" xfId="7782"/>
    <cellStyle name="þ_x001d_ð·_x000c_æþ'_x000d_ßþU_x0001_Ø_x0005_ü_x0014__x0007__x0001_ 30" xfId="7783"/>
    <cellStyle name="þ_x001d_ð·_x000c_æþ'_x000d_ßþU_x0001_Ø_x0005_ü_x0014__x0007__x0001__x0001_ 30" xfId="7784"/>
    <cellStyle name="þ_x001d_ð·_x000c_æþ'_x000d_ßþU_x0001_Ø_x0005_ü_x0014__x0007__x0001_ 31" xfId="7785"/>
    <cellStyle name="þ_x001d_ð·_x000c_æþ'_x000d_ßþU_x0001_Ø_x0005_ü_x0014__x0007__x0001__x0001_ 31" xfId="7786"/>
    <cellStyle name="þ_x001d_ð·_x000c_æþ'_x000d_ßþU_x0001_Ø_x0005_ü_x0014__x0007__x0001_ 32" xfId="7787"/>
    <cellStyle name="þ_x001d_ð·_x000c_æþ'_x000d_ßþU_x0001_Ø_x0005_ü_x0014__x0007__x0001__x0001_ 32" xfId="7788"/>
    <cellStyle name="þ_x001d_ð·_x000c_æþ'_x000d_ßþU_x0001_Ø_x0005_ü_x0014__x0007__x0001_ 33" xfId="7789"/>
    <cellStyle name="þ_x001d_ð·_x000c_æþ'_x000d_ßþU_x0001_Ø_x0005_ü_x0014__x0007__x0001__x0001_ 33" xfId="7790"/>
    <cellStyle name="þ_x001d_ð·_x000c_æþ'_x000d_ßþU_x0001_Ø_x0005_ü_x0014__x0007__x0001_ 34" xfId="7791"/>
    <cellStyle name="þ_x001d_ð·_x000c_æþ'_x000d_ßþU_x0001_Ø_x0005_ü_x0014__x0007__x0001__x0001_ 34" xfId="7792"/>
    <cellStyle name="þ_x001d_ð·_x000c_æþ'_x000d_ßþU_x0001_Ø_x0005_ü_x0014__x0007__x0001_ 35" xfId="7793"/>
    <cellStyle name="þ_x001d_ð·_x000c_æþ'_x000d_ßþU_x0001_Ø_x0005_ü_x0014__x0007__x0001__x0001_ 35" xfId="7794"/>
    <cellStyle name="þ_x001d_ð·_x000c_æþ'_x000d_ßþU_x0001_Ø_x0005_ü_x0014__x0007__x0001_ 36" xfId="7795"/>
    <cellStyle name="þ_x001d_ð·_x000c_æþ'_x000d_ßþU_x0001_Ø_x0005_ü_x0014__x0007__x0001__x0001_ 36" xfId="7796"/>
    <cellStyle name="þ_x001d_ð·_x000c_æþ'_x000d_ßþU_x0001_Ø_x0005_ü_x0014__x0007__x0001_ 37" xfId="7797"/>
    <cellStyle name="þ_x001d_ð·_x000c_æþ'_x000d_ßþU_x0001_Ø_x0005_ü_x0014__x0007__x0001__x0001_ 37" xfId="7798"/>
    <cellStyle name="þ_x001d_ð·_x000c_æþ'_x000d_ßþU_x0001_Ø_x0005_ü_x0014__x0007__x0001_ 38" xfId="7799"/>
    <cellStyle name="þ_x001d_ð·_x000c_æþ'_x000d_ßþU_x0001_Ø_x0005_ü_x0014__x0007__x0001__x0001_ 38" xfId="7800"/>
    <cellStyle name="þ_x001d_ð·_x000c_æþ'_x000d_ßþU_x0001_Ø_x0005_ü_x0014__x0007__x0001_ 39" xfId="7801"/>
    <cellStyle name="þ_x001d_ð·_x000c_æþ'_x000d_ßþU_x0001_Ø_x0005_ü_x0014__x0007__x0001__x0001_ 39" xfId="7802"/>
    <cellStyle name="þ_x001d_ð·_x000c_æþ'_x000d_ßþU_x0001_Ø_x0005_ü_x0014__x0007__x0001_ 4" xfId="7803"/>
    <cellStyle name="þ_x001d_ð·_x000c_æþ'_x000d_ßþU_x0001_Ø_x0005_ü_x0014__x0007__x0001__x0001_ 4" xfId="7804"/>
    <cellStyle name="þ_x001d_ð·_x000c_æþ'_x000d_ßþU_x0001_Ø_x0005_ü_x0014__x0007__x0001_ 40" xfId="7805"/>
    <cellStyle name="þ_x001d_ð·_x000c_æþ'_x000d_ßþU_x0001_Ø_x0005_ü_x0014__x0007__x0001__x0001_ 40" xfId="7806"/>
    <cellStyle name="þ_x001d_ð·_x000c_æþ'_x000d_ßþU_x0001_Ø_x0005_ü_x0014__x0007__x0001_ 41" xfId="7807"/>
    <cellStyle name="þ_x001d_ð·_x000c_æþ'_x000d_ßþU_x0001_Ø_x0005_ü_x0014__x0007__x0001__x0001_ 41" xfId="7808"/>
    <cellStyle name="þ_x001d_ð·_x000c_æþ'_x000d_ßþU_x0001_Ø_x0005_ü_x0014__x0007__x0001_ 42" xfId="7809"/>
    <cellStyle name="þ_x001d_ð·_x000c_æþ'_x000d_ßþU_x0001_Ø_x0005_ü_x0014__x0007__x0001__x0001_ 42" xfId="7810"/>
    <cellStyle name="þ_x001d_ð·_x000c_æþ'_x000d_ßþU_x0001_Ø_x0005_ü_x0014__x0007__x0001_ 43" xfId="7811"/>
    <cellStyle name="þ_x001d_ð·_x000c_æþ'_x000d_ßþU_x0001_Ø_x0005_ü_x0014__x0007__x0001__x0001_ 43" xfId="7812"/>
    <cellStyle name="þ_x001d_ð·_x000c_æþ'_x000d_ßþU_x0001_Ø_x0005_ü_x0014__x0007__x0001_ 44" xfId="7813"/>
    <cellStyle name="þ_x001d_ð·_x000c_æþ'_x000d_ßþU_x0001_Ø_x0005_ü_x0014__x0007__x0001__x0001_ 44" xfId="7814"/>
    <cellStyle name="þ_x001d_ð·_x000c_æþ'_x000d_ßþU_x0001_Ø_x0005_ü_x0014__x0007__x0001_ 45" xfId="7815"/>
    <cellStyle name="þ_x001d_ð·_x000c_æþ'_x000d_ßþU_x0001_Ø_x0005_ü_x0014__x0007__x0001__x0001_ 45" xfId="7816"/>
    <cellStyle name="þ_x001d_ð·_x000c_æþ'_x000d_ßþU_x0001_Ø_x0005_ü_x0014__x0007__x0001_ 46" xfId="7817"/>
    <cellStyle name="þ_x001d_ð·_x000c_æþ'_x000d_ßþU_x0001_Ø_x0005_ü_x0014__x0007__x0001__x0001_ 46" xfId="7818"/>
    <cellStyle name="þ_x001d_ð·_x000c_æþ'_x000d_ßþU_x0001_Ø_x0005_ü_x0014__x0007__x0001_ 47" xfId="7819"/>
    <cellStyle name="þ_x001d_ð·_x000c_æþ'_x000d_ßþU_x0001_Ø_x0005_ü_x0014__x0007__x0001__x0001_ 47" xfId="7820"/>
    <cellStyle name="þ_x001d_ð·_x000c_æþ'_x000d_ßþU_x0001_Ø_x0005_ü_x0014__x0007__x0001_ 48" xfId="7821"/>
    <cellStyle name="þ_x001d_ð·_x000c_æþ'_x000d_ßþU_x0001_Ø_x0005_ü_x0014__x0007__x0001__x0001_ 48" xfId="7822"/>
    <cellStyle name="þ_x001d_ð·_x000c_æþ'_x000d_ßþU_x0001_Ø_x0005_ü_x0014__x0007__x0001_ 49" xfId="7823"/>
    <cellStyle name="þ_x001d_ð·_x000c_æþ'_x000d_ßþU_x0001_Ø_x0005_ü_x0014__x0007__x0001__x0001_ 49" xfId="7824"/>
    <cellStyle name="þ_x001d_ð·_x000c_æþ'_x000d_ßþU_x0001_Ø_x0005_ü_x0014__x0007__x0001_ 5" xfId="7825"/>
    <cellStyle name="þ_x001d_ð·_x000c_æþ'_x000d_ßþU_x0001_Ø_x0005_ü_x0014__x0007__x0001__x0001_ 5" xfId="7826"/>
    <cellStyle name="þ_x001d_ð·_x000c_æþ'_x000d_ßþU_x0001_Ø_x0005_ü_x0014__x0007__x0001_ 50" xfId="7827"/>
    <cellStyle name="þ_x001d_ð·_x000c_æþ'_x000d_ßþU_x0001_Ø_x0005_ü_x0014__x0007__x0001__x0001_ 50" xfId="7828"/>
    <cellStyle name="þ_x001d_ð·_x000c_æþ'_x000d_ßþU_x0001_Ø_x0005_ü_x0014__x0007__x0001_ 51" xfId="7829"/>
    <cellStyle name="þ_x001d_ð·_x000c_æþ'_x000d_ßþU_x0001_Ø_x0005_ü_x0014__x0007__x0001__x0001_ 51" xfId="7830"/>
    <cellStyle name="þ_x001d_ð·_x000c_æþ'_x000d_ßþU_x0001_Ø_x0005_ü_x0014__x0007__x0001_ 52" xfId="7831"/>
    <cellStyle name="þ_x001d_ð·_x000c_æþ'_x000d_ßþU_x0001_Ø_x0005_ü_x0014__x0007__x0001__x0001_ 52" xfId="7832"/>
    <cellStyle name="þ_x001d_ð·_x000c_æþ'_x000d_ßþU_x0001_Ø_x0005_ü_x0014__x0007__x0001_ 53" xfId="7833"/>
    <cellStyle name="þ_x001d_ð·_x000c_æþ'_x000d_ßþU_x0001_Ø_x0005_ü_x0014__x0007__x0001__x0001_ 53" xfId="7834"/>
    <cellStyle name="þ_x001d_ð·_x000c_æþ'_x000d_ßþU_x0001_Ø_x0005_ü_x0014__x0007__x0001_ 54" xfId="7835"/>
    <cellStyle name="þ_x001d_ð·_x000c_æþ'_x000d_ßþU_x0001_Ø_x0005_ü_x0014__x0007__x0001__x0001_ 54" xfId="7836"/>
    <cellStyle name="þ_x001d_ð·_x000c_æþ'_x000d_ßþU_x0001_Ø_x0005_ü_x0014__x0007__x0001_ 55" xfId="7837"/>
    <cellStyle name="þ_x001d_ð·_x000c_æþ'_x000d_ßþU_x0001_Ø_x0005_ü_x0014__x0007__x0001__x0001_ 55" xfId="7838"/>
    <cellStyle name="þ_x001d_ð·_x000c_æþ'_x000d_ßþU_x0001_Ø_x0005_ü_x0014__x0007__x0001_ 56" xfId="7839"/>
    <cellStyle name="þ_x001d_ð·_x000c_æþ'_x000d_ßþU_x0001_Ø_x0005_ü_x0014__x0007__x0001__x0001_ 56" xfId="7840"/>
    <cellStyle name="þ_x001d_ð·_x000c_æþ'_x000d_ßþU_x0001_Ø_x0005_ü_x0014__x0007__x0001_ 57" xfId="7841"/>
    <cellStyle name="þ_x001d_ð·_x000c_æþ'_x000d_ßþU_x0001_Ø_x0005_ü_x0014__x0007__x0001__x0001_ 57" xfId="7842"/>
    <cellStyle name="þ_x001d_ð·_x000c_æþ'_x000d_ßþU_x0001_Ø_x0005_ü_x0014__x0007__x0001_ 58" xfId="7843"/>
    <cellStyle name="þ_x001d_ð·_x000c_æþ'_x000d_ßþU_x0001_Ø_x0005_ü_x0014__x0007__x0001__x0001_ 58" xfId="7844"/>
    <cellStyle name="þ_x001d_ð·_x000c_æþ'_x000d_ßþU_x0001_Ø_x0005_ü_x0014__x0007__x0001_ 59" xfId="7845"/>
    <cellStyle name="þ_x001d_ð·_x000c_æþ'_x000d_ßþU_x0001_Ø_x0005_ü_x0014__x0007__x0001__x0001_ 59" xfId="7846"/>
    <cellStyle name="þ_x001d_ð·_x000c_æþ'_x000d_ßþU_x0001_Ø_x0005_ü_x0014__x0007__x0001_ 6" xfId="7847"/>
    <cellStyle name="þ_x001d_ð·_x000c_æþ'_x000d_ßþU_x0001_Ø_x0005_ü_x0014__x0007__x0001__x0001_ 6" xfId="7848"/>
    <cellStyle name="þ_x001d_ð·_x000c_æþ'_x000d_ßþU_x0001_Ø_x0005_ü_x0014__x0007__x0001_ 60" xfId="7849"/>
    <cellStyle name="þ_x001d_ð·_x000c_æþ'_x000d_ßþU_x0001_Ø_x0005_ü_x0014__x0007__x0001__x0001_ 60" xfId="7850"/>
    <cellStyle name="þ_x001d_ð·_x000c_æþ'_x000d_ßþU_x0001_Ø_x0005_ü_x0014__x0007__x0001_ 61" xfId="7851"/>
    <cellStyle name="þ_x001d_ð·_x000c_æþ'_x000d_ßþU_x0001_Ø_x0005_ü_x0014__x0007__x0001__x0001_ 61" xfId="7852"/>
    <cellStyle name="þ_x001d_ð·_x000c_æþ'_x000d_ßþU_x0001_Ø_x0005_ü_x0014__x0007__x0001_ 7" xfId="7853"/>
    <cellStyle name="þ_x001d_ð·_x000c_æþ'_x000d_ßþU_x0001_Ø_x0005_ü_x0014__x0007__x0001__x0001_ 7" xfId="7854"/>
    <cellStyle name="þ_x001d_ð·_x000c_æþ'_x000d_ßþU_x0001_Ø_x0005_ü_x0014__x0007__x0001_ 8" xfId="7855"/>
    <cellStyle name="þ_x001d_ð·_x000c_æþ'_x000d_ßþU_x0001_Ø_x0005_ü_x0014__x0007__x0001__x0001_ 8" xfId="7856"/>
    <cellStyle name="þ_x001d_ð·_x000c_æþ'_x000d_ßþU_x0001_Ø_x0005_ü_x0014__x0007__x0001_ 9" xfId="7857"/>
    <cellStyle name="þ_x001d_ð·_x000c_æþ'_x000d_ßþU_x0001_Ø_x0005_ü_x0014__x0007__x0001__x0001_ 9" xfId="7858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7859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2" xfId="7860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2 2" xfId="7861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3" xfId="7862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 4" xfId="7863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7864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2" xfId="7865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2 2" xfId="7866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3" xfId="7867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 4" xfId="7868"/>
    <cellStyle name="þ_x001d_ð·_x000c_æþ'_x000d_ßþU_x0001_Ø_x0005_ü_x0014__x0007__x0001__x0001__Bieu cn nhiệm kỳ sưa lai năm 2010,2011" xfId="7869"/>
    <cellStyle name="þ_x001d_ð·_x000c_æþ'_x000d_ßþU_x0001_Ø_x0005_ü_x0014__x0007__x0001__BIEU KE HOACH  2015 (KTN 6.11 sua)" xfId="7870"/>
    <cellStyle name="þ_x001d_ð·_x000c_æþ'_x000d_ßþU_x0001_Ø_x0005_ü_x0014__x0007__x0001__x0001__BIEU KE HOACH  2015 (KTN 6.11 sua)" xfId="7871"/>
    <cellStyle name="þ_x001d_ð·_BIEU KE HOACH  2015 (KTN 6.11 sua)" xfId="7872"/>
    <cellStyle name="þ_x001d_ðÇ%Uý—&amp;Hý9_x0008_Ÿ s_x000a__x0007_" xfId="7873"/>
    <cellStyle name="þ_x001d_ðÇ%Uý—&amp;Hý9_x0008_Ÿ s_x000a__x0007__x0001_" xfId="7874"/>
    <cellStyle name="þ_x001d_ðÇ%Uý—&amp;Hý9_x0008_Ÿ s_x000a__x0007__x0001__x0001_" xfId="7875"/>
    <cellStyle name="þ_x001d_ðÇ%Uý—&amp;Hý9_x0008_Ÿ s_x000a__x0007__x0001_ 2" xfId="7884"/>
    <cellStyle name="þ_x001d_ðÇ%Uý—&amp;Hý9_x0008_Ÿ s_x000a__x0007__x0001__x0001_ 2" xfId="7885"/>
    <cellStyle name="þ_x001d_ðÇ%Uý—&amp;Hý9_x0008_Ÿ s_x000a__x0007__x0001_ 2 2" xfId="7876"/>
    <cellStyle name="þ_x001d_ðÇ%Uý—&amp;Hý9_x0008_Ÿ s_x000a__x0007__x0001__x0001_ 2 2" xfId="7877"/>
    <cellStyle name="þ_x001d_ðÇ%Uý—&amp;Hý9_x0008_Ÿ s_x000a__x0007__x0001_ 3" xfId="7886"/>
    <cellStyle name="þ_x001d_ðÇ%Uý—&amp;Hý9_x0008_Ÿ s_x000a__x0007__x0001__x0001_ 3" xfId="7887"/>
    <cellStyle name="þ_x001d_ðÇ%Uý—&amp;Hý9_x0008_Ÿ s_x000a__x0007__x0001_ 3 2" xfId="7878"/>
    <cellStyle name="þ_x001d_ðÇ%Uý—&amp;Hý9_x0008_Ÿ s_x000a__x0007__x0001__x0001_ 3 2" xfId="7879"/>
    <cellStyle name="þ_x001d_ðÇ%Uý—&amp;Hý9_x0008_Ÿ s_x000a__x0007__x0001_ 4" xfId="7888"/>
    <cellStyle name="þ_x001d_ðÇ%Uý—&amp;Hý9_x0008_Ÿ s_x000a__x0007__x0001__x0001_ 4" xfId="7889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7880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 2" xfId="7881"/>
    <cellStyle name="þ_x001d_ðÇ%Uý—&amp;Hý9_x0008_Ÿ s_x000a__x0007__x0001__BIEU KE HOACH  2015 (KTN 6.11 sua)" xfId="7882"/>
    <cellStyle name="þ_x001d_ðÇ%Uý—&amp;Hý9_x0008_Ÿ s_x000a__x0007__x0001__x0001__BIEU KE HOACH  2015 (KTN 6.11 sua)" xfId="7883"/>
    <cellStyle name="þ_x001d_ðÇ%Uý—&amp;Hý9_x0008_Ÿ s_x000a__x0007__x0001__CT 134" xfId="8663"/>
    <cellStyle name="þ_x001d_ðÇ%Uý—&amp;Hý9_x0008_Ÿ s_x000a__x0007__x0001__x0001__CT 134" xfId="8664"/>
    <cellStyle name="þ_x001d_ðÇ%Uý—&amp;Hý9_x0008_Ÿ_x0009_s_x000a__x0007_" xfId="8676"/>
    <cellStyle name="þ_x001d_ðÇ%Uý—&amp;Hý9_x0008_Ÿ_x0009_s_x000a__x0007__x0001_" xfId="8677"/>
    <cellStyle name="þ_x001d_ðÇ%Uý—&amp;Hý9_x0008_Ÿ_x0009_s_x000a__x0007__x0001__x0001_" xfId="8678"/>
    <cellStyle name="þ_x001d_ðÇ%Uý—&amp;Hý9_x0008_Ÿ_x0009_s_x000a__x0007__x0001_ 2" xfId="8679"/>
    <cellStyle name="þ_x001d_ðÇ%Uý—&amp;Hý9_x0008_Ÿ_x0009_s_x000a__x0007__x0001__x0001_ 2" xfId="8680"/>
    <cellStyle name="þ_x001d_ðÇ%Uý—&amp;Hý9_x0008_Ÿ_x0009_s_x000a__x0007__x0001_ 3" xfId="8681"/>
    <cellStyle name="þ_x001d_ðÇ%Uý—&amp;Hý9_x0008_Ÿ_x0009_s_x000a__x0007__x0001__x0001_ 3" xfId="8682"/>
    <cellStyle name="þ_x001d_ðÇ%Uý—&amp;Hý9_x0008_Ÿ_x0009_s_x000a__x0007__x0001_ 4" xfId="8683"/>
    <cellStyle name="þ_x001d_ðÇ%Uý—&amp;Hý9_x0008_Ÿ_x0009_s_x000a__x0007__x0001__x0001_ 4" xfId="8684"/>
    <cellStyle name="þ_x001d_ðÇ%Uý—&amp;Hý9_x0008_Ÿ_x0009_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8685"/>
    <cellStyle name="þ_x001d_ðÇ%Uý—&amp;Hý9_x0008_Ÿ_x0009_s_x000a__x0007__x0001__CT 134" xfId="8686"/>
    <cellStyle name="þ_x001d_ðÇ%Uý—&amp;Hý9_x0008_Ÿ_x0009_s_x000a__x0007__x0001__x0001__CT 134" xfId="8687"/>
    <cellStyle name="þ_x001d_ðK_x000c_Fý_x001b__x000d_9ýU_x0001_Ð_x0008_¦)_x0007__x0001__x0001_" xfId="7890"/>
    <cellStyle name="þ_x001d_ðK_x000c_Fý_x001b__x000d_9ýU_x0001_Ð_x0008_¦)_x0007__x0001__x0001_ 2" xfId="7891"/>
    <cellStyle name="þ_x001d_ðK_x000c_Fý_x001b__x000d_9ýU_x0001_Ð_x0008_¦)_x0007__x0001__x0001_ 3" xfId="7892"/>
    <cellStyle name="thuong-10" xfId="7893"/>
    <cellStyle name="thuong-10 2" xfId="7894"/>
    <cellStyle name="thuong-10 3" xfId="7895"/>
    <cellStyle name="thuong-11" xfId="7896"/>
    <cellStyle name="thuong-11 2" xfId="7897"/>
    <cellStyle name="thuong-11 3" xfId="7898"/>
    <cellStyle name="thuy" xfId="7899"/>
    <cellStyle name="thuy 2" xfId="7900"/>
    <cellStyle name="Thuyet minh" xfId="7901"/>
    <cellStyle name="Thuyet minh 2" xfId="7902"/>
    <cellStyle name="Thuyet minh 3" xfId="7903"/>
    <cellStyle name="thvt" xfId="7904"/>
    <cellStyle name="thvt 2" xfId="7905"/>
    <cellStyle name="thvt 3" xfId="7906"/>
    <cellStyle name="trang" xfId="7952"/>
    <cellStyle name="trang 2" xfId="7953"/>
    <cellStyle name="trang 3" xfId="7954"/>
    <cellStyle name="UNIDAGSCode" xfId="7966"/>
    <cellStyle name="UNIDAGSCode 2" xfId="7967"/>
    <cellStyle name="UNIDAGSCode 2 2" xfId="7968"/>
    <cellStyle name="UNIDAGSCode 2 3" xfId="7969"/>
    <cellStyle name="UNIDAGSCode 3" xfId="7970"/>
    <cellStyle name="UNIDAGSCode 4" xfId="7971"/>
    <cellStyle name="UNIDAGSCode2" xfId="7972"/>
    <cellStyle name="UNIDAGSCode2 2" xfId="7973"/>
    <cellStyle name="UNIDAGSCode2 2 2" xfId="7974"/>
    <cellStyle name="UNIDAGSCode2 3" xfId="7975"/>
    <cellStyle name="UNIDAGSCode2 4" xfId="7976"/>
    <cellStyle name="UNIDAGSCurrency" xfId="7977"/>
    <cellStyle name="UNIDAGSCurrency 2" xfId="7978"/>
    <cellStyle name="UNIDAGSCurrency 2 2" xfId="7979"/>
    <cellStyle name="UNIDAGSCurrency 2 3" xfId="7980"/>
    <cellStyle name="UNIDAGSCurrency 3" xfId="7981"/>
    <cellStyle name="UNIDAGSCurrency 4" xfId="7982"/>
    <cellStyle name="UNIDAGSDate" xfId="7983"/>
    <cellStyle name="UNIDAGSDate 2" xfId="7984"/>
    <cellStyle name="UNIDAGSDate 2 2" xfId="7985"/>
    <cellStyle name="UNIDAGSDate 2 3" xfId="7986"/>
    <cellStyle name="UNIDAGSDate 3" xfId="7987"/>
    <cellStyle name="UNIDAGSDate 4" xfId="7988"/>
    <cellStyle name="UNIDAGSPercent" xfId="7989"/>
    <cellStyle name="UNIDAGSPercent 2" xfId="7990"/>
    <cellStyle name="UNIDAGSPercent 2 2" xfId="7991"/>
    <cellStyle name="UNIDAGSPercent 2 3" xfId="7992"/>
    <cellStyle name="UNIDAGSPercent 3" xfId="7993"/>
    <cellStyle name="UNIDAGSPercent 4" xfId="7994"/>
    <cellStyle name="UNIDAGSPercent2" xfId="7995"/>
    <cellStyle name="UNIDAGSPercent2 2" xfId="7996"/>
    <cellStyle name="UNIDAGSPercent2 2 2" xfId="7997"/>
    <cellStyle name="UNIDAGSPercent2 2 3" xfId="7998"/>
    <cellStyle name="UNIDAGSPercent2 3" xfId="7999"/>
    <cellStyle name="UNIDAGSPercent2 4" xfId="8000"/>
    <cellStyle name="ux_3_¼­¿ï-¾È»ê" xfId="8001"/>
    <cellStyle name="Valuta (0)_pldt" xfId="8002"/>
    <cellStyle name="Valuta_pldt" xfId="8003"/>
    <cellStyle name="VANG1" xfId="8004"/>
    <cellStyle name="VANG1 2" xfId="8005"/>
    <cellStyle name="VANG1 3" xfId="8006"/>
    <cellStyle name="viet" xfId="8007"/>
    <cellStyle name="viet 2" xfId="8008"/>
    <cellStyle name="viet 2 2" xfId="8009"/>
    <cellStyle name="viet 3" xfId="8010"/>
    <cellStyle name="viet 4" xfId="8011"/>
    <cellStyle name="viet 5" xfId="8012"/>
    <cellStyle name="viet2" xfId="8013"/>
    <cellStyle name="viet2 2" xfId="8014"/>
    <cellStyle name="viet2 2 2" xfId="8015"/>
    <cellStyle name="viet2 3" xfId="8016"/>
    <cellStyle name="viet2 4" xfId="8017"/>
    <cellStyle name="viet2 5" xfId="8018"/>
    <cellStyle name="VN new romanNormal" xfId="8019"/>
    <cellStyle name="VN new romanNormal 2" xfId="8020"/>
    <cellStyle name="VN new romanNormal 3" xfId="8021"/>
    <cellStyle name="VN new romanNormal 4" xfId="8022"/>
    <cellStyle name="Vn Time 13" xfId="8023"/>
    <cellStyle name="Vn Time 13 2" xfId="8024"/>
    <cellStyle name="Vn Time 13 3" xfId="8025"/>
    <cellStyle name="Vn Time 14" xfId="8026"/>
    <cellStyle name="Vn Time 14 2" xfId="8027"/>
    <cellStyle name="Vn Time 14 3" xfId="8028"/>
    <cellStyle name="VN time new roman" xfId="8029"/>
    <cellStyle name="VN time new roman 2" xfId="8030"/>
    <cellStyle name="VN time new roman 3" xfId="8031"/>
    <cellStyle name="VN time new roman 4" xfId="8032"/>
    <cellStyle name="vn_time" xfId="8033"/>
    <cellStyle name="vnbo" xfId="8034"/>
    <cellStyle name="vnbo 2" xfId="8035"/>
    <cellStyle name="vnbo 3" xfId="8036"/>
    <cellStyle name="vntxt1" xfId="8049"/>
    <cellStyle name="vntxt1 2" xfId="8050"/>
    <cellStyle name="vntxt1 3" xfId="8051"/>
    <cellStyle name="vntxt2" xfId="8052"/>
    <cellStyle name="vntxt2 2" xfId="8053"/>
    <cellStyle name="vntxt2 3" xfId="8054"/>
    <cellStyle name="vnhead1" xfId="8037"/>
    <cellStyle name="vnhead1 2" xfId="8038"/>
    <cellStyle name="vnhead1 3" xfId="8039"/>
    <cellStyle name="vnhead2" xfId="8040"/>
    <cellStyle name="vnhead2 2" xfId="8041"/>
    <cellStyle name="vnhead2 3" xfId="8042"/>
    <cellStyle name="vnhead3" xfId="8043"/>
    <cellStyle name="vnhead3 2" xfId="8044"/>
    <cellStyle name="vnhead3 3" xfId="8045"/>
    <cellStyle name="vnhead4" xfId="8046"/>
    <cellStyle name="vnhead4 2" xfId="8047"/>
    <cellStyle name="vnhead4 3" xfId="8048"/>
    <cellStyle name="W?hrung [0]_35ERI8T2gbIEMixb4v26icuOo" xfId="8055"/>
    <cellStyle name="W?hrung_35ERI8T2gbIEMixb4v26icuOo" xfId="8056"/>
    <cellStyle name="Währung [0]_68574_Materialbedarfsliste" xfId="8057"/>
    <cellStyle name="Währung_68574_Materialbedarfsliste" xfId="8058"/>
    <cellStyle name="Walutowy [0]_Invoices2001Slovakia" xfId="8059"/>
    <cellStyle name="Walutowy_Invoices2001Slovakia" xfId="8060"/>
    <cellStyle name="Warning Text 2" xfId="8061"/>
    <cellStyle name="Warning Text 2 2" xfId="8062"/>
    <cellStyle name="Warning Text 2 3" xfId="8063"/>
    <cellStyle name="Warning Text 3" xfId="8064"/>
    <cellStyle name="Warning Text 4" xfId="8065"/>
    <cellStyle name="wrap" xfId="8066"/>
    <cellStyle name="wrap 2" xfId="8067"/>
    <cellStyle name="wrap 3" xfId="8068"/>
    <cellStyle name="Wไhrung [0]_35ERI8T2gbIEMixb4v26icuOo" xfId="8069"/>
    <cellStyle name="Wไhrung_35ERI8T2gbIEMixb4v26icuOo" xfId="8070"/>
    <cellStyle name="xan1" xfId="8071"/>
    <cellStyle name="xan1 2" xfId="8072"/>
    <cellStyle name="xan1 3" xfId="8073"/>
    <cellStyle name="xuan" xfId="8074"/>
    <cellStyle name="xuan 2" xfId="8075"/>
    <cellStyle name="xuan 3" xfId="8076"/>
    <cellStyle name="xuan 4" xfId="8077"/>
    <cellStyle name="y" xfId="8078"/>
    <cellStyle name="y 2" xfId="8079"/>
    <cellStyle name="y 3" xfId="8080"/>
    <cellStyle name="Ý kh¸c_B¶ng 1 (2)" xfId="8081"/>
    <cellStyle name="Zeilenebene_1_主营业务利润明细表" xfId="8082"/>
    <cellStyle name="センター" xfId="8083"/>
    <cellStyle name="センター 2" xfId="8084"/>
    <cellStyle name="センター 3" xfId="8085"/>
    <cellStyle name="เครื่องหมายสกุลเงิน [0]_FTC_OFFER" xfId="8086"/>
    <cellStyle name="เครื่องหมายสกุลเงิน_FTC_OFFER" xfId="8087"/>
    <cellStyle name="ปกติ_FTC_OFFER" xfId="8088"/>
    <cellStyle name=" [0.00]_ Att. 1- Cover" xfId="8089"/>
    <cellStyle name="_ Att. 1- Cover" xfId="8090"/>
    <cellStyle name="?_ Att. 1- Cover" xfId="8091"/>
    <cellStyle name="똿뗦먛귟 [0.00]_PRODUCT DETAIL Q1" xfId="8092"/>
    <cellStyle name="똿뗦먛귟_PRODUCT DETAIL Q1" xfId="8093"/>
    <cellStyle name="믅됞 [0.00]_PRODUCT DETAIL Q1" xfId="8094"/>
    <cellStyle name="믅됞_PRODUCT DETAIL Q1" xfId="8095"/>
    <cellStyle name="백분율_††††† " xfId="8096"/>
    <cellStyle name="뷭?_BOOKSHIP" xfId="8097"/>
    <cellStyle name="쉼표 [0]_2001 Target monthly" xfId="8098"/>
    <cellStyle name="쉼표_Sample plan" xfId="8099"/>
    <cellStyle name="안건회계법인" xfId="8100"/>
    <cellStyle name="안건회계법인 2" xfId="8101"/>
    <cellStyle name="안건회계법인 3" xfId="8102"/>
    <cellStyle name="콤마 [ - 유형1" xfId="8103"/>
    <cellStyle name="콤마 [ - 유형1 2" xfId="8104"/>
    <cellStyle name="콤마 [ - 유형1 3" xfId="8105"/>
    <cellStyle name="콤마 [ - 유형2" xfId="8106"/>
    <cellStyle name="콤마 [ - 유형2 2" xfId="8107"/>
    <cellStyle name="콤마 [ - 유형2 3" xfId="8108"/>
    <cellStyle name="콤마 [ - 유형3" xfId="8109"/>
    <cellStyle name="콤마 [ - 유형3 2" xfId="8110"/>
    <cellStyle name="콤마 [ - 유형3 3" xfId="8111"/>
    <cellStyle name="콤마 [ - 유형4" xfId="8112"/>
    <cellStyle name="콤마 [ - 유형4 2" xfId="8113"/>
    <cellStyle name="콤마 [ - 유형4 3" xfId="8114"/>
    <cellStyle name="콤마 [ - 유형5" xfId="8115"/>
    <cellStyle name="콤마 [ - 유형5 2" xfId="8116"/>
    <cellStyle name="콤마 [ - 유형5 3" xfId="8117"/>
    <cellStyle name="콤마 [ - 유형6" xfId="8118"/>
    <cellStyle name="콤마 [ - 유형6 2" xfId="8119"/>
    <cellStyle name="콤마 [ - 유형6 3" xfId="8120"/>
    <cellStyle name="콤마 [ - 유형7" xfId="8121"/>
    <cellStyle name="콤마 [ - 유형7 2" xfId="8122"/>
    <cellStyle name="콤마 [ - 유형7 3" xfId="8123"/>
    <cellStyle name="콤마 [ - 유형8" xfId="8124"/>
    <cellStyle name="콤마 [ - 유형8 2" xfId="8125"/>
    <cellStyle name="콤마 [ - 유형8 3" xfId="8126"/>
    <cellStyle name="콤마 [0]_ 비목별 월별기술 " xfId="8127"/>
    <cellStyle name="콤마_ 비목별 월별기술 " xfId="8128"/>
    <cellStyle name="통화 [0]_††††† " xfId="8129"/>
    <cellStyle name="통화_††††† " xfId="8130"/>
    <cellStyle name="표준_ 97년 경영분석(안)" xfId="8131"/>
    <cellStyle name="표줠_Sheet1_1_총괄표 (수출입) (2)" xfId="8132"/>
    <cellStyle name="一般_00Q3902REV.1" xfId="8133"/>
    <cellStyle name="千位[0]_pldt" xfId="8134"/>
    <cellStyle name="千位_pldt" xfId="8135"/>
    <cellStyle name="千位分隔_CCTV" xfId="8136"/>
    <cellStyle name="千分位[0]_00Q3902REV.1" xfId="8137"/>
    <cellStyle name="千分位_00Q3902REV.1" xfId="8138"/>
    <cellStyle name="后继超级链接_销售公司-2002年报表体系（12.21）" xfId="8139"/>
    <cellStyle name="已瀏覽過的超連結" xfId="8140"/>
    <cellStyle name="已瀏覽過的超連結 2" xfId="8141"/>
    <cellStyle name="已瀏覽過的超連結 3" xfId="8142"/>
    <cellStyle name="常?_Sales Forecast - TCLVN" xfId="8143"/>
    <cellStyle name="常规_4403-200312" xfId="8144"/>
    <cellStyle name="桁区切り [0.00]_††††† " xfId="8145"/>
    <cellStyle name="桁区切り_††††† " xfId="8146"/>
    <cellStyle name="標準_#265_Rebates and Pricing" xfId="8147"/>
    <cellStyle name="貨幣 [0]_00Q3902REV.1" xfId="8148"/>
    <cellStyle name="貨幣[0]_BRE" xfId="8149"/>
    <cellStyle name="貨幣_00Q3902REV.1" xfId="8150"/>
    <cellStyle name="超级链接_销售公司-2002年报表体系（12.21）" xfId="8151"/>
    <cellStyle name="超連結" xfId="8152"/>
    <cellStyle name="超連結_x000f_" xfId="8153"/>
    <cellStyle name="超連結 10" xfId="8154"/>
    <cellStyle name="超連結_x000f_ 10" xfId="8155"/>
    <cellStyle name="超連結 11" xfId="8156"/>
    <cellStyle name="超連結_x000f_ 11" xfId="8157"/>
    <cellStyle name="超連結 12" xfId="8158"/>
    <cellStyle name="超連結_x000f_ 12" xfId="8159"/>
    <cellStyle name="超連結 13" xfId="8160"/>
    <cellStyle name="超連結_x000f_ 13" xfId="8161"/>
    <cellStyle name="超連結 14" xfId="8162"/>
    <cellStyle name="超連結_x000f_ 14" xfId="8163"/>
    <cellStyle name="超連結 15" xfId="8164"/>
    <cellStyle name="超連結_x000f_ 15" xfId="8165"/>
    <cellStyle name="超連結 16" xfId="8166"/>
    <cellStyle name="超連結_x000f_ 16" xfId="8167"/>
    <cellStyle name="超連結 17" xfId="8168"/>
    <cellStyle name="超連結_x000f_ 17" xfId="8169"/>
    <cellStyle name="超連結 18" xfId="8170"/>
    <cellStyle name="超連結_x000f_ 18" xfId="8171"/>
    <cellStyle name="超連結 19" xfId="8172"/>
    <cellStyle name="超連結_x000f_ 19" xfId="8173"/>
    <cellStyle name="超連結 2" xfId="8174"/>
    <cellStyle name="超連結_x000f_ 2" xfId="8175"/>
    <cellStyle name="超連結 20" xfId="8176"/>
    <cellStyle name="超連結_x000f_ 20" xfId="8177"/>
    <cellStyle name="超連結 21" xfId="8178"/>
    <cellStyle name="超連結_x000f_ 21" xfId="8179"/>
    <cellStyle name="超連結 22" xfId="8180"/>
    <cellStyle name="超連結_x000f_ 22" xfId="8181"/>
    <cellStyle name="超連結 23" xfId="8182"/>
    <cellStyle name="超連結_x000f_ 23" xfId="8183"/>
    <cellStyle name="超連結 24" xfId="8184"/>
    <cellStyle name="超連結_x000f_ 24" xfId="8185"/>
    <cellStyle name="超連結 25" xfId="8186"/>
    <cellStyle name="超連結_x000f_ 25" xfId="8187"/>
    <cellStyle name="超連結 26" xfId="8188"/>
    <cellStyle name="超連結_x000f_ 26" xfId="8189"/>
    <cellStyle name="超連結 27" xfId="8190"/>
    <cellStyle name="超連結_x000f_ 27" xfId="8191"/>
    <cellStyle name="超連結 28" xfId="8192"/>
    <cellStyle name="超連結_x000f_ 28" xfId="8193"/>
    <cellStyle name="超連結 29" xfId="8194"/>
    <cellStyle name="超連結_x000f_ 29" xfId="8195"/>
    <cellStyle name="超連結 3" xfId="8196"/>
    <cellStyle name="超連結_x000f_ 3" xfId="8197"/>
    <cellStyle name="超連結 30" xfId="8198"/>
    <cellStyle name="超連結_x000f_ 30" xfId="8199"/>
    <cellStyle name="超連結 31" xfId="8200"/>
    <cellStyle name="超連結_x000f_ 31" xfId="8201"/>
    <cellStyle name="超連結 32" xfId="8202"/>
    <cellStyle name="超連結_x000f_ 32" xfId="8203"/>
    <cellStyle name="超連結 33" xfId="8204"/>
    <cellStyle name="超連結_x000f_ 33" xfId="8205"/>
    <cellStyle name="超連結 34" xfId="8206"/>
    <cellStyle name="超連結_x000f_ 34" xfId="8207"/>
    <cellStyle name="超連結 35" xfId="8208"/>
    <cellStyle name="超連結_x000f_ 35" xfId="8209"/>
    <cellStyle name="超連結 36" xfId="8210"/>
    <cellStyle name="超連結_x000f_ 36" xfId="8211"/>
    <cellStyle name="超連結 37" xfId="8212"/>
    <cellStyle name="超連結_x000f_ 37" xfId="8213"/>
    <cellStyle name="超連結 38" xfId="8214"/>
    <cellStyle name="超連結_x000f_ 38" xfId="8215"/>
    <cellStyle name="超連結 39" xfId="8216"/>
    <cellStyle name="超連結_x000f_ 39" xfId="8217"/>
    <cellStyle name="超連結 4" xfId="8218"/>
    <cellStyle name="超連結_x000f_ 4" xfId="8219"/>
    <cellStyle name="超連結 40" xfId="8220"/>
    <cellStyle name="超連結_x000f_ 40" xfId="8221"/>
    <cellStyle name="超連結 41" xfId="8222"/>
    <cellStyle name="超連結_x000f_ 41" xfId="8223"/>
    <cellStyle name="超連結 42" xfId="8224"/>
    <cellStyle name="超連結_x000f_ 42" xfId="8225"/>
    <cellStyle name="超連結 43" xfId="8226"/>
    <cellStyle name="超連結_x000f_ 43" xfId="8227"/>
    <cellStyle name="超連結 44" xfId="8228"/>
    <cellStyle name="超連結_x000f_ 44" xfId="8229"/>
    <cellStyle name="超連結 45" xfId="8230"/>
    <cellStyle name="超連結_x000f_ 45" xfId="8231"/>
    <cellStyle name="超連結 46" xfId="8232"/>
    <cellStyle name="超連結_x000f_ 46" xfId="8233"/>
    <cellStyle name="超連結 47" xfId="8234"/>
    <cellStyle name="超連結_x000f_ 47" xfId="8235"/>
    <cellStyle name="超連結 48" xfId="8236"/>
    <cellStyle name="超連結_x000f_ 48" xfId="8237"/>
    <cellStyle name="超連結 49" xfId="8238"/>
    <cellStyle name="超連結_x000f_ 49" xfId="8239"/>
    <cellStyle name="超連結 5" xfId="8240"/>
    <cellStyle name="超連結_x000f_ 5" xfId="8241"/>
    <cellStyle name="超連結 50" xfId="8242"/>
    <cellStyle name="超連結_x000f_ 50" xfId="8243"/>
    <cellStyle name="超連結 51" xfId="8244"/>
    <cellStyle name="超連結_x000f_ 51" xfId="8245"/>
    <cellStyle name="超連結 52" xfId="8246"/>
    <cellStyle name="超連結_x000f_ 52" xfId="8247"/>
    <cellStyle name="超連結 53" xfId="8248"/>
    <cellStyle name="超連結_x000f_ 53" xfId="8249"/>
    <cellStyle name="超連結 54" xfId="8250"/>
    <cellStyle name="超連結_x000f_ 54" xfId="8251"/>
    <cellStyle name="超連結 55" xfId="8252"/>
    <cellStyle name="超連結_x000f_ 55" xfId="8253"/>
    <cellStyle name="超連結 56" xfId="8254"/>
    <cellStyle name="超連結_x000f_ 56" xfId="8255"/>
    <cellStyle name="超連結 57" xfId="8256"/>
    <cellStyle name="超連結_x000f_ 57" xfId="8257"/>
    <cellStyle name="超連結 58" xfId="8258"/>
    <cellStyle name="超連結_x000f_ 58" xfId="8259"/>
    <cellStyle name="超連結 59" xfId="8260"/>
    <cellStyle name="超連結_x000f_ 59" xfId="8261"/>
    <cellStyle name="超連結 6" xfId="8262"/>
    <cellStyle name="超連結_x000f_ 6" xfId="8263"/>
    <cellStyle name="超連結 7" xfId="8264"/>
    <cellStyle name="超連結_x000f_ 7" xfId="8265"/>
    <cellStyle name="超連結 8" xfId="8266"/>
    <cellStyle name="超連結_x000f_ 8" xfId="8267"/>
    <cellStyle name="超連結 9" xfId="8268"/>
    <cellStyle name="超連結_x000f_ 9" xfId="8269"/>
    <cellStyle name="超連結_x000d_" xfId="8270"/>
    <cellStyle name="超連結_x000d_ 2" xfId="8271"/>
    <cellStyle name="超連結_x000d_ 3" xfId="8272"/>
    <cellStyle name="超連結??汸" xfId="8273"/>
    <cellStyle name="超連結??汸 2" xfId="8274"/>
    <cellStyle name="超連結??汸 3" xfId="8275"/>
    <cellStyle name="超連結?w?" xfId="8276"/>
    <cellStyle name="超連結?w? 2" xfId="8277"/>
    <cellStyle name="超連結?w? 3" xfId="8278"/>
    <cellStyle name="超連結?潒?" xfId="8279"/>
    <cellStyle name="超連結?潒? 2" xfId="8280"/>
    <cellStyle name="超連結?潒? 3" xfId="8281"/>
    <cellStyle name="超連結♇⹡汸" xfId="8282"/>
    <cellStyle name="超連結♇⹡汸 2" xfId="8283"/>
    <cellStyle name="超連結♇⹡汸 3" xfId="8284"/>
    <cellStyle name="超連結⁷潒慭" xfId="8285"/>
    <cellStyle name="超連結⁷潒慭 2" xfId="8286"/>
    <cellStyle name="超連結⁷潒慭 3" xfId="8287"/>
    <cellStyle name="超連結敎w慭" xfId="8288"/>
    <cellStyle name="超連結敎w慭 2" xfId="8289"/>
    <cellStyle name="超連結敎w慭 3" xfId="8290"/>
    <cellStyle name="通貨 [0.00]_††††† " xfId="8291"/>
    <cellStyle name="通貨_††††† " xfId="8292"/>
    <cellStyle name="隨後的超連結" xfId="8293"/>
    <cellStyle name="隨後的超連結 2" xfId="8294"/>
    <cellStyle name="隨後的超連結 3" xfId="8295"/>
    <cellStyle name="隨後的超連結n_x0003_" xfId="8296"/>
    <cellStyle name="隨後的超連結n_x0003_ 2" xfId="8297"/>
    <cellStyle name="隨後的超連結n_x0003_ 3" xfId="8298"/>
    <cellStyle name="隨後的超連結n汸s?呃L" xfId="8299"/>
    <cellStyle name="隨後的超連結n汸s?呃L 2" xfId="8300"/>
    <cellStyle name="隨後的超連結n汸s?呃L 3" xfId="8301"/>
    <cellStyle name="隨後的超連結n汸s䱘呃L" xfId="8302"/>
    <cellStyle name="隨後的超連結n汸s䱘呃L 2" xfId="8303"/>
    <cellStyle name="隨後的超連結n汸s䱘呃L 3" xfId="8304"/>
    <cellStyle name="隨後的超連結s?呃L?R" xfId="8305"/>
    <cellStyle name="隨後的超連結s?呃L?R 2" xfId="8306"/>
    <cellStyle name="隨後的超連結s?呃L?R 3" xfId="8307"/>
    <cellStyle name="隨後的超連結s䱘呃L䄀R" xfId="8308"/>
    <cellStyle name="隨後的超連結s䱘呃L䄀R 2" xfId="8309"/>
    <cellStyle name="隨後的超連結s䱘呃L䄀R 3" xfId="831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443</xdr:row>
      <xdr:rowOff>0</xdr:rowOff>
    </xdr:from>
    <xdr:to>
      <xdr:col>1</xdr:col>
      <xdr:colOff>57150</xdr:colOff>
      <xdr:row>443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5775" y="4029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442</xdr:row>
      <xdr:rowOff>104775</xdr:rowOff>
    </xdr:from>
    <xdr:to>
      <xdr:col>1</xdr:col>
      <xdr:colOff>57150</xdr:colOff>
      <xdr:row>442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85775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595</xdr:row>
      <xdr:rowOff>0</xdr:rowOff>
    </xdr:from>
    <xdr:to>
      <xdr:col>1</xdr:col>
      <xdr:colOff>57150</xdr:colOff>
      <xdr:row>595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542925" y="919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389</xdr:row>
      <xdr:rowOff>0</xdr:rowOff>
    </xdr:from>
    <xdr:to>
      <xdr:col>1</xdr:col>
      <xdr:colOff>57150</xdr:colOff>
      <xdr:row>389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10031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388</xdr:row>
      <xdr:rowOff>104775</xdr:rowOff>
    </xdr:from>
    <xdr:to>
      <xdr:col>1</xdr:col>
      <xdr:colOff>57150</xdr:colOff>
      <xdr:row>388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10018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546</xdr:row>
      <xdr:rowOff>0</xdr:rowOff>
    </xdr:from>
    <xdr:to>
      <xdr:col>1</xdr:col>
      <xdr:colOff>57150</xdr:colOff>
      <xdr:row>546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546</xdr:row>
      <xdr:rowOff>0</xdr:rowOff>
    </xdr:from>
    <xdr:to>
      <xdr:col>1</xdr:col>
      <xdr:colOff>57150</xdr:colOff>
      <xdr:row>546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546</xdr:row>
      <xdr:rowOff>0</xdr:rowOff>
    </xdr:from>
    <xdr:to>
      <xdr:col>1</xdr:col>
      <xdr:colOff>57150</xdr:colOff>
      <xdr:row>546</xdr:row>
      <xdr:rowOff>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546</xdr:row>
      <xdr:rowOff>0</xdr:rowOff>
    </xdr:from>
    <xdr:to>
      <xdr:col>1</xdr:col>
      <xdr:colOff>57150</xdr:colOff>
      <xdr:row>546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685800" y="135388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My%20Documents\Documents%20and%20Settings\So%20ke%20hoach\My%20Documents\QUYNH\Linh%20tinh\TRAM%20THU%20Y%20PHONG%20THO\TEDI\WC-T5%20-%20TEDI.EX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phat sinh"/>
      <sheetName val="TH phat sinh"/>
      <sheetName val="chenh lech phat sinh"/>
      <sheetName val="Tong hop"/>
      <sheetName val="chi tiet"/>
      <sheetName val="chenh lech vat tu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C31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25"/>
  <sheetViews>
    <sheetView showWhiteSpace="0" zoomScale="85" zoomScaleNormal="85" zoomScalePageLayoutView="85" workbookViewId="0">
      <pane ySplit="3" topLeftCell="A4" activePane="bottomLeft" state="frozen"/>
      <selection pane="bottomLeft" activeCell="G29" sqref="G29"/>
    </sheetView>
  </sheetViews>
  <sheetFormatPr defaultColWidth="9.109375" defaultRowHeight="18"/>
  <cols>
    <col min="1" max="1" width="9.44140625" style="1" bestFit="1" customWidth="1"/>
    <col min="2" max="2" width="67.88671875" style="1" customWidth="1"/>
    <col min="3" max="3" width="17.88671875" style="280" customWidth="1"/>
    <col min="4" max="4" width="15.6640625" style="1" customWidth="1"/>
    <col min="5" max="5" width="15" style="1" bestFit="1" customWidth="1"/>
    <col min="6" max="6" width="13" style="1" hidden="1" customWidth="1"/>
    <col min="7" max="7" width="16" style="1" bestFit="1" customWidth="1"/>
    <col min="8" max="8" width="16.6640625" style="1" customWidth="1"/>
    <col min="9" max="9" width="12.5546875" style="274" customWidth="1"/>
    <col min="10" max="10" width="11.44140625" style="274" customWidth="1"/>
    <col min="11" max="11" width="12.44140625" style="1" customWidth="1"/>
    <col min="12" max="12" width="9.109375" style="1"/>
    <col min="13" max="13" width="12.33203125" style="1" bestFit="1" customWidth="1"/>
    <col min="14" max="14" width="12.33203125" style="1" customWidth="1"/>
    <col min="15" max="16384" width="9.109375" style="1"/>
  </cols>
  <sheetData>
    <row r="1" spans="1:11" ht="51" customHeight="1">
      <c r="A1" s="325" t="s">
        <v>605</v>
      </c>
      <c r="B1" s="326"/>
      <c r="C1" s="326"/>
      <c r="D1" s="326"/>
      <c r="E1" s="326"/>
      <c r="F1" s="326"/>
      <c r="G1" s="326"/>
      <c r="H1" s="327" t="s">
        <v>624</v>
      </c>
      <c r="I1" s="326"/>
      <c r="J1" s="326"/>
      <c r="K1" s="326"/>
    </row>
    <row r="2" spans="1:11" ht="17.25" customHeight="1">
      <c r="A2" s="692" t="s">
        <v>625</v>
      </c>
      <c r="B2" s="690" t="s">
        <v>1</v>
      </c>
      <c r="C2" s="694" t="s">
        <v>2</v>
      </c>
      <c r="D2" s="690" t="s">
        <v>595</v>
      </c>
      <c r="E2" s="696" t="s">
        <v>597</v>
      </c>
      <c r="F2" s="696"/>
      <c r="G2" s="696"/>
      <c r="H2" s="697" t="s">
        <v>599</v>
      </c>
      <c r="I2" s="689" t="s">
        <v>98</v>
      </c>
      <c r="J2" s="689"/>
      <c r="K2" s="690" t="s">
        <v>3</v>
      </c>
    </row>
    <row r="3" spans="1:11" ht="87">
      <c r="A3" s="693"/>
      <c r="B3" s="691"/>
      <c r="C3" s="695"/>
      <c r="D3" s="691"/>
      <c r="E3" s="8" t="s">
        <v>132</v>
      </c>
      <c r="F3" s="8"/>
      <c r="G3" s="8" t="s">
        <v>596</v>
      </c>
      <c r="H3" s="698"/>
      <c r="I3" s="270" t="s">
        <v>598</v>
      </c>
      <c r="J3" s="270" t="s">
        <v>600</v>
      </c>
      <c r="K3" s="691"/>
    </row>
    <row r="4" spans="1:11">
      <c r="A4" s="328" t="s">
        <v>606</v>
      </c>
      <c r="B4" s="10" t="s">
        <v>5</v>
      </c>
      <c r="C4" s="9"/>
      <c r="D4" s="9"/>
      <c r="E4" s="11"/>
      <c r="F4" s="9"/>
      <c r="G4" s="12"/>
      <c r="H4" s="12"/>
      <c r="I4" s="271"/>
      <c r="J4" s="271"/>
      <c r="K4" s="9"/>
    </row>
    <row r="5" spans="1:11">
      <c r="A5" s="329" t="s">
        <v>607</v>
      </c>
      <c r="B5" s="14" t="s">
        <v>7</v>
      </c>
      <c r="C5" s="13"/>
      <c r="D5" s="13"/>
      <c r="E5" s="15"/>
      <c r="F5" s="13"/>
      <c r="G5" s="16"/>
      <c r="H5" s="16"/>
      <c r="I5" s="34"/>
      <c r="J5" s="34"/>
      <c r="K5" s="13"/>
    </row>
    <row r="6" spans="1:11" hidden="1">
      <c r="A6" s="329" t="s">
        <v>608</v>
      </c>
      <c r="B6" s="18" t="s">
        <v>8</v>
      </c>
      <c r="C6" s="17" t="s">
        <v>9</v>
      </c>
      <c r="D6" s="17"/>
      <c r="E6" s="19"/>
      <c r="F6" s="17"/>
      <c r="G6" s="20"/>
      <c r="H6" s="20"/>
      <c r="I6" s="34"/>
      <c r="J6" s="34"/>
      <c r="K6" s="17"/>
    </row>
    <row r="7" spans="1:11" hidden="1">
      <c r="A7" s="329" t="s">
        <v>609</v>
      </c>
      <c r="B7" s="18" t="s">
        <v>10</v>
      </c>
      <c r="C7" s="17" t="str">
        <f>C6</f>
        <v>Tr. đồng</v>
      </c>
      <c r="D7" s="17"/>
      <c r="E7" s="19"/>
      <c r="F7" s="17"/>
      <c r="G7" s="20"/>
      <c r="H7" s="20"/>
      <c r="I7" s="34"/>
      <c r="J7" s="34"/>
      <c r="K7" s="17"/>
    </row>
    <row r="8" spans="1:11" hidden="1">
      <c r="A8" s="329" t="s">
        <v>610</v>
      </c>
      <c r="B8" s="18" t="s">
        <v>11</v>
      </c>
      <c r="C8" s="17" t="str">
        <f>C6</f>
        <v>Tr. đồng</v>
      </c>
      <c r="D8" s="17"/>
      <c r="E8" s="19"/>
      <c r="F8" s="17"/>
      <c r="G8" s="20"/>
      <c r="H8" s="20"/>
      <c r="I8" s="34"/>
      <c r="J8" s="34"/>
      <c r="K8" s="17"/>
    </row>
    <row r="9" spans="1:11" hidden="1">
      <c r="A9" s="329" t="s">
        <v>611</v>
      </c>
      <c r="B9" s="18" t="s">
        <v>12</v>
      </c>
      <c r="C9" s="17" t="str">
        <f>C6</f>
        <v>Tr. đồng</v>
      </c>
      <c r="D9" s="17"/>
      <c r="E9" s="19"/>
      <c r="F9" s="17"/>
      <c r="G9" s="20"/>
      <c r="H9" s="20"/>
      <c r="I9" s="34"/>
      <c r="J9" s="34"/>
      <c r="K9" s="17"/>
    </row>
    <row r="10" spans="1:11" hidden="1">
      <c r="A10" s="329" t="s">
        <v>612</v>
      </c>
      <c r="B10" s="18" t="s">
        <v>13</v>
      </c>
      <c r="C10" s="17" t="str">
        <f>C6</f>
        <v>Tr. đồng</v>
      </c>
      <c r="D10" s="17"/>
      <c r="E10" s="19"/>
      <c r="F10" s="17"/>
      <c r="G10" s="20"/>
      <c r="H10" s="20"/>
      <c r="I10" s="34"/>
      <c r="J10" s="34"/>
      <c r="K10" s="17"/>
    </row>
    <row r="11" spans="1:11" hidden="1">
      <c r="A11" s="329" t="s">
        <v>613</v>
      </c>
      <c r="B11" s="18" t="s">
        <v>14</v>
      </c>
      <c r="C11" s="17" t="str">
        <f>C7</f>
        <v>Tr. đồng</v>
      </c>
      <c r="D11" s="17"/>
      <c r="E11" s="19"/>
      <c r="F11" s="17"/>
      <c r="G11" s="20"/>
      <c r="H11" s="20"/>
      <c r="I11" s="34"/>
      <c r="J11" s="34"/>
      <c r="K11" s="17"/>
    </row>
    <row r="12" spans="1:11" hidden="1">
      <c r="A12" s="329" t="s">
        <v>614</v>
      </c>
      <c r="B12" s="18" t="s">
        <v>15</v>
      </c>
      <c r="C12" s="17" t="str">
        <f>C6</f>
        <v>Tr. đồng</v>
      </c>
      <c r="D12" s="17"/>
      <c r="E12" s="19"/>
      <c r="F12" s="17"/>
      <c r="G12" s="20"/>
      <c r="H12" s="20"/>
      <c r="I12" s="34"/>
      <c r="J12" s="34"/>
      <c r="K12" s="17"/>
    </row>
    <row r="13" spans="1:11" hidden="1">
      <c r="A13" s="329" t="s">
        <v>615</v>
      </c>
      <c r="B13" s="18" t="s">
        <v>16</v>
      </c>
      <c r="C13" s="17" t="str">
        <f>C6</f>
        <v>Tr. đồng</v>
      </c>
      <c r="D13" s="17"/>
      <c r="E13" s="19"/>
      <c r="F13" s="17"/>
      <c r="G13" s="20"/>
      <c r="H13" s="20"/>
      <c r="I13" s="34"/>
      <c r="J13" s="34"/>
      <c r="K13" s="17"/>
    </row>
    <row r="14" spans="1:11" hidden="1">
      <c r="A14" s="329" t="s">
        <v>616</v>
      </c>
      <c r="B14" s="18" t="s">
        <v>17</v>
      </c>
      <c r="C14" s="17" t="str">
        <f>C6</f>
        <v>Tr. đồng</v>
      </c>
      <c r="D14" s="17"/>
      <c r="E14" s="19"/>
      <c r="F14" s="17"/>
      <c r="G14" s="20"/>
      <c r="H14" s="20"/>
      <c r="I14" s="34"/>
      <c r="J14" s="34"/>
      <c r="K14" s="17"/>
    </row>
    <row r="15" spans="1:11" hidden="1">
      <c r="A15" s="329" t="s">
        <v>617</v>
      </c>
      <c r="B15" s="18" t="s">
        <v>18</v>
      </c>
      <c r="C15" s="17" t="str">
        <f>C6</f>
        <v>Tr. đồng</v>
      </c>
      <c r="D15" s="17"/>
      <c r="E15" s="19"/>
      <c r="F15" s="17"/>
      <c r="G15" s="20"/>
      <c r="H15" s="20"/>
      <c r="I15" s="34"/>
      <c r="J15" s="34"/>
      <c r="K15" s="17"/>
    </row>
    <row r="16" spans="1:11" hidden="1">
      <c r="A16" s="329" t="s">
        <v>618</v>
      </c>
      <c r="B16" s="18" t="s">
        <v>19</v>
      </c>
      <c r="C16" s="17" t="str">
        <f>C6</f>
        <v>Tr. đồng</v>
      </c>
      <c r="D16" s="17"/>
      <c r="E16" s="19"/>
      <c r="F16" s="17"/>
      <c r="G16" s="20"/>
      <c r="H16" s="20"/>
      <c r="I16" s="34"/>
      <c r="J16" s="34"/>
      <c r="K16" s="17"/>
    </row>
    <row r="17" spans="1:11" hidden="1">
      <c r="A17" s="329" t="s">
        <v>619</v>
      </c>
      <c r="B17" s="18" t="s">
        <v>20</v>
      </c>
      <c r="C17" s="17" t="str">
        <f>C6</f>
        <v>Tr. đồng</v>
      </c>
      <c r="D17" s="17"/>
      <c r="E17" s="19"/>
      <c r="F17" s="17"/>
      <c r="G17" s="20"/>
      <c r="H17" s="20"/>
      <c r="I17" s="34"/>
      <c r="J17" s="34"/>
      <c r="K17" s="17"/>
    </row>
    <row r="18" spans="1:11" hidden="1">
      <c r="A18" s="329" t="s">
        <v>620</v>
      </c>
      <c r="B18" s="18" t="s">
        <v>18</v>
      </c>
      <c r="C18" s="17" t="str">
        <f>C6</f>
        <v>Tr. đồng</v>
      </c>
      <c r="D18" s="17"/>
      <c r="E18" s="19"/>
      <c r="F18" s="17"/>
      <c r="G18" s="20"/>
      <c r="H18" s="20"/>
      <c r="I18" s="34"/>
      <c r="J18" s="34"/>
      <c r="K18" s="17"/>
    </row>
    <row r="19" spans="1:11" hidden="1">
      <c r="A19" s="329" t="s">
        <v>621</v>
      </c>
      <c r="B19" s="18" t="s">
        <v>19</v>
      </c>
      <c r="C19" s="17" t="str">
        <f>C6</f>
        <v>Tr. đồng</v>
      </c>
      <c r="D19" s="17"/>
      <c r="E19" s="19"/>
      <c r="F19" s="17"/>
      <c r="G19" s="20"/>
      <c r="H19" s="20"/>
      <c r="I19" s="34"/>
      <c r="J19" s="34"/>
      <c r="K19" s="17"/>
    </row>
    <row r="20" spans="1:11" hidden="1">
      <c r="A20" s="329" t="s">
        <v>622</v>
      </c>
      <c r="B20" s="18" t="s">
        <v>21</v>
      </c>
      <c r="C20" s="17" t="str">
        <f>C6</f>
        <v>Tr. đồng</v>
      </c>
      <c r="D20" s="17"/>
      <c r="E20" s="19"/>
      <c r="F20" s="17"/>
      <c r="G20" s="20"/>
      <c r="H20" s="20"/>
      <c r="I20" s="34"/>
      <c r="J20" s="34"/>
      <c r="K20" s="17"/>
    </row>
    <row r="21" spans="1:11" hidden="1">
      <c r="A21" s="329" t="s">
        <v>623</v>
      </c>
      <c r="B21" s="18" t="s">
        <v>22</v>
      </c>
      <c r="C21" s="17" t="str">
        <f>C6</f>
        <v>Tr. đồng</v>
      </c>
      <c r="D21" s="17"/>
      <c r="E21" s="19"/>
      <c r="F21" s="17"/>
      <c r="G21" s="20"/>
      <c r="H21" s="20"/>
      <c r="I21" s="34"/>
      <c r="J21" s="34"/>
      <c r="K21" s="17"/>
    </row>
    <row r="22" spans="1:11" hidden="1">
      <c r="A22" s="17"/>
      <c r="B22" s="18" t="s">
        <v>10</v>
      </c>
      <c r="C22" s="17" t="str">
        <f>C6</f>
        <v>Tr. đồng</v>
      </c>
      <c r="D22" s="17"/>
      <c r="E22" s="19"/>
      <c r="F22" s="17"/>
      <c r="G22" s="20"/>
      <c r="H22" s="20"/>
      <c r="I22" s="34"/>
      <c r="J22" s="34"/>
      <c r="K22" s="17"/>
    </row>
    <row r="23" spans="1:11" hidden="1">
      <c r="A23" s="17"/>
      <c r="B23" s="18" t="s">
        <v>17</v>
      </c>
      <c r="C23" s="17" t="str">
        <f>C6</f>
        <v>Tr. đồng</v>
      </c>
      <c r="D23" s="17"/>
      <c r="E23" s="19"/>
      <c r="F23" s="17"/>
      <c r="G23" s="20"/>
      <c r="H23" s="20"/>
      <c r="I23" s="34"/>
      <c r="J23" s="34"/>
      <c r="K23" s="17"/>
    </row>
    <row r="24" spans="1:11" hidden="1">
      <c r="A24" s="17"/>
      <c r="B24" s="18" t="s">
        <v>23</v>
      </c>
      <c r="C24" s="17" t="str">
        <f>C6</f>
        <v>Tr. đồng</v>
      </c>
      <c r="D24" s="17"/>
      <c r="E24" s="19"/>
      <c r="F24" s="17"/>
      <c r="G24" s="20"/>
      <c r="H24" s="20"/>
      <c r="I24" s="34"/>
      <c r="J24" s="34"/>
      <c r="K24" s="17"/>
    </row>
    <row r="25" spans="1:11">
      <c r="A25" s="13"/>
      <c r="B25" s="14" t="s">
        <v>108</v>
      </c>
      <c r="C25" s="13" t="s">
        <v>24</v>
      </c>
      <c r="D25" s="218">
        <v>100</v>
      </c>
      <c r="E25" s="21">
        <v>100</v>
      </c>
      <c r="F25" s="218"/>
      <c r="G25" s="21">
        <v>100</v>
      </c>
      <c r="H25" s="21">
        <f>+H26+H27+H28</f>
        <v>100</v>
      </c>
      <c r="I25" s="218"/>
      <c r="J25" s="218"/>
      <c r="K25" s="13"/>
    </row>
    <row r="26" spans="1:11">
      <c r="A26" s="17"/>
      <c r="B26" s="18" t="s">
        <v>10</v>
      </c>
      <c r="C26" s="17" t="s">
        <v>24</v>
      </c>
      <c r="D26" s="34">
        <v>29</v>
      </c>
      <c r="E26" s="19">
        <v>35.200000000000003</v>
      </c>
      <c r="F26" s="17"/>
      <c r="G26" s="289">
        <f>+E26</f>
        <v>35.200000000000003</v>
      </c>
      <c r="H26" s="289">
        <v>34.200000000000003</v>
      </c>
      <c r="I26" s="34">
        <f>+G26/D26*100</f>
        <v>121.3793103448276</v>
      </c>
      <c r="J26" s="34">
        <f>+G26/E26*100</f>
        <v>100</v>
      </c>
      <c r="K26" s="17"/>
    </row>
    <row r="27" spans="1:11">
      <c r="A27" s="17"/>
      <c r="B27" s="18" t="s">
        <v>17</v>
      </c>
      <c r="C27" s="17" t="s">
        <v>24</v>
      </c>
      <c r="D27" s="34">
        <v>48</v>
      </c>
      <c r="E27" s="19">
        <v>32.299999999999997</v>
      </c>
      <c r="F27" s="17"/>
      <c r="G27" s="289">
        <f>+E27</f>
        <v>32.299999999999997</v>
      </c>
      <c r="H27" s="289">
        <v>32.799999999999997</v>
      </c>
      <c r="I27" s="34">
        <f>+G27/D27*100</f>
        <v>67.291666666666657</v>
      </c>
      <c r="J27" s="34">
        <f>+G27/E27*100</f>
        <v>100</v>
      </c>
      <c r="K27" s="17"/>
    </row>
    <row r="28" spans="1:11">
      <c r="A28" s="17"/>
      <c r="B28" s="18" t="s">
        <v>23</v>
      </c>
      <c r="C28" s="17" t="s">
        <v>24</v>
      </c>
      <c r="D28" s="34">
        <v>23</v>
      </c>
      <c r="E28" s="19">
        <v>32.5</v>
      </c>
      <c r="F28" s="17"/>
      <c r="G28" s="289">
        <f>+E28</f>
        <v>32.5</v>
      </c>
      <c r="H28" s="289">
        <v>33</v>
      </c>
      <c r="I28" s="34">
        <f>+G28/D28*100</f>
        <v>141.30434782608697</v>
      </c>
      <c r="J28" s="34">
        <f>+G28/E28*100</f>
        <v>100</v>
      </c>
      <c r="K28" s="17"/>
    </row>
    <row r="29" spans="1:11">
      <c r="A29" s="13"/>
      <c r="B29" s="14" t="s">
        <v>25</v>
      </c>
      <c r="C29" s="13" t="str">
        <f>C6</f>
        <v>Tr. đồng</v>
      </c>
      <c r="D29" s="217">
        <v>20.5</v>
      </c>
      <c r="E29" s="15">
        <v>22.9</v>
      </c>
      <c r="F29" s="13"/>
      <c r="G29" s="15">
        <v>22.9</v>
      </c>
      <c r="H29" s="15">
        <v>26.2</v>
      </c>
      <c r="I29" s="218">
        <f>+G29/D29*100</f>
        <v>111.70731707317071</v>
      </c>
      <c r="J29" s="218">
        <f>+G29/E29*100</f>
        <v>100</v>
      </c>
      <c r="K29" s="13"/>
    </row>
    <row r="30" spans="1:11">
      <c r="A30" s="13"/>
      <c r="B30" s="14" t="s">
        <v>133</v>
      </c>
      <c r="C30" s="13" t="s">
        <v>26</v>
      </c>
      <c r="D30" s="218">
        <v>29571.810999999998</v>
      </c>
      <c r="E30" s="21">
        <v>29600</v>
      </c>
      <c r="F30" s="22"/>
      <c r="G30" s="29">
        <v>30283.044000000002</v>
      </c>
      <c r="H30" s="29">
        <v>30027.5</v>
      </c>
      <c r="I30" s="218">
        <f>+G30/D30*100</f>
        <v>102.40510464509597</v>
      </c>
      <c r="J30" s="218">
        <f>+G30/E30*100</f>
        <v>102.30758108108108</v>
      </c>
      <c r="K30" s="13"/>
    </row>
    <row r="31" spans="1:11" hidden="1">
      <c r="A31" s="13"/>
      <c r="B31" s="14" t="s">
        <v>109</v>
      </c>
      <c r="C31" s="13" t="str">
        <f>C6</f>
        <v>Tr. đồng</v>
      </c>
      <c r="D31" s="13"/>
      <c r="E31" s="15"/>
      <c r="F31" s="13"/>
      <c r="G31" s="16"/>
      <c r="H31" s="16"/>
      <c r="I31" s="218"/>
      <c r="J31" s="218"/>
      <c r="K31" s="13"/>
    </row>
    <row r="32" spans="1:11" hidden="1">
      <c r="A32" s="13"/>
      <c r="B32" s="14" t="s">
        <v>27</v>
      </c>
      <c r="C32" s="13"/>
      <c r="D32" s="13"/>
      <c r="E32" s="15"/>
      <c r="F32" s="13"/>
      <c r="G32" s="16"/>
      <c r="H32" s="16"/>
      <c r="I32" s="218"/>
      <c r="J32" s="218"/>
      <c r="K32" s="13"/>
    </row>
    <row r="33" spans="1:11" hidden="1">
      <c r="A33" s="13"/>
      <c r="B33" s="14" t="s">
        <v>28</v>
      </c>
      <c r="C33" s="13" t="s">
        <v>29</v>
      </c>
      <c r="D33" s="13"/>
      <c r="E33" s="15"/>
      <c r="F33" s="13"/>
      <c r="G33" s="16"/>
      <c r="H33" s="16"/>
      <c r="I33" s="218"/>
      <c r="J33" s="218"/>
      <c r="K33" s="13"/>
    </row>
    <row r="34" spans="1:11" hidden="1">
      <c r="A34" s="13"/>
      <c r="B34" s="14" t="s">
        <v>30</v>
      </c>
      <c r="C34" s="13" t="s">
        <v>29</v>
      </c>
      <c r="D34" s="13"/>
      <c r="E34" s="15"/>
      <c r="F34" s="13"/>
      <c r="G34" s="16"/>
      <c r="H34" s="16"/>
      <c r="I34" s="218"/>
      <c r="J34" s="218"/>
      <c r="K34" s="13"/>
    </row>
    <row r="35" spans="1:11" hidden="1">
      <c r="A35" s="13"/>
      <c r="B35" s="14" t="s">
        <v>31</v>
      </c>
      <c r="C35" s="13" t="s">
        <v>29</v>
      </c>
      <c r="D35" s="13"/>
      <c r="E35" s="15"/>
      <c r="F35" s="13"/>
      <c r="G35" s="16"/>
      <c r="H35" s="16"/>
      <c r="I35" s="218"/>
      <c r="J35" s="218"/>
      <c r="K35" s="13"/>
    </row>
    <row r="36" spans="1:11" hidden="1">
      <c r="A36" s="13"/>
      <c r="B36" s="14" t="s">
        <v>110</v>
      </c>
      <c r="C36" s="13" t="s">
        <v>29</v>
      </c>
      <c r="D36" s="13"/>
      <c r="E36" s="15"/>
      <c r="F36" s="13"/>
      <c r="G36" s="16"/>
      <c r="H36" s="16"/>
      <c r="I36" s="218"/>
      <c r="J36" s="218"/>
      <c r="K36" s="13"/>
    </row>
    <row r="37" spans="1:11">
      <c r="A37" s="13"/>
      <c r="B37" s="14" t="s">
        <v>32</v>
      </c>
      <c r="C37" s="13"/>
      <c r="D37" s="13"/>
      <c r="E37" s="15"/>
      <c r="F37" s="13"/>
      <c r="G37" s="16"/>
      <c r="H37" s="16"/>
      <c r="I37" s="218"/>
      <c r="J37" s="218"/>
      <c r="K37" s="13"/>
    </row>
    <row r="38" spans="1:11">
      <c r="A38" s="17"/>
      <c r="B38" s="18" t="s">
        <v>33</v>
      </c>
      <c r="C38" s="17" t="s">
        <v>34</v>
      </c>
      <c r="D38" s="219">
        <f>+E38</f>
        <v>1020</v>
      </c>
      <c r="E38" s="35">
        <v>1020</v>
      </c>
      <c r="F38" s="219"/>
      <c r="G38" s="220">
        <f>+E38</f>
        <v>1020</v>
      </c>
      <c r="H38" s="220">
        <f>+G38</f>
        <v>1020</v>
      </c>
      <c r="I38" s="34">
        <f>+G38/D38*100</f>
        <v>100</v>
      </c>
      <c r="J38" s="34">
        <f>+G38/E38*100</f>
        <v>100</v>
      </c>
      <c r="K38" s="17"/>
    </row>
    <row r="39" spans="1:11">
      <c r="A39" s="17"/>
      <c r="B39" s="18" t="s">
        <v>28</v>
      </c>
      <c r="C39" s="17" t="s">
        <v>34</v>
      </c>
      <c r="D39" s="34">
        <v>104</v>
      </c>
      <c r="E39" s="35">
        <v>204</v>
      </c>
      <c r="F39" s="34"/>
      <c r="G39" s="35">
        <v>213</v>
      </c>
      <c r="H39" s="35">
        <v>353</v>
      </c>
      <c r="I39" s="34">
        <f>+G39/D39*100</f>
        <v>204.80769230769229</v>
      </c>
      <c r="J39" s="34">
        <f>+G39/E39*100</f>
        <v>104.41176470588236</v>
      </c>
      <c r="K39" s="17"/>
    </row>
    <row r="40" spans="1:11">
      <c r="A40" s="23"/>
      <c r="B40" s="24" t="s">
        <v>93</v>
      </c>
      <c r="C40" s="23" t="s">
        <v>29</v>
      </c>
      <c r="D40" s="272">
        <v>100</v>
      </c>
      <c r="E40" s="36">
        <v>100</v>
      </c>
      <c r="F40" s="23"/>
      <c r="G40" s="26">
        <v>100</v>
      </c>
      <c r="H40" s="26">
        <v>140</v>
      </c>
      <c r="I40" s="34">
        <f>+G40/D40*100</f>
        <v>100</v>
      </c>
      <c r="J40" s="34">
        <f>+G40/E40*100</f>
        <v>100</v>
      </c>
      <c r="K40" s="23"/>
    </row>
    <row r="41" spans="1:11">
      <c r="A41" s="13"/>
      <c r="B41" s="14" t="s">
        <v>35</v>
      </c>
      <c r="C41" s="13" t="s">
        <v>24</v>
      </c>
      <c r="D41" s="217">
        <v>5.5</v>
      </c>
      <c r="E41" s="221">
        <v>5.5</v>
      </c>
      <c r="F41" s="217"/>
      <c r="G41" s="221">
        <v>5.5</v>
      </c>
      <c r="H41" s="221">
        <v>5.5</v>
      </c>
      <c r="I41" s="218">
        <f>+G41/D41*100</f>
        <v>100</v>
      </c>
      <c r="J41" s="218">
        <f>+G41/E41*100</f>
        <v>100</v>
      </c>
      <c r="K41" s="13"/>
    </row>
    <row r="42" spans="1:11">
      <c r="A42" s="13"/>
      <c r="B42" s="14" t="s">
        <v>36</v>
      </c>
      <c r="C42" s="13" t="str">
        <f t="shared" ref="C42:C56" si="0">C6</f>
        <v>Tr. đồng</v>
      </c>
      <c r="D42" s="218">
        <v>46170</v>
      </c>
      <c r="E42" s="21">
        <v>46570</v>
      </c>
      <c r="F42" s="27"/>
      <c r="G42" s="29">
        <v>46900</v>
      </c>
      <c r="H42" s="29">
        <v>40670</v>
      </c>
      <c r="I42" s="218">
        <f>+G42/D42*100</f>
        <v>101.58111327701971</v>
      </c>
      <c r="J42" s="218">
        <f>+G42/E42*100</f>
        <v>100.70861069357954</v>
      </c>
      <c r="K42" s="13"/>
    </row>
    <row r="43" spans="1:11" hidden="1">
      <c r="A43" s="17"/>
      <c r="B43" s="18" t="s">
        <v>37</v>
      </c>
      <c r="C43" s="17" t="str">
        <f t="shared" si="0"/>
        <v>Tr. đồng</v>
      </c>
      <c r="D43" s="17"/>
      <c r="E43" s="19"/>
      <c r="F43" s="17"/>
      <c r="G43" s="20"/>
      <c r="H43" s="20"/>
      <c r="I43" s="34"/>
      <c r="J43" s="34"/>
      <c r="K43" s="17"/>
    </row>
    <row r="44" spans="1:11" hidden="1">
      <c r="A44" s="17"/>
      <c r="B44" s="18" t="s">
        <v>38</v>
      </c>
      <c r="C44" s="17" t="str">
        <f t="shared" si="0"/>
        <v>Tr. đồng</v>
      </c>
      <c r="D44" s="17"/>
      <c r="E44" s="19"/>
      <c r="F44" s="17"/>
      <c r="G44" s="20"/>
      <c r="H44" s="20"/>
      <c r="I44" s="34"/>
      <c r="J44" s="34"/>
      <c r="K44" s="17"/>
    </row>
    <row r="45" spans="1:11" hidden="1">
      <c r="A45" s="17"/>
      <c r="B45" s="18" t="s">
        <v>39</v>
      </c>
      <c r="C45" s="17" t="str">
        <f t="shared" si="0"/>
        <v>Tr. đồng</v>
      </c>
      <c r="D45" s="17"/>
      <c r="E45" s="19"/>
      <c r="F45" s="17"/>
      <c r="G45" s="20"/>
      <c r="H45" s="20"/>
      <c r="I45" s="34"/>
      <c r="J45" s="34"/>
      <c r="K45" s="17"/>
    </row>
    <row r="46" spans="1:11" hidden="1">
      <c r="A46" s="17"/>
      <c r="B46" s="18" t="s">
        <v>40</v>
      </c>
      <c r="C46" s="17" t="str">
        <f t="shared" si="0"/>
        <v>Tr. đồng</v>
      </c>
      <c r="D46" s="17"/>
      <c r="E46" s="19"/>
      <c r="F46" s="17"/>
      <c r="G46" s="20"/>
      <c r="H46" s="20"/>
      <c r="I46" s="34"/>
      <c r="J46" s="34"/>
      <c r="K46" s="17"/>
    </row>
    <row r="47" spans="1:11" hidden="1">
      <c r="A47" s="17"/>
      <c r="B47" s="18" t="s">
        <v>41</v>
      </c>
      <c r="C47" s="17" t="str">
        <f t="shared" si="0"/>
        <v>Tr. đồng</v>
      </c>
      <c r="D47" s="17"/>
      <c r="E47" s="19"/>
      <c r="F47" s="17"/>
      <c r="G47" s="20"/>
      <c r="H47" s="20"/>
      <c r="I47" s="34"/>
      <c r="J47" s="34"/>
      <c r="K47" s="17"/>
    </row>
    <row r="48" spans="1:11" hidden="1">
      <c r="A48" s="17"/>
      <c r="B48" s="18" t="s">
        <v>42</v>
      </c>
      <c r="C48" s="17" t="str">
        <f t="shared" si="0"/>
        <v>Tr. đồng</v>
      </c>
      <c r="D48" s="17"/>
      <c r="E48" s="19"/>
      <c r="F48" s="17"/>
      <c r="G48" s="20"/>
      <c r="H48" s="20"/>
      <c r="I48" s="34"/>
      <c r="J48" s="34"/>
      <c r="K48" s="17"/>
    </row>
    <row r="49" spans="1:11" hidden="1">
      <c r="A49" s="17"/>
      <c r="B49" s="18" t="s">
        <v>94</v>
      </c>
      <c r="C49" s="17" t="str">
        <f t="shared" si="0"/>
        <v>Tr. đồng</v>
      </c>
      <c r="D49" s="17"/>
      <c r="E49" s="19"/>
      <c r="F49" s="17"/>
      <c r="G49" s="20"/>
      <c r="H49" s="20"/>
      <c r="I49" s="34"/>
      <c r="J49" s="34"/>
      <c r="K49" s="17"/>
    </row>
    <row r="50" spans="1:11" hidden="1">
      <c r="A50" s="17"/>
      <c r="B50" s="18" t="s">
        <v>95</v>
      </c>
      <c r="C50" s="17" t="str">
        <f t="shared" si="0"/>
        <v>Tr. đồng</v>
      </c>
      <c r="D50" s="17"/>
      <c r="E50" s="19"/>
      <c r="F50" s="17"/>
      <c r="G50" s="20"/>
      <c r="H50" s="20"/>
      <c r="I50" s="34"/>
      <c r="J50" s="34"/>
      <c r="K50" s="17"/>
    </row>
    <row r="51" spans="1:11" hidden="1">
      <c r="A51" s="17"/>
      <c r="B51" s="18" t="s">
        <v>43</v>
      </c>
      <c r="C51" s="17" t="str">
        <f t="shared" si="0"/>
        <v>Tr. đồng</v>
      </c>
      <c r="D51" s="17"/>
      <c r="E51" s="19"/>
      <c r="F51" s="17"/>
      <c r="G51" s="20"/>
      <c r="H51" s="20"/>
      <c r="I51" s="34"/>
      <c r="J51" s="34"/>
      <c r="K51" s="17"/>
    </row>
    <row r="52" spans="1:11" hidden="1">
      <c r="A52" s="17"/>
      <c r="B52" s="18" t="s">
        <v>44</v>
      </c>
      <c r="C52" s="17" t="str">
        <f t="shared" si="0"/>
        <v>Tr. đồng</v>
      </c>
      <c r="D52" s="17"/>
      <c r="E52" s="19"/>
      <c r="F52" s="17"/>
      <c r="G52" s="20"/>
      <c r="H52" s="20"/>
      <c r="I52" s="34"/>
      <c r="J52" s="34"/>
      <c r="K52" s="17"/>
    </row>
    <row r="53" spans="1:11" hidden="1">
      <c r="A53" s="17"/>
      <c r="B53" s="18" t="s">
        <v>45</v>
      </c>
      <c r="C53" s="17" t="str">
        <f t="shared" si="0"/>
        <v>Tr. đồng</v>
      </c>
      <c r="D53" s="17"/>
      <c r="E53" s="19"/>
      <c r="F53" s="17"/>
      <c r="G53" s="20"/>
      <c r="H53" s="20"/>
      <c r="I53" s="34"/>
      <c r="J53" s="34"/>
      <c r="K53" s="17"/>
    </row>
    <row r="54" spans="1:11" hidden="1">
      <c r="A54" s="17"/>
      <c r="B54" s="18" t="s">
        <v>46</v>
      </c>
      <c r="C54" s="17" t="str">
        <f t="shared" si="0"/>
        <v>Tr. đồng</v>
      </c>
      <c r="D54" s="17"/>
      <c r="E54" s="19"/>
      <c r="F54" s="17"/>
      <c r="G54" s="20"/>
      <c r="H54" s="20"/>
      <c r="I54" s="34"/>
      <c r="J54" s="34"/>
      <c r="K54" s="17"/>
    </row>
    <row r="55" spans="1:11" hidden="1">
      <c r="A55" s="17"/>
      <c r="B55" s="18" t="s">
        <v>47</v>
      </c>
      <c r="C55" s="17" t="str">
        <f t="shared" si="0"/>
        <v>Tr. đồng</v>
      </c>
      <c r="D55" s="17"/>
      <c r="E55" s="19"/>
      <c r="F55" s="17"/>
      <c r="G55" s="20"/>
      <c r="H55" s="20"/>
      <c r="I55" s="34"/>
      <c r="J55" s="34"/>
      <c r="K55" s="17"/>
    </row>
    <row r="56" spans="1:11" hidden="1">
      <c r="A56" s="17"/>
      <c r="B56" s="18" t="s">
        <v>48</v>
      </c>
      <c r="C56" s="17" t="str">
        <f t="shared" si="0"/>
        <v>Tr. đồng</v>
      </c>
      <c r="D56" s="17"/>
      <c r="E56" s="19"/>
      <c r="F56" s="17"/>
      <c r="G56" s="20"/>
      <c r="H56" s="20"/>
      <c r="I56" s="34"/>
      <c r="J56" s="34"/>
      <c r="K56" s="17"/>
    </row>
    <row r="57" spans="1:11" hidden="1">
      <c r="A57" s="17"/>
      <c r="B57" s="18" t="s">
        <v>96</v>
      </c>
      <c r="C57" s="17" t="e">
        <f>#REF!</f>
        <v>#REF!</v>
      </c>
      <c r="D57" s="17"/>
      <c r="E57" s="19"/>
      <c r="F57" s="17"/>
      <c r="G57" s="20"/>
      <c r="H57" s="20"/>
      <c r="I57" s="34"/>
      <c r="J57" s="34"/>
      <c r="K57" s="17"/>
    </row>
    <row r="58" spans="1:11" hidden="1">
      <c r="A58" s="17"/>
      <c r="B58" s="18" t="s">
        <v>49</v>
      </c>
      <c r="C58" s="17" t="e">
        <f>#REF!</f>
        <v>#REF!</v>
      </c>
      <c r="D58" s="17"/>
      <c r="E58" s="19"/>
      <c r="F58" s="17"/>
      <c r="G58" s="20"/>
      <c r="H58" s="20"/>
      <c r="I58" s="34"/>
      <c r="J58" s="34"/>
      <c r="K58" s="17"/>
    </row>
    <row r="59" spans="1:11" hidden="1">
      <c r="A59" s="17"/>
      <c r="B59" s="18" t="s">
        <v>50</v>
      </c>
      <c r="C59" s="17" t="e">
        <f>#REF!</f>
        <v>#REF!</v>
      </c>
      <c r="D59" s="17"/>
      <c r="E59" s="19"/>
      <c r="F59" s="17"/>
      <c r="G59" s="20"/>
      <c r="H59" s="20"/>
      <c r="I59" s="34"/>
      <c r="J59" s="34"/>
      <c r="K59" s="17"/>
    </row>
    <row r="60" spans="1:11" hidden="1">
      <c r="A60" s="17"/>
      <c r="B60" s="18" t="s">
        <v>51</v>
      </c>
      <c r="C60" s="17" t="e">
        <f>#REF!</f>
        <v>#REF!</v>
      </c>
      <c r="D60" s="17"/>
      <c r="E60" s="19"/>
      <c r="F60" s="17"/>
      <c r="G60" s="20"/>
      <c r="H60" s="20"/>
      <c r="I60" s="34"/>
      <c r="J60" s="34"/>
      <c r="K60" s="17"/>
    </row>
    <row r="61" spans="1:11" hidden="1">
      <c r="A61" s="17"/>
      <c r="B61" s="18" t="s">
        <v>145</v>
      </c>
      <c r="C61" s="17" t="e">
        <f>#REF!</f>
        <v>#REF!</v>
      </c>
      <c r="D61" s="17"/>
      <c r="E61" s="19"/>
      <c r="F61" s="17"/>
      <c r="G61" s="20"/>
      <c r="H61" s="20"/>
      <c r="I61" s="34"/>
      <c r="J61" s="34"/>
      <c r="K61" s="17"/>
    </row>
    <row r="62" spans="1:11" s="2" customFormat="1">
      <c r="A62" s="13"/>
      <c r="B62" s="14" t="s">
        <v>146</v>
      </c>
      <c r="C62" s="13"/>
      <c r="D62" s="13"/>
      <c r="E62" s="15"/>
      <c r="F62" s="13"/>
      <c r="G62" s="16"/>
      <c r="H62" s="16"/>
      <c r="I62" s="218"/>
      <c r="J62" s="34"/>
      <c r="K62" s="13"/>
    </row>
    <row r="63" spans="1:11">
      <c r="A63" s="13"/>
      <c r="B63" s="14" t="s">
        <v>53</v>
      </c>
      <c r="C63" s="13"/>
      <c r="D63" s="13"/>
      <c r="E63" s="15"/>
      <c r="F63" s="13"/>
      <c r="G63" s="16"/>
      <c r="H63" s="16"/>
      <c r="I63" s="34"/>
      <c r="J63" s="34"/>
      <c r="K63" s="13"/>
    </row>
    <row r="64" spans="1:11">
      <c r="A64" s="13"/>
      <c r="B64" s="14" t="s">
        <v>54</v>
      </c>
      <c r="C64" s="13" t="s">
        <v>55</v>
      </c>
      <c r="D64" s="21">
        <v>63289</v>
      </c>
      <c r="E64" s="21">
        <v>64605</v>
      </c>
      <c r="F64" s="28"/>
      <c r="G64" s="29">
        <v>64735</v>
      </c>
      <c r="H64" s="29">
        <v>65878</v>
      </c>
      <c r="I64" s="218">
        <f>+G64/D64*100</f>
        <v>102.28475722479419</v>
      </c>
      <c r="J64" s="218">
        <f>+G64/E64*100</f>
        <v>100.20122281557155</v>
      </c>
      <c r="K64" s="17"/>
    </row>
    <row r="65" spans="1:11" s="4" customFormat="1">
      <c r="A65" s="23"/>
      <c r="B65" s="24" t="s">
        <v>56</v>
      </c>
      <c r="C65" s="23" t="s">
        <v>57</v>
      </c>
      <c r="D65" s="299">
        <v>18.66</v>
      </c>
      <c r="E65" s="25">
        <v>16.41</v>
      </c>
      <c r="F65" s="23"/>
      <c r="G65" s="26">
        <v>17.8</v>
      </c>
      <c r="H65" s="26">
        <v>17.7</v>
      </c>
      <c r="I65" s="272">
        <f>+G65/D65*100</f>
        <v>95.39121114683816</v>
      </c>
      <c r="J65" s="272">
        <f>+G65/E65*100</f>
        <v>108.47044485070079</v>
      </c>
      <c r="K65" s="23"/>
    </row>
    <row r="66" spans="1:11" s="4" customFormat="1">
      <c r="A66" s="23"/>
      <c r="B66" s="24" t="s">
        <v>58</v>
      </c>
      <c r="C66" s="23" t="s">
        <v>57</v>
      </c>
      <c r="D66" s="299">
        <v>0.5</v>
      </c>
      <c r="E66" s="25">
        <v>0.5</v>
      </c>
      <c r="F66" s="23"/>
      <c r="G66" s="26">
        <v>0.9</v>
      </c>
      <c r="H66" s="26">
        <v>0.5</v>
      </c>
      <c r="I66" s="272">
        <f>+G66/D66*100</f>
        <v>180</v>
      </c>
      <c r="J66" s="272">
        <f>+G66/E66*100</f>
        <v>180</v>
      </c>
      <c r="K66" s="23"/>
    </row>
    <row r="67" spans="1:11" s="4" customFormat="1">
      <c r="A67" s="23"/>
      <c r="B67" s="24" t="s">
        <v>59</v>
      </c>
      <c r="C67" s="23" t="s">
        <v>57</v>
      </c>
      <c r="D67" s="299">
        <v>21.8</v>
      </c>
      <c r="E67" s="25">
        <v>19.2</v>
      </c>
      <c r="F67" s="23"/>
      <c r="G67" s="26">
        <v>19.899999999999999</v>
      </c>
      <c r="H67" s="26">
        <v>19</v>
      </c>
      <c r="I67" s="272">
        <f>+G67/D67*100</f>
        <v>91.284403669724753</v>
      </c>
      <c r="J67" s="272">
        <f>+G67/E67*100</f>
        <v>103.64583333333333</v>
      </c>
      <c r="K67" s="23"/>
    </row>
    <row r="68" spans="1:11">
      <c r="A68" s="13"/>
      <c r="B68" s="14" t="s">
        <v>60</v>
      </c>
      <c r="C68" s="13"/>
      <c r="D68" s="13"/>
      <c r="E68" s="15"/>
      <c r="F68" s="13"/>
      <c r="G68" s="16"/>
      <c r="H68" s="16"/>
      <c r="I68" s="218"/>
      <c r="J68" s="218"/>
      <c r="K68" s="13"/>
    </row>
    <row r="69" spans="1:11" ht="36">
      <c r="A69" s="17"/>
      <c r="B69" s="18" t="s">
        <v>99</v>
      </c>
      <c r="C69" s="17" t="s">
        <v>61</v>
      </c>
      <c r="D69" s="34">
        <f>+D463</f>
        <v>9</v>
      </c>
      <c r="E69" s="268">
        <v>9</v>
      </c>
      <c r="F69" s="269"/>
      <c r="G69" s="35">
        <f>+G463</f>
        <v>9</v>
      </c>
      <c r="H69" s="35">
        <f>+H463</f>
        <v>10</v>
      </c>
      <c r="I69" s="34">
        <f>+G69/D69*100</f>
        <v>100</v>
      </c>
      <c r="J69" s="34">
        <f>+G69/E69*100</f>
        <v>100</v>
      </c>
      <c r="K69" s="17"/>
    </row>
    <row r="70" spans="1:11" ht="36">
      <c r="A70" s="17"/>
      <c r="B70" s="18" t="s">
        <v>100</v>
      </c>
      <c r="C70" s="17" t="s">
        <v>24</v>
      </c>
      <c r="D70" s="34">
        <f>+D465</f>
        <v>75</v>
      </c>
      <c r="E70" s="19">
        <v>75</v>
      </c>
      <c r="F70" s="30"/>
      <c r="G70" s="267">
        <f>+G465</f>
        <v>75</v>
      </c>
      <c r="H70" s="267">
        <f>+H465</f>
        <v>83.333333333333343</v>
      </c>
      <c r="I70" s="34">
        <f>+G70/D70*100</f>
        <v>100</v>
      </c>
      <c r="J70" s="34">
        <f>+G70/E70*100</f>
        <v>100</v>
      </c>
      <c r="K70" s="17"/>
    </row>
    <row r="71" spans="1:11">
      <c r="A71" s="17"/>
      <c r="B71" s="18" t="s">
        <v>62</v>
      </c>
      <c r="C71" s="17" t="s">
        <v>63</v>
      </c>
      <c r="D71" s="32">
        <f>+D452</f>
        <v>5.37</v>
      </c>
      <c r="E71" s="19">
        <v>5.73</v>
      </c>
      <c r="F71" s="17"/>
      <c r="G71" s="33">
        <f>+G452</f>
        <v>4.6436034362665426</v>
      </c>
      <c r="H71" s="33">
        <f>+H452</f>
        <v>6.1513855996063116</v>
      </c>
      <c r="I71" s="34">
        <f>+G71/D71*100</f>
        <v>86.473062127868573</v>
      </c>
      <c r="J71" s="34">
        <f>+G71/E71*100</f>
        <v>81.040199585803535</v>
      </c>
      <c r="K71" s="17"/>
    </row>
    <row r="72" spans="1:11" ht="36">
      <c r="A72" s="17"/>
      <c r="B72" s="18" t="s">
        <v>101</v>
      </c>
      <c r="C72" s="17" t="s">
        <v>61</v>
      </c>
      <c r="D72" s="34">
        <v>12</v>
      </c>
      <c r="E72" s="35">
        <v>12</v>
      </c>
      <c r="F72" s="219"/>
      <c r="G72" s="35">
        <v>12</v>
      </c>
      <c r="H72" s="35">
        <v>12</v>
      </c>
      <c r="I72" s="34">
        <f>+G72/D72*100</f>
        <v>100</v>
      </c>
      <c r="J72" s="34">
        <f>+G72/E72*100</f>
        <v>100</v>
      </c>
      <c r="K72" s="17"/>
    </row>
    <row r="73" spans="1:11" ht="36">
      <c r="A73" s="17"/>
      <c r="B73" s="18" t="s">
        <v>102</v>
      </c>
      <c r="C73" s="17" t="s">
        <v>24</v>
      </c>
      <c r="D73" s="32">
        <f>+D459</f>
        <v>41.67</v>
      </c>
      <c r="E73" s="19">
        <v>41.67</v>
      </c>
      <c r="F73" s="17"/>
      <c r="G73" s="33">
        <f>+G459</f>
        <v>41.6</v>
      </c>
      <c r="H73" s="33">
        <f>+H459</f>
        <v>58.3</v>
      </c>
      <c r="I73" s="34">
        <f>+G73/D73*100</f>
        <v>99.832013438924889</v>
      </c>
      <c r="J73" s="34">
        <f>+G73/E73*100</f>
        <v>99.832013438924889</v>
      </c>
      <c r="K73" s="17"/>
    </row>
    <row r="74" spans="1:11">
      <c r="A74" s="13"/>
      <c r="B74" s="14" t="s">
        <v>64</v>
      </c>
      <c r="C74" s="13"/>
      <c r="D74" s="13"/>
      <c r="E74" s="15"/>
      <c r="F74" s="13"/>
      <c r="G74" s="16"/>
      <c r="H74" s="16"/>
      <c r="I74" s="218"/>
      <c r="J74" s="218"/>
      <c r="K74" s="13"/>
    </row>
    <row r="75" spans="1:11">
      <c r="A75" s="17"/>
      <c r="B75" s="18" t="s">
        <v>65</v>
      </c>
      <c r="C75" s="17" t="s">
        <v>66</v>
      </c>
      <c r="D75" s="34">
        <v>13</v>
      </c>
      <c r="E75" s="35">
        <v>16</v>
      </c>
      <c r="F75" s="17"/>
      <c r="G75" s="35">
        <v>15</v>
      </c>
      <c r="H75" s="35">
        <v>22</v>
      </c>
      <c r="I75" s="34">
        <f>+G75/D75*100</f>
        <v>115.38461538461537</v>
      </c>
      <c r="J75" s="34">
        <f>+G75/E75*100</f>
        <v>93.75</v>
      </c>
      <c r="K75" s="17"/>
    </row>
    <row r="76" spans="1:11">
      <c r="A76" s="23"/>
      <c r="B76" s="24" t="s">
        <v>111</v>
      </c>
      <c r="C76" s="23" t="s">
        <v>66</v>
      </c>
      <c r="D76" s="272">
        <v>1</v>
      </c>
      <c r="E76" s="36">
        <v>3</v>
      </c>
      <c r="F76" s="23"/>
      <c r="G76" s="36">
        <v>2</v>
      </c>
      <c r="H76" s="36">
        <v>7</v>
      </c>
      <c r="I76" s="34">
        <f>+G76/D76*100</f>
        <v>200</v>
      </c>
      <c r="J76" s="34">
        <f>+G76/E76*100</f>
        <v>66.666666666666657</v>
      </c>
      <c r="K76" s="23"/>
    </row>
    <row r="77" spans="1:11">
      <c r="A77" s="17"/>
      <c r="B77" s="18" t="s">
        <v>67</v>
      </c>
      <c r="C77" s="17" t="s">
        <v>24</v>
      </c>
      <c r="D77" s="34">
        <v>100</v>
      </c>
      <c r="E77" s="35">
        <v>100</v>
      </c>
      <c r="F77" s="17"/>
      <c r="G77" s="35">
        <v>100</v>
      </c>
      <c r="H77" s="35">
        <v>100</v>
      </c>
      <c r="I77" s="34">
        <f>+G77/D77*100</f>
        <v>100</v>
      </c>
      <c r="J77" s="34">
        <f>+G77/E77*100</f>
        <v>100</v>
      </c>
      <c r="K77" s="17"/>
    </row>
    <row r="78" spans="1:11">
      <c r="A78" s="13"/>
      <c r="B78" s="14" t="s">
        <v>68</v>
      </c>
      <c r="C78" s="13"/>
      <c r="D78" s="13"/>
      <c r="E78" s="15"/>
      <c r="F78" s="13"/>
      <c r="G78" s="16"/>
      <c r="H78" s="16"/>
      <c r="I78" s="218"/>
      <c r="J78" s="218"/>
      <c r="K78" s="13"/>
    </row>
    <row r="79" spans="1:11">
      <c r="A79" s="17"/>
      <c r="B79" s="18" t="s">
        <v>103</v>
      </c>
      <c r="C79" s="17" t="s">
        <v>61</v>
      </c>
      <c r="D79" s="34">
        <v>12</v>
      </c>
      <c r="E79" s="19">
        <v>12</v>
      </c>
      <c r="F79" s="17"/>
      <c r="G79" s="20">
        <v>12</v>
      </c>
      <c r="H79" s="20">
        <v>12</v>
      </c>
      <c r="I79" s="34">
        <f>+G79/D79*100</f>
        <v>100</v>
      </c>
      <c r="J79" s="34">
        <f>+G79/E79*100</f>
        <v>100</v>
      </c>
      <c r="K79" s="17"/>
    </row>
    <row r="80" spans="1:11">
      <c r="A80" s="17"/>
      <c r="B80" s="24" t="s">
        <v>69</v>
      </c>
      <c r="C80" s="17"/>
      <c r="D80" s="34"/>
      <c r="E80" s="19"/>
      <c r="F80" s="17"/>
      <c r="G80" s="20"/>
      <c r="H80" s="20"/>
      <c r="I80" s="34"/>
      <c r="J80" s="34"/>
      <c r="K80" s="17"/>
    </row>
    <row r="81" spans="1:11">
      <c r="A81" s="17"/>
      <c r="B81" s="18" t="s">
        <v>112</v>
      </c>
      <c r="C81" s="17" t="s">
        <v>24</v>
      </c>
      <c r="D81" s="34">
        <v>92</v>
      </c>
      <c r="E81" s="35">
        <v>97</v>
      </c>
      <c r="F81" s="17"/>
      <c r="G81" s="20">
        <v>97</v>
      </c>
      <c r="H81" s="20">
        <v>98</v>
      </c>
      <c r="I81" s="34">
        <f>+G81/D81*100</f>
        <v>105.43478260869566</v>
      </c>
      <c r="J81" s="34">
        <f>+G81/E81*100</f>
        <v>100</v>
      </c>
      <c r="K81" s="17"/>
    </row>
    <row r="82" spans="1:11">
      <c r="A82" s="17"/>
      <c r="B82" s="18" t="s">
        <v>104</v>
      </c>
      <c r="C82" s="17"/>
      <c r="D82" s="17"/>
      <c r="E82" s="35">
        <v>88</v>
      </c>
      <c r="F82" s="17"/>
      <c r="G82" s="20">
        <v>90</v>
      </c>
      <c r="H82" s="20">
        <v>91</v>
      </c>
      <c r="I82" s="34"/>
      <c r="J82" s="34">
        <f>+G82/E82*100</f>
        <v>102.27272727272727</v>
      </c>
      <c r="K82" s="17"/>
    </row>
    <row r="83" spans="1:11">
      <c r="A83" s="13"/>
      <c r="B83" s="14" t="s">
        <v>70</v>
      </c>
      <c r="C83" s="13"/>
      <c r="D83" s="13"/>
      <c r="E83" s="15"/>
      <c r="F83" s="13"/>
      <c r="G83" s="16"/>
      <c r="H83" s="16"/>
      <c r="I83" s="218"/>
      <c r="J83" s="34"/>
      <c r="K83" s="13"/>
    </row>
    <row r="84" spans="1:11">
      <c r="A84" s="17"/>
      <c r="B84" s="18" t="s">
        <v>71</v>
      </c>
      <c r="C84" s="31" t="s">
        <v>134</v>
      </c>
      <c r="D84" s="300">
        <v>12</v>
      </c>
      <c r="E84" s="35">
        <v>12</v>
      </c>
      <c r="F84" s="17"/>
      <c r="G84" s="20">
        <v>12</v>
      </c>
      <c r="H84" s="20">
        <v>12</v>
      </c>
      <c r="I84" s="34">
        <f>+G84/D84*100</f>
        <v>100</v>
      </c>
      <c r="J84" s="34">
        <f>+G84/E84*100</f>
        <v>100</v>
      </c>
      <c r="K84" s="17"/>
    </row>
    <row r="85" spans="1:11">
      <c r="A85" s="17"/>
      <c r="B85" s="24" t="str">
        <f>+B80</f>
        <v>Trong đó: Thực hiện trong năm</v>
      </c>
      <c r="C85" s="17"/>
      <c r="D85" s="34"/>
      <c r="E85" s="35"/>
      <c r="F85" s="17"/>
      <c r="G85" s="20"/>
      <c r="H85" s="20"/>
      <c r="I85" s="34"/>
      <c r="J85" s="34"/>
      <c r="K85" s="17"/>
    </row>
    <row r="86" spans="1:11">
      <c r="A86" s="17"/>
      <c r="B86" s="18" t="s">
        <v>73</v>
      </c>
      <c r="C86" s="17" t="str">
        <f>C84</f>
        <v>Xã, thị trấn</v>
      </c>
      <c r="D86" s="34">
        <v>12</v>
      </c>
      <c r="E86" s="35">
        <v>12</v>
      </c>
      <c r="F86" s="17"/>
      <c r="G86" s="20">
        <v>12</v>
      </c>
      <c r="H86" s="20">
        <v>12</v>
      </c>
      <c r="I86" s="34">
        <f>+G86/D86*100</f>
        <v>100</v>
      </c>
      <c r="J86" s="34">
        <f>+G86/E86*100</f>
        <v>100</v>
      </c>
      <c r="K86" s="17"/>
    </row>
    <row r="87" spans="1:11">
      <c r="A87" s="17"/>
      <c r="B87" s="24" t="str">
        <f>+B85</f>
        <v>Trong đó: Thực hiện trong năm</v>
      </c>
      <c r="C87" s="17"/>
      <c r="D87" s="34"/>
      <c r="E87" s="19"/>
      <c r="F87" s="17"/>
      <c r="G87" s="20"/>
      <c r="H87" s="20"/>
      <c r="I87" s="34"/>
      <c r="J87" s="34"/>
      <c r="K87" s="17"/>
    </row>
    <row r="88" spans="1:11">
      <c r="A88" s="17"/>
      <c r="B88" s="18" t="s">
        <v>140</v>
      </c>
      <c r="C88" s="17" t="s">
        <v>24</v>
      </c>
      <c r="D88" s="34">
        <v>98</v>
      </c>
      <c r="E88" s="19">
        <v>97</v>
      </c>
      <c r="F88" s="17"/>
      <c r="G88" s="20">
        <v>97</v>
      </c>
      <c r="H88" s="20">
        <v>98</v>
      </c>
      <c r="I88" s="34">
        <f>+G88/D88*100</f>
        <v>98.979591836734699</v>
      </c>
      <c r="J88" s="34">
        <f>+G88/E88*100</f>
        <v>100</v>
      </c>
      <c r="K88" s="17"/>
    </row>
    <row r="89" spans="1:11">
      <c r="A89" s="13"/>
      <c r="B89" s="14" t="s">
        <v>74</v>
      </c>
      <c r="C89" s="13"/>
      <c r="D89" s="13"/>
      <c r="E89" s="15"/>
      <c r="F89" s="13"/>
      <c r="G89" s="16"/>
      <c r="H89" s="16"/>
      <c r="I89" s="218"/>
      <c r="J89" s="218"/>
      <c r="K89" s="13"/>
    </row>
    <row r="90" spans="1:11" ht="36">
      <c r="A90" s="17"/>
      <c r="B90" s="24" t="s">
        <v>135</v>
      </c>
      <c r="C90" s="17" t="s">
        <v>24</v>
      </c>
      <c r="D90" s="17"/>
      <c r="E90" s="19"/>
      <c r="F90" s="17"/>
      <c r="G90" s="20"/>
      <c r="H90" s="20"/>
      <c r="I90" s="34"/>
      <c r="J90" s="34"/>
      <c r="K90" s="17"/>
    </row>
    <row r="91" spans="1:11">
      <c r="A91" s="17"/>
      <c r="B91" s="18" t="s">
        <v>136</v>
      </c>
      <c r="C91" s="17" t="s">
        <v>24</v>
      </c>
      <c r="D91" s="32">
        <v>3.89</v>
      </c>
      <c r="E91" s="33">
        <v>2.42</v>
      </c>
      <c r="F91" s="32"/>
      <c r="G91" s="33">
        <v>4.3</v>
      </c>
      <c r="H91" s="33">
        <v>4.3</v>
      </c>
      <c r="I91" s="34">
        <f>+G91/D91*100</f>
        <v>110.53984575835474</v>
      </c>
      <c r="J91" s="34">
        <f>+G91/E91*100</f>
        <v>177.68595041322314</v>
      </c>
      <c r="K91" s="17"/>
    </row>
    <row r="92" spans="1:11">
      <c r="A92" s="17"/>
      <c r="B92" s="18" t="s">
        <v>113</v>
      </c>
      <c r="C92" s="17" t="s">
        <v>75</v>
      </c>
      <c r="D92" s="34">
        <v>57</v>
      </c>
      <c r="E92" s="35">
        <v>61</v>
      </c>
      <c r="F92" s="34"/>
      <c r="G92" s="35">
        <v>129</v>
      </c>
      <c r="H92" s="35">
        <v>574</v>
      </c>
      <c r="I92" s="34">
        <f t="shared" ref="I92:I113" si="1">+G92/D92*100</f>
        <v>226.31578947368419</v>
      </c>
      <c r="J92" s="34">
        <f t="shared" ref="J92:J113" si="2">+G92/E92*100</f>
        <v>211.47540983606555</v>
      </c>
      <c r="K92" s="17"/>
    </row>
    <row r="93" spans="1:11">
      <c r="A93" s="17"/>
      <c r="B93" s="18" t="s">
        <v>114</v>
      </c>
      <c r="C93" s="17" t="s">
        <v>76</v>
      </c>
      <c r="D93" s="34">
        <v>997</v>
      </c>
      <c r="E93" s="35">
        <v>767</v>
      </c>
      <c r="F93" s="34"/>
      <c r="G93" s="35">
        <v>1175</v>
      </c>
      <c r="H93" s="35">
        <v>1150</v>
      </c>
      <c r="I93" s="34">
        <f t="shared" si="1"/>
        <v>117.85356068204614</v>
      </c>
      <c r="J93" s="34">
        <f t="shared" si="2"/>
        <v>153.19426336375489</v>
      </c>
      <c r="K93" s="17"/>
    </row>
    <row r="94" spans="1:11">
      <c r="A94" s="17"/>
      <c r="B94" s="18" t="s">
        <v>115</v>
      </c>
      <c r="C94" s="17" t="s">
        <v>75</v>
      </c>
      <c r="D94" s="34">
        <v>307</v>
      </c>
      <c r="E94" s="35">
        <v>381</v>
      </c>
      <c r="F94" s="34"/>
      <c r="G94" s="35">
        <v>654</v>
      </c>
      <c r="H94" s="35">
        <v>574</v>
      </c>
      <c r="I94" s="34">
        <f t="shared" si="1"/>
        <v>213.02931596091207</v>
      </c>
      <c r="J94" s="34">
        <f t="shared" si="2"/>
        <v>171.65354330708661</v>
      </c>
      <c r="K94" s="17"/>
    </row>
    <row r="95" spans="1:11">
      <c r="A95" s="17"/>
      <c r="B95" s="18" t="s">
        <v>116</v>
      </c>
      <c r="C95" s="17" t="s">
        <v>55</v>
      </c>
      <c r="D95" s="34">
        <v>37888</v>
      </c>
      <c r="E95" s="35">
        <v>39205</v>
      </c>
      <c r="F95" s="34"/>
      <c r="G95" s="35">
        <v>39205</v>
      </c>
      <c r="H95" s="35">
        <v>40522</v>
      </c>
      <c r="I95" s="34">
        <f t="shared" si="1"/>
        <v>103.47603462837837</v>
      </c>
      <c r="J95" s="34">
        <f t="shared" si="2"/>
        <v>100</v>
      </c>
      <c r="K95" s="17"/>
    </row>
    <row r="96" spans="1:11">
      <c r="A96" s="17"/>
      <c r="B96" s="18" t="s">
        <v>117</v>
      </c>
      <c r="C96" s="17" t="s">
        <v>55</v>
      </c>
      <c r="D96" s="34">
        <f>+D97+D98</f>
        <v>37888</v>
      </c>
      <c r="E96" s="34">
        <f>+E97+E98</f>
        <v>39205</v>
      </c>
      <c r="F96" s="34">
        <f>+F97+F98</f>
        <v>0</v>
      </c>
      <c r="G96" s="34">
        <f>+G97+G98</f>
        <v>39205</v>
      </c>
      <c r="H96" s="34">
        <f>+H97+H98</f>
        <v>40522</v>
      </c>
      <c r="I96" s="34">
        <f t="shared" si="1"/>
        <v>103.47603462837837</v>
      </c>
      <c r="J96" s="34">
        <f t="shared" si="2"/>
        <v>100</v>
      </c>
      <c r="K96" s="17"/>
    </row>
    <row r="97" spans="1:11">
      <c r="A97" s="17"/>
      <c r="B97" s="18" t="s">
        <v>118</v>
      </c>
      <c r="C97" s="17" t="s">
        <v>55</v>
      </c>
      <c r="D97" s="34">
        <v>3861</v>
      </c>
      <c r="E97" s="35">
        <v>4116</v>
      </c>
      <c r="F97" s="34"/>
      <c r="G97" s="35">
        <v>4116</v>
      </c>
      <c r="H97" s="35">
        <v>4371</v>
      </c>
      <c r="I97" s="34">
        <f t="shared" si="1"/>
        <v>106.6045066045066</v>
      </c>
      <c r="J97" s="34">
        <f t="shared" si="2"/>
        <v>100</v>
      </c>
      <c r="K97" s="17"/>
    </row>
    <row r="98" spans="1:11">
      <c r="A98" s="17"/>
      <c r="B98" s="18" t="s">
        <v>119</v>
      </c>
      <c r="C98" s="17" t="s">
        <v>55</v>
      </c>
      <c r="D98" s="34">
        <v>34027</v>
      </c>
      <c r="E98" s="35">
        <v>35089</v>
      </c>
      <c r="F98" s="34"/>
      <c r="G98" s="35">
        <v>35089</v>
      </c>
      <c r="H98" s="35">
        <v>36151</v>
      </c>
      <c r="I98" s="34">
        <f t="shared" si="1"/>
        <v>103.1210509301437</v>
      </c>
      <c r="J98" s="34">
        <f t="shared" si="2"/>
        <v>100</v>
      </c>
      <c r="K98" s="17"/>
    </row>
    <row r="99" spans="1:11" ht="36">
      <c r="A99" s="17"/>
      <c r="B99" s="18" t="s">
        <v>120</v>
      </c>
      <c r="C99" s="17" t="s">
        <v>55</v>
      </c>
      <c r="D99" s="34">
        <v>35236</v>
      </c>
      <c r="E99" s="35">
        <v>38975</v>
      </c>
      <c r="F99" s="34"/>
      <c r="G99" s="35">
        <v>38795</v>
      </c>
      <c r="H99" s="35">
        <f>+G99</f>
        <v>38795</v>
      </c>
      <c r="I99" s="34">
        <f t="shared" si="1"/>
        <v>110.1004654330798</v>
      </c>
      <c r="J99" s="34">
        <f t="shared" si="2"/>
        <v>99.538165490699171</v>
      </c>
      <c r="K99" s="17"/>
    </row>
    <row r="100" spans="1:11">
      <c r="A100" s="17"/>
      <c r="B100" s="24" t="s">
        <v>97</v>
      </c>
      <c r="C100" s="17" t="s">
        <v>55</v>
      </c>
      <c r="D100" s="17"/>
      <c r="E100" s="19"/>
      <c r="F100" s="17"/>
      <c r="G100" s="20"/>
      <c r="H100" s="20"/>
      <c r="I100" s="34"/>
      <c r="J100" s="34"/>
      <c r="K100" s="17"/>
    </row>
    <row r="101" spans="1:11" ht="36">
      <c r="A101" s="17"/>
      <c r="B101" s="24" t="s">
        <v>105</v>
      </c>
      <c r="C101" s="17" t="s">
        <v>24</v>
      </c>
      <c r="D101" s="17"/>
      <c r="E101" s="35">
        <v>73</v>
      </c>
      <c r="F101" s="17"/>
      <c r="G101" s="20"/>
      <c r="H101" s="20"/>
      <c r="I101" s="34"/>
      <c r="J101" s="34">
        <f t="shared" si="2"/>
        <v>0</v>
      </c>
      <c r="K101" s="17"/>
    </row>
    <row r="102" spans="1:11">
      <c r="A102" s="17"/>
      <c r="B102" s="18" t="s">
        <v>121</v>
      </c>
      <c r="C102" s="17" t="s">
        <v>55</v>
      </c>
      <c r="D102" s="17">
        <v>6</v>
      </c>
      <c r="E102" s="35">
        <v>172</v>
      </c>
      <c r="F102" s="17"/>
      <c r="G102" s="20">
        <v>10</v>
      </c>
      <c r="H102" s="20">
        <v>10</v>
      </c>
      <c r="I102" s="34">
        <f t="shared" si="1"/>
        <v>166.66666666666669</v>
      </c>
      <c r="J102" s="34">
        <f t="shared" si="2"/>
        <v>5.8139534883720927</v>
      </c>
      <c r="K102" s="17"/>
    </row>
    <row r="103" spans="1:11">
      <c r="A103" s="17"/>
      <c r="B103" s="24" t="s">
        <v>77</v>
      </c>
      <c r="C103" s="23" t="s">
        <v>55</v>
      </c>
      <c r="D103" s="23">
        <v>6</v>
      </c>
      <c r="E103" s="36">
        <v>15</v>
      </c>
      <c r="F103" s="23"/>
      <c r="G103" s="26">
        <v>10</v>
      </c>
      <c r="H103" s="26">
        <v>10</v>
      </c>
      <c r="I103" s="34">
        <f t="shared" si="1"/>
        <v>166.66666666666669</v>
      </c>
      <c r="J103" s="34">
        <f t="shared" si="2"/>
        <v>66.666666666666657</v>
      </c>
      <c r="K103" s="17"/>
    </row>
    <row r="104" spans="1:11">
      <c r="A104" s="17"/>
      <c r="B104" s="18" t="s">
        <v>122</v>
      </c>
      <c r="C104" s="17"/>
      <c r="D104" s="17">
        <v>1113</v>
      </c>
      <c r="E104" s="35">
        <v>1100</v>
      </c>
      <c r="F104" s="37"/>
      <c r="G104" s="38">
        <f>+E104</f>
        <v>1100</v>
      </c>
      <c r="H104" s="38">
        <f>+G104</f>
        <v>1100</v>
      </c>
      <c r="I104" s="34">
        <f t="shared" si="1"/>
        <v>98.83198562443846</v>
      </c>
      <c r="J104" s="34">
        <f t="shared" si="2"/>
        <v>100</v>
      </c>
      <c r="K104" s="17"/>
    </row>
    <row r="105" spans="1:11">
      <c r="A105" s="17"/>
      <c r="B105" s="24" t="s">
        <v>78</v>
      </c>
      <c r="C105" s="17" t="s">
        <v>55</v>
      </c>
      <c r="D105" s="17"/>
      <c r="E105" s="19"/>
      <c r="F105" s="17"/>
      <c r="G105" s="20"/>
      <c r="H105" s="20"/>
      <c r="I105" s="34"/>
      <c r="J105" s="34"/>
      <c r="K105" s="17"/>
    </row>
    <row r="106" spans="1:11">
      <c r="A106" s="17"/>
      <c r="B106" s="24" t="s">
        <v>137</v>
      </c>
      <c r="C106" s="17" t="s">
        <v>55</v>
      </c>
      <c r="D106" s="17"/>
      <c r="E106" s="19"/>
      <c r="F106" s="17"/>
      <c r="G106" s="20"/>
      <c r="H106" s="20"/>
      <c r="I106" s="34"/>
      <c r="J106" s="34"/>
      <c r="K106" s="17"/>
    </row>
    <row r="107" spans="1:11">
      <c r="A107" s="17"/>
      <c r="B107" s="24" t="s">
        <v>123</v>
      </c>
      <c r="C107" s="17" t="s">
        <v>55</v>
      </c>
      <c r="D107" s="17">
        <v>503</v>
      </c>
      <c r="E107" s="19">
        <v>990</v>
      </c>
      <c r="F107" s="17"/>
      <c r="G107" s="20">
        <v>990</v>
      </c>
      <c r="H107" s="20">
        <v>990</v>
      </c>
      <c r="I107" s="34">
        <f t="shared" si="1"/>
        <v>196.81908548707753</v>
      </c>
      <c r="J107" s="34">
        <f t="shared" si="2"/>
        <v>100</v>
      </c>
      <c r="K107" s="17"/>
    </row>
    <row r="108" spans="1:11">
      <c r="A108" s="17"/>
      <c r="B108" s="18" t="s">
        <v>124</v>
      </c>
      <c r="C108" s="17" t="s">
        <v>55</v>
      </c>
      <c r="D108" s="17"/>
      <c r="E108" s="19"/>
      <c r="F108" s="17"/>
      <c r="G108" s="20"/>
      <c r="H108" s="20"/>
      <c r="I108" s="34"/>
      <c r="J108" s="34"/>
      <c r="K108" s="17"/>
    </row>
    <row r="109" spans="1:11">
      <c r="A109" s="17"/>
      <c r="B109" s="18" t="s">
        <v>139</v>
      </c>
      <c r="C109" s="17" t="s">
        <v>55</v>
      </c>
      <c r="D109" s="17"/>
      <c r="E109" s="19"/>
      <c r="F109" s="17"/>
      <c r="G109" s="20"/>
      <c r="H109" s="20"/>
      <c r="I109" s="34"/>
      <c r="J109" s="34"/>
      <c r="K109" s="17"/>
    </row>
    <row r="110" spans="1:11">
      <c r="A110" s="17"/>
      <c r="B110" s="18" t="s">
        <v>125</v>
      </c>
      <c r="C110" s="17" t="s">
        <v>55</v>
      </c>
      <c r="D110" s="17">
        <v>55</v>
      </c>
      <c r="E110" s="35">
        <v>65</v>
      </c>
      <c r="F110" s="17"/>
      <c r="G110" s="20">
        <v>24</v>
      </c>
      <c r="H110" s="20">
        <v>50</v>
      </c>
      <c r="I110" s="34">
        <f t="shared" si="1"/>
        <v>43.636363636363633</v>
      </c>
      <c r="J110" s="34">
        <f t="shared" si="2"/>
        <v>36.923076923076927</v>
      </c>
      <c r="K110" s="17"/>
    </row>
    <row r="111" spans="1:11">
      <c r="A111" s="17"/>
      <c r="B111" s="18" t="s">
        <v>126</v>
      </c>
      <c r="C111" s="17" t="s">
        <v>55</v>
      </c>
      <c r="D111" s="17">
        <v>0</v>
      </c>
      <c r="E111" s="35">
        <v>15</v>
      </c>
      <c r="F111" s="17"/>
      <c r="G111" s="20">
        <v>15</v>
      </c>
      <c r="H111" s="20">
        <v>10</v>
      </c>
      <c r="I111" s="34"/>
      <c r="J111" s="34">
        <f t="shared" si="2"/>
        <v>100</v>
      </c>
      <c r="K111" s="17"/>
    </row>
    <row r="112" spans="1:11">
      <c r="A112" s="17"/>
      <c r="B112" s="18" t="s">
        <v>127</v>
      </c>
      <c r="C112" s="17" t="s">
        <v>55</v>
      </c>
      <c r="D112" s="17"/>
      <c r="E112" s="35">
        <v>0</v>
      </c>
      <c r="F112" s="17"/>
      <c r="G112" s="20"/>
      <c r="H112" s="20"/>
      <c r="I112" s="34"/>
      <c r="J112" s="34"/>
      <c r="K112" s="17"/>
    </row>
    <row r="113" spans="1:11">
      <c r="A113" s="17"/>
      <c r="B113" s="18" t="s">
        <v>128</v>
      </c>
      <c r="C113" s="17" t="s">
        <v>55</v>
      </c>
      <c r="D113" s="17">
        <v>50</v>
      </c>
      <c r="E113" s="35">
        <v>50</v>
      </c>
      <c r="F113" s="17"/>
      <c r="G113" s="39">
        <v>9</v>
      </c>
      <c r="H113" s="39">
        <v>40</v>
      </c>
      <c r="I113" s="34">
        <f t="shared" si="1"/>
        <v>18</v>
      </c>
      <c r="J113" s="34">
        <f t="shared" si="2"/>
        <v>18</v>
      </c>
      <c r="K113" s="17"/>
    </row>
    <row r="114" spans="1:11">
      <c r="A114" s="13"/>
      <c r="B114" s="14" t="s">
        <v>79</v>
      </c>
      <c r="C114" s="13"/>
      <c r="D114" s="13"/>
      <c r="E114" s="15"/>
      <c r="F114" s="13"/>
      <c r="G114" s="16"/>
      <c r="H114" s="16"/>
      <c r="I114" s="218"/>
      <c r="J114" s="218"/>
      <c r="K114" s="13"/>
    </row>
    <row r="115" spans="1:11">
      <c r="A115" s="17"/>
      <c r="B115" s="18" t="s">
        <v>80</v>
      </c>
      <c r="C115" s="17" t="s">
        <v>24</v>
      </c>
      <c r="D115" s="17">
        <v>80.3</v>
      </c>
      <c r="E115" s="19">
        <v>82.5</v>
      </c>
      <c r="F115" s="17"/>
      <c r="G115" s="40">
        <v>82.5</v>
      </c>
      <c r="H115" s="40">
        <v>83</v>
      </c>
      <c r="I115" s="34">
        <f>+G115/D115*100</f>
        <v>102.73972602739727</v>
      </c>
      <c r="J115" s="34">
        <f>+G115/E115*100</f>
        <v>100</v>
      </c>
      <c r="K115" s="17"/>
    </row>
    <row r="116" spans="1:11">
      <c r="A116" s="17"/>
      <c r="B116" s="18" t="s">
        <v>81</v>
      </c>
      <c r="C116" s="17" t="s">
        <v>24</v>
      </c>
      <c r="D116" s="17">
        <v>75.3</v>
      </c>
      <c r="E116" s="19">
        <v>65</v>
      </c>
      <c r="F116" s="17"/>
      <c r="G116" s="40">
        <v>65</v>
      </c>
      <c r="H116" s="40">
        <v>67</v>
      </c>
      <c r="I116" s="34">
        <f>+G116/D116*100</f>
        <v>86.321381142098275</v>
      </c>
      <c r="J116" s="34">
        <f>+G116/E116*100</f>
        <v>100</v>
      </c>
      <c r="K116" s="17"/>
    </row>
    <row r="117" spans="1:11">
      <c r="A117" s="17"/>
      <c r="B117" s="18" t="s">
        <v>138</v>
      </c>
      <c r="C117" s="17" t="s">
        <v>24</v>
      </c>
      <c r="D117" s="17">
        <v>95.2</v>
      </c>
      <c r="E117" s="19">
        <v>96</v>
      </c>
      <c r="F117" s="17"/>
      <c r="G117" s="40">
        <v>96</v>
      </c>
      <c r="H117" s="40">
        <v>96</v>
      </c>
      <c r="I117" s="34">
        <f>+G117/D117*100</f>
        <v>100.84033613445378</v>
      </c>
      <c r="J117" s="34">
        <f>+G117/E117*100</f>
        <v>100</v>
      </c>
      <c r="K117" s="17"/>
    </row>
    <row r="118" spans="1:11">
      <c r="A118" s="13"/>
      <c r="B118" s="14" t="s">
        <v>82</v>
      </c>
      <c r="C118" s="13"/>
      <c r="D118" s="222"/>
      <c r="E118" s="223"/>
      <c r="F118" s="222"/>
      <c r="G118" s="224"/>
      <c r="H118" s="224"/>
      <c r="I118" s="218"/>
      <c r="J118" s="218"/>
      <c r="K118" s="13"/>
    </row>
    <row r="119" spans="1:11">
      <c r="A119" s="17"/>
      <c r="B119" s="18" t="s">
        <v>83</v>
      </c>
      <c r="C119" s="17" t="s">
        <v>72</v>
      </c>
      <c r="D119" s="225">
        <v>11</v>
      </c>
      <c r="E119" s="35">
        <v>11</v>
      </c>
      <c r="F119" s="34"/>
      <c r="G119" s="225">
        <v>11</v>
      </c>
      <c r="H119" s="225">
        <v>11</v>
      </c>
      <c r="I119" s="34">
        <f t="shared" ref="I119:I124" si="3">+G119/D119*100</f>
        <v>100</v>
      </c>
      <c r="J119" s="34">
        <f>+G119/E119*100</f>
        <v>100</v>
      </c>
      <c r="K119" s="17"/>
    </row>
    <row r="120" spans="1:11">
      <c r="A120" s="17"/>
      <c r="B120" s="18" t="s">
        <v>84</v>
      </c>
      <c r="C120" s="17" t="s">
        <v>72</v>
      </c>
      <c r="D120" s="225">
        <v>11</v>
      </c>
      <c r="E120" s="35">
        <v>11</v>
      </c>
      <c r="F120" s="34"/>
      <c r="G120" s="225">
        <v>11</v>
      </c>
      <c r="H120" s="225">
        <v>11</v>
      </c>
      <c r="I120" s="34">
        <f t="shared" si="3"/>
        <v>100</v>
      </c>
      <c r="J120" s="34">
        <f t="shared" ref="J120:J126" si="4">+G120/E120*100</f>
        <v>100</v>
      </c>
      <c r="K120" s="17"/>
    </row>
    <row r="121" spans="1:11">
      <c r="A121" s="17"/>
      <c r="B121" s="18" t="s">
        <v>85</v>
      </c>
      <c r="C121" s="17"/>
      <c r="D121" s="226">
        <v>2</v>
      </c>
      <c r="E121" s="227">
        <v>3</v>
      </c>
      <c r="F121" s="226"/>
      <c r="G121" s="227">
        <v>3</v>
      </c>
      <c r="H121" s="227">
        <v>4</v>
      </c>
      <c r="I121" s="34">
        <f t="shared" si="3"/>
        <v>150</v>
      </c>
      <c r="J121" s="34">
        <f t="shared" si="4"/>
        <v>100</v>
      </c>
      <c r="K121" s="17"/>
    </row>
    <row r="122" spans="1:11">
      <c r="A122" s="17"/>
      <c r="B122" s="18" t="s">
        <v>141</v>
      </c>
      <c r="C122" s="17" t="s">
        <v>72</v>
      </c>
      <c r="D122" s="34">
        <v>3</v>
      </c>
      <c r="E122" s="35">
        <v>1</v>
      </c>
      <c r="F122" s="34"/>
      <c r="G122" s="35">
        <v>1</v>
      </c>
      <c r="H122" s="35">
        <v>2</v>
      </c>
      <c r="I122" s="34">
        <f t="shared" si="3"/>
        <v>33.333333333333329</v>
      </c>
      <c r="J122" s="34">
        <f t="shared" si="4"/>
        <v>100</v>
      </c>
      <c r="K122" s="17"/>
    </row>
    <row r="123" spans="1:11">
      <c r="A123" s="17"/>
      <c r="B123" s="18" t="s">
        <v>142</v>
      </c>
      <c r="C123" s="17" t="s">
        <v>72</v>
      </c>
      <c r="D123" s="34">
        <v>5</v>
      </c>
      <c r="E123" s="35">
        <v>7</v>
      </c>
      <c r="F123" s="34"/>
      <c r="G123" s="35">
        <v>7</v>
      </c>
      <c r="H123" s="35">
        <v>5</v>
      </c>
      <c r="I123" s="34">
        <f t="shared" si="3"/>
        <v>140</v>
      </c>
      <c r="J123" s="34">
        <f t="shared" si="4"/>
        <v>100</v>
      </c>
      <c r="K123" s="17"/>
    </row>
    <row r="124" spans="1:11">
      <c r="A124" s="17"/>
      <c r="B124" s="18" t="s">
        <v>143</v>
      </c>
      <c r="C124" s="17" t="s">
        <v>72</v>
      </c>
      <c r="D124" s="34">
        <v>1</v>
      </c>
      <c r="E124" s="35"/>
      <c r="F124" s="34"/>
      <c r="G124" s="35"/>
      <c r="H124" s="35"/>
      <c r="I124" s="34">
        <f t="shared" si="3"/>
        <v>0</v>
      </c>
      <c r="J124" s="34"/>
      <c r="K124" s="17"/>
    </row>
    <row r="125" spans="1:11">
      <c r="A125" s="17"/>
      <c r="B125" s="18" t="s">
        <v>144</v>
      </c>
      <c r="C125" s="17" t="s">
        <v>72</v>
      </c>
      <c r="D125" s="34"/>
      <c r="E125" s="35"/>
      <c r="F125" s="34"/>
      <c r="G125" s="35"/>
      <c r="H125" s="35"/>
      <c r="I125" s="34"/>
      <c r="J125" s="34"/>
      <c r="K125" s="17"/>
    </row>
    <row r="126" spans="1:11">
      <c r="A126" s="17"/>
      <c r="B126" s="18" t="s">
        <v>86</v>
      </c>
      <c r="C126" s="31" t="s">
        <v>87</v>
      </c>
      <c r="D126" s="31">
        <v>13.1</v>
      </c>
      <c r="E126" s="19">
        <v>13.4</v>
      </c>
      <c r="F126" s="228"/>
      <c r="G126" s="19">
        <v>14.27</v>
      </c>
      <c r="H126" s="19">
        <v>14.9</v>
      </c>
      <c r="I126" s="34">
        <f>+G126/D126*100</f>
        <v>108.93129770992367</v>
      </c>
      <c r="J126" s="34">
        <f t="shared" si="4"/>
        <v>106.49253731343282</v>
      </c>
      <c r="K126" s="17"/>
    </row>
    <row r="127" spans="1:11">
      <c r="A127" s="13"/>
      <c r="B127" s="14" t="s">
        <v>89</v>
      </c>
      <c r="C127" s="13"/>
      <c r="D127" s="13"/>
      <c r="E127" s="15"/>
      <c r="F127" s="13"/>
      <c r="G127" s="16"/>
      <c r="H127" s="16"/>
      <c r="I127" s="34"/>
      <c r="J127" s="34"/>
      <c r="K127" s="13"/>
    </row>
    <row r="128" spans="1:11">
      <c r="A128" s="13"/>
      <c r="B128" s="14" t="s">
        <v>129</v>
      </c>
      <c r="C128" s="13" t="s">
        <v>24</v>
      </c>
      <c r="D128" s="233">
        <f>+D218</f>
        <v>29.8</v>
      </c>
      <c r="E128" s="15">
        <v>30.1</v>
      </c>
      <c r="F128" s="13"/>
      <c r="G128" s="234">
        <f>+G218</f>
        <v>30.1</v>
      </c>
      <c r="H128" s="234">
        <f>+G128</f>
        <v>30.1</v>
      </c>
      <c r="I128" s="218">
        <f>+G128/D128*100</f>
        <v>101.00671140939596</v>
      </c>
      <c r="J128" s="218">
        <f>+G128/E128*100</f>
        <v>100</v>
      </c>
      <c r="K128" s="13"/>
    </row>
    <row r="129" spans="1:14">
      <c r="A129" s="17"/>
      <c r="B129" s="18" t="s">
        <v>90</v>
      </c>
      <c r="C129" s="17" t="s">
        <v>29</v>
      </c>
      <c r="D129" s="17">
        <v>137</v>
      </c>
      <c r="E129" s="35">
        <v>160</v>
      </c>
      <c r="F129" s="17"/>
      <c r="G129" s="20">
        <v>160</v>
      </c>
      <c r="H129" s="20">
        <v>160</v>
      </c>
      <c r="I129" s="34">
        <f>+G129/D129*100</f>
        <v>116.7883211678832</v>
      </c>
      <c r="J129" s="34">
        <f>+G129/E129*100</f>
        <v>100</v>
      </c>
      <c r="K129" s="17"/>
    </row>
    <row r="130" spans="1:14">
      <c r="A130" s="17"/>
      <c r="B130" s="18" t="s">
        <v>106</v>
      </c>
      <c r="C130" s="17" t="s">
        <v>29</v>
      </c>
      <c r="D130" s="17">
        <v>0</v>
      </c>
      <c r="E130" s="35">
        <v>285</v>
      </c>
      <c r="F130" s="17"/>
      <c r="G130" s="20">
        <v>285</v>
      </c>
      <c r="H130" s="20">
        <v>285</v>
      </c>
      <c r="I130" s="34"/>
      <c r="J130" s="34">
        <f>+G130/E130*100</f>
        <v>100</v>
      </c>
      <c r="K130" s="17"/>
    </row>
    <row r="131" spans="1:14">
      <c r="A131" s="17"/>
      <c r="B131" s="18" t="s">
        <v>91</v>
      </c>
      <c r="C131" s="17" t="s">
        <v>24</v>
      </c>
      <c r="D131" s="17">
        <v>97</v>
      </c>
      <c r="E131" s="268">
        <v>97</v>
      </c>
      <c r="F131" s="17"/>
      <c r="G131" s="20">
        <v>97</v>
      </c>
      <c r="H131" s="20">
        <v>98</v>
      </c>
      <c r="I131" s="34">
        <f>+G131/D131*100</f>
        <v>100</v>
      </c>
      <c r="J131" s="34">
        <f>+G131/E131*100</f>
        <v>100</v>
      </c>
      <c r="K131" s="17"/>
    </row>
    <row r="132" spans="1:14" ht="36">
      <c r="A132" s="17"/>
      <c r="B132" s="18" t="s">
        <v>107</v>
      </c>
      <c r="C132" s="17" t="s">
        <v>24</v>
      </c>
      <c r="D132" s="17">
        <v>100</v>
      </c>
      <c r="E132" s="268">
        <v>100</v>
      </c>
      <c r="F132" s="17"/>
      <c r="G132" s="20">
        <v>100</v>
      </c>
      <c r="H132" s="20">
        <v>100</v>
      </c>
      <c r="I132" s="34">
        <f>+G132/D132*100</f>
        <v>100</v>
      </c>
      <c r="J132" s="34">
        <f>+G132/E132*100</f>
        <v>100</v>
      </c>
      <c r="K132" s="17"/>
    </row>
    <row r="133" spans="1:14">
      <c r="A133" s="13"/>
      <c r="B133" s="14" t="s">
        <v>92</v>
      </c>
      <c r="C133" s="13"/>
      <c r="D133" s="13"/>
      <c r="E133" s="15"/>
      <c r="F133" s="13"/>
      <c r="G133" s="16"/>
      <c r="H133" s="16"/>
      <c r="I133" s="34"/>
      <c r="J133" s="34"/>
      <c r="K133" s="13"/>
    </row>
    <row r="134" spans="1:14">
      <c r="A134" s="17"/>
      <c r="B134" s="18" t="s">
        <v>130</v>
      </c>
      <c r="C134" s="17" t="s">
        <v>24</v>
      </c>
      <c r="D134" s="17">
        <v>98</v>
      </c>
      <c r="E134" s="19">
        <v>98</v>
      </c>
      <c r="F134" s="17"/>
      <c r="G134" s="20">
        <v>98</v>
      </c>
      <c r="H134" s="20">
        <v>99</v>
      </c>
      <c r="I134" s="34">
        <f>+G134/D134*100</f>
        <v>100</v>
      </c>
      <c r="J134" s="34">
        <f>+G134/E134*100</f>
        <v>100</v>
      </c>
      <c r="K134" s="17"/>
    </row>
    <row r="135" spans="1:14" ht="36">
      <c r="A135" s="320"/>
      <c r="B135" s="321" t="s">
        <v>131</v>
      </c>
      <c r="C135" s="320" t="s">
        <v>24</v>
      </c>
      <c r="D135" s="320">
        <v>89</v>
      </c>
      <c r="E135" s="322">
        <v>90</v>
      </c>
      <c r="F135" s="320"/>
      <c r="G135" s="323">
        <v>90</v>
      </c>
      <c r="H135" s="323">
        <v>91</v>
      </c>
      <c r="I135" s="324">
        <f>+G135/D135*100</f>
        <v>101.12359550561798</v>
      </c>
      <c r="J135" s="324">
        <f>+G135/E135*100</f>
        <v>100</v>
      </c>
      <c r="K135" s="320"/>
    </row>
    <row r="136" spans="1:14" hidden="1">
      <c r="A136" s="316"/>
      <c r="B136" s="317"/>
      <c r="C136" s="316"/>
      <c r="D136" s="316"/>
      <c r="E136" s="318"/>
      <c r="F136" s="316"/>
      <c r="G136" s="319"/>
      <c r="H136" s="319"/>
      <c r="I136" s="226"/>
      <c r="J136" s="226"/>
      <c r="K136" s="316"/>
    </row>
    <row r="137" spans="1:14" hidden="1">
      <c r="A137" s="41"/>
      <c r="B137" s="41" t="str">
        <f>UPPER("Nông nghiệp")</f>
        <v>NÔNG NGHIỆP</v>
      </c>
      <c r="C137" s="275"/>
      <c r="D137" s="42"/>
      <c r="E137" s="43"/>
      <c r="F137" s="42"/>
      <c r="G137" s="42"/>
      <c r="H137" s="42"/>
      <c r="I137" s="57"/>
      <c r="J137" s="57"/>
      <c r="K137" s="42"/>
    </row>
    <row r="138" spans="1:14" hidden="1">
      <c r="A138" s="44"/>
      <c r="B138" s="44" t="s">
        <v>148</v>
      </c>
      <c r="C138" s="45"/>
      <c r="D138" s="42"/>
      <c r="E138" s="42"/>
      <c r="F138" s="42"/>
      <c r="G138" s="42"/>
      <c r="H138" s="42"/>
      <c r="I138" s="57"/>
      <c r="J138" s="57"/>
      <c r="K138" s="42"/>
    </row>
    <row r="139" spans="1:14" hidden="1">
      <c r="A139" s="46"/>
      <c r="B139" s="47" t="s">
        <v>588</v>
      </c>
      <c r="C139" s="48" t="s">
        <v>26</v>
      </c>
      <c r="D139" s="57">
        <v>29571.810999999998</v>
      </c>
      <c r="E139" s="57">
        <v>29600</v>
      </c>
      <c r="F139" s="57"/>
      <c r="G139" s="57">
        <v>30283.044000000002</v>
      </c>
      <c r="H139" s="57">
        <v>30027.5</v>
      </c>
      <c r="I139" s="57">
        <f>+G139/D139*100</f>
        <v>102.40510464509597</v>
      </c>
      <c r="J139" s="57">
        <f>+G139/E139*100</f>
        <v>102.30758108108108</v>
      </c>
      <c r="K139" s="42"/>
    </row>
    <row r="140" spans="1:14" hidden="1">
      <c r="A140" s="48"/>
      <c r="B140" s="49" t="s">
        <v>149</v>
      </c>
      <c r="C140" s="48" t="s">
        <v>26</v>
      </c>
      <c r="D140" s="57">
        <v>22691.53</v>
      </c>
      <c r="E140" s="57">
        <v>22700</v>
      </c>
      <c r="F140" s="57"/>
      <c r="G140" s="57">
        <v>23330.603999999999</v>
      </c>
      <c r="H140" s="57">
        <v>23322.5</v>
      </c>
      <c r="I140" s="57">
        <f t="shared" ref="I140:I203" si="5">+G140/D140*100</f>
        <v>102.81635482490603</v>
      </c>
      <c r="J140" s="57">
        <f t="shared" ref="J140:J203" si="6">+G140/E140*100</f>
        <v>102.77799118942733</v>
      </c>
      <c r="K140" s="42"/>
    </row>
    <row r="141" spans="1:14" hidden="1">
      <c r="A141" s="48"/>
      <c r="B141" s="50" t="s">
        <v>603</v>
      </c>
      <c r="C141" s="48"/>
      <c r="D141" s="57">
        <v>6880.2809999999999</v>
      </c>
      <c r="E141" s="57">
        <v>6900</v>
      </c>
      <c r="F141" s="57"/>
      <c r="G141" s="57">
        <v>6952.4400000000005</v>
      </c>
      <c r="H141" s="57">
        <v>6705</v>
      </c>
      <c r="I141" s="57">
        <f t="shared" si="5"/>
        <v>101.04877983907924</v>
      </c>
      <c r="J141" s="57">
        <f t="shared" si="6"/>
        <v>100.76</v>
      </c>
      <c r="K141" s="42"/>
    </row>
    <row r="142" spans="1:14" hidden="1">
      <c r="A142" s="48"/>
      <c r="B142" s="49" t="s">
        <v>150</v>
      </c>
      <c r="C142" s="48" t="s">
        <v>26</v>
      </c>
      <c r="D142" s="57">
        <v>22342</v>
      </c>
      <c r="E142" s="57">
        <v>22315</v>
      </c>
      <c r="F142" s="42"/>
      <c r="G142" s="156">
        <f>+E142</f>
        <v>22315</v>
      </c>
      <c r="H142" s="156">
        <f>+G142</f>
        <v>22315</v>
      </c>
      <c r="I142" s="57">
        <f t="shared" si="5"/>
        <v>99.879151374093638</v>
      </c>
      <c r="J142" s="57">
        <f t="shared" si="6"/>
        <v>100</v>
      </c>
      <c r="K142" s="42"/>
    </row>
    <row r="143" spans="1:14" hidden="1">
      <c r="A143" s="46"/>
      <c r="B143" s="47" t="s">
        <v>589</v>
      </c>
      <c r="C143" s="48" t="s">
        <v>29</v>
      </c>
      <c r="D143" s="240">
        <f>+D144+D145</f>
        <v>7562.5</v>
      </c>
      <c r="E143" s="57">
        <v>7667.5</v>
      </c>
      <c r="F143" s="42"/>
      <c r="G143" s="240">
        <f>+G144+G145</f>
        <v>8398.1</v>
      </c>
      <c r="H143" s="240">
        <f>+H144+H145</f>
        <v>8296.5</v>
      </c>
      <c r="I143" s="57">
        <f>+G143/D143*100</f>
        <v>111.04925619834711</v>
      </c>
      <c r="J143" s="57">
        <f t="shared" si="6"/>
        <v>109.52852950766221</v>
      </c>
      <c r="K143" s="42"/>
    </row>
    <row r="144" spans="1:14" hidden="1">
      <c r="A144" s="48"/>
      <c r="B144" s="49" t="s">
        <v>151</v>
      </c>
      <c r="C144" s="48" t="s">
        <v>29</v>
      </c>
      <c r="D144" s="241">
        <v>7065</v>
      </c>
      <c r="E144" s="57">
        <v>7065</v>
      </c>
      <c r="F144" s="42"/>
      <c r="G144" s="240">
        <f>+G146+G149+G152+G158+G161+G164+G167+G170+G197</f>
        <v>7786.6</v>
      </c>
      <c r="H144" s="240">
        <f>+H146+H149+H152+H158+H161+H164+H167+H170+H197</f>
        <v>7535</v>
      </c>
      <c r="I144" s="57">
        <f>+G144/D144*100</f>
        <v>110.2137296532201</v>
      </c>
      <c r="J144" s="57">
        <f t="shared" si="6"/>
        <v>110.2137296532201</v>
      </c>
      <c r="K144" s="42"/>
      <c r="M144" s="235"/>
      <c r="N144" s="235"/>
    </row>
    <row r="145" spans="1:11" hidden="1">
      <c r="A145" s="48"/>
      <c r="B145" s="49" t="s">
        <v>152</v>
      </c>
      <c r="C145" s="48" t="s">
        <v>29</v>
      </c>
      <c r="D145" s="241">
        <v>497.5</v>
      </c>
      <c r="E145" s="57">
        <v>602.5</v>
      </c>
      <c r="F145" s="42"/>
      <c r="G145" s="240">
        <f>+G181+G187+G193</f>
        <v>611.5</v>
      </c>
      <c r="H145" s="240">
        <f>+H181+H187+H193</f>
        <v>761.5</v>
      </c>
      <c r="I145" s="57">
        <f>+G145/D145*100</f>
        <v>122.91457286432161</v>
      </c>
      <c r="J145" s="57">
        <f t="shared" si="6"/>
        <v>101.49377593360995</v>
      </c>
      <c r="K145" s="42"/>
    </row>
    <row r="146" spans="1:11" hidden="1">
      <c r="A146" s="51"/>
      <c r="B146" s="52" t="s">
        <v>153</v>
      </c>
      <c r="C146" s="53" t="s">
        <v>29</v>
      </c>
      <c r="D146" s="237">
        <v>2436.1999999999998</v>
      </c>
      <c r="E146" s="230">
        <v>2450</v>
      </c>
      <c r="F146" s="229"/>
      <c r="G146" s="229">
        <v>2530.1</v>
      </c>
      <c r="H146" s="239">
        <v>2530</v>
      </c>
      <c r="I146" s="57">
        <f t="shared" si="5"/>
        <v>103.8543633527625</v>
      </c>
      <c r="J146" s="57">
        <f t="shared" si="6"/>
        <v>103.26938775510203</v>
      </c>
      <c r="K146" s="42"/>
    </row>
    <row r="147" spans="1:11" hidden="1">
      <c r="A147" s="48"/>
      <c r="B147" s="48" t="s">
        <v>154</v>
      </c>
      <c r="C147" s="48" t="s">
        <v>155</v>
      </c>
      <c r="D147" s="237">
        <v>46</v>
      </c>
      <c r="E147" s="230">
        <v>47</v>
      </c>
      <c r="F147" s="229"/>
      <c r="G147" s="229">
        <v>47.4</v>
      </c>
      <c r="H147" s="229">
        <v>47.5</v>
      </c>
      <c r="I147" s="57">
        <f t="shared" si="5"/>
        <v>103.04347826086956</v>
      </c>
      <c r="J147" s="57">
        <f t="shared" si="6"/>
        <v>100.85106382978724</v>
      </c>
      <c r="K147" s="42"/>
    </row>
    <row r="148" spans="1:11" hidden="1">
      <c r="A148" s="48"/>
      <c r="B148" s="48" t="s">
        <v>156</v>
      </c>
      <c r="C148" s="48" t="s">
        <v>157</v>
      </c>
      <c r="D148" s="237">
        <v>11572</v>
      </c>
      <c r="E148" s="230">
        <v>11515</v>
      </c>
      <c r="F148" s="229"/>
      <c r="G148" s="229">
        <v>11992.673999999999</v>
      </c>
      <c r="H148" s="229">
        <v>12017.5</v>
      </c>
      <c r="I148" s="57">
        <f t="shared" si="5"/>
        <v>103.63527480124436</v>
      </c>
      <c r="J148" s="57">
        <f t="shared" si="6"/>
        <v>104.14827616152844</v>
      </c>
      <c r="K148" s="42"/>
    </row>
    <row r="149" spans="1:11" hidden="1">
      <c r="A149" s="54"/>
      <c r="B149" s="55" t="s">
        <v>158</v>
      </c>
      <c r="C149" s="56" t="s">
        <v>29</v>
      </c>
      <c r="D149" s="237">
        <v>1786</v>
      </c>
      <c r="E149" s="238">
        <v>1800</v>
      </c>
      <c r="F149" s="230"/>
      <c r="G149" s="230">
        <v>1823</v>
      </c>
      <c r="H149" s="238">
        <v>1820</v>
      </c>
      <c r="I149" s="57">
        <f t="shared" si="5"/>
        <v>102.07166853303471</v>
      </c>
      <c r="J149" s="57">
        <f t="shared" si="6"/>
        <v>101.27777777777777</v>
      </c>
      <c r="K149" s="42"/>
    </row>
    <row r="150" spans="1:11" hidden="1">
      <c r="A150" s="48"/>
      <c r="B150" s="48" t="s">
        <v>159</v>
      </c>
      <c r="C150" s="48" t="s">
        <v>155</v>
      </c>
      <c r="D150" s="237">
        <v>60.3</v>
      </c>
      <c r="E150" s="238">
        <v>60</v>
      </c>
      <c r="F150" s="229"/>
      <c r="G150" s="229">
        <v>60.1</v>
      </c>
      <c r="H150" s="239">
        <v>60</v>
      </c>
      <c r="I150" s="57">
        <f t="shared" si="5"/>
        <v>99.668325041459369</v>
      </c>
      <c r="J150" s="57">
        <f t="shared" si="6"/>
        <v>100.16666666666667</v>
      </c>
      <c r="K150" s="42"/>
    </row>
    <row r="151" spans="1:11" hidden="1">
      <c r="A151" s="48"/>
      <c r="B151" s="48" t="s">
        <v>160</v>
      </c>
      <c r="C151" s="48" t="s">
        <v>157</v>
      </c>
      <c r="D151" s="237">
        <v>10769.579999999998</v>
      </c>
      <c r="E151" s="238">
        <v>10800</v>
      </c>
      <c r="F151" s="229"/>
      <c r="G151" s="229">
        <v>10956.23</v>
      </c>
      <c r="H151" s="239">
        <v>10920</v>
      </c>
      <c r="I151" s="57">
        <f t="shared" si="5"/>
        <v>101.73312236874605</v>
      </c>
      <c r="J151" s="57">
        <f t="shared" si="6"/>
        <v>101.44657407407406</v>
      </c>
      <c r="K151" s="42"/>
    </row>
    <row r="152" spans="1:11" hidden="1">
      <c r="A152" s="44"/>
      <c r="B152" s="58" t="s">
        <v>161</v>
      </c>
      <c r="C152" s="45" t="s">
        <v>29</v>
      </c>
      <c r="D152" s="237">
        <v>350</v>
      </c>
      <c r="E152" s="238">
        <v>350</v>
      </c>
      <c r="F152" s="229"/>
      <c r="G152" s="239">
        <v>347</v>
      </c>
      <c r="H152" s="239">
        <v>350</v>
      </c>
      <c r="I152" s="57">
        <f t="shared" si="5"/>
        <v>99.142857142857139</v>
      </c>
      <c r="J152" s="57">
        <f t="shared" si="6"/>
        <v>99.142857142857139</v>
      </c>
      <c r="K152" s="42"/>
    </row>
    <row r="153" spans="1:11" hidden="1">
      <c r="A153" s="48"/>
      <c r="B153" s="48" t="s">
        <v>159</v>
      </c>
      <c r="C153" s="48" t="s">
        <v>155</v>
      </c>
      <c r="D153" s="237">
        <v>10</v>
      </c>
      <c r="E153" s="230">
        <v>11.388888888888889</v>
      </c>
      <c r="F153" s="229"/>
      <c r="G153" s="239">
        <v>11</v>
      </c>
      <c r="H153" s="239">
        <v>11</v>
      </c>
      <c r="I153" s="57">
        <f t="shared" si="5"/>
        <v>110.00000000000001</v>
      </c>
      <c r="J153" s="57">
        <f t="shared" si="6"/>
        <v>96.58536585365853</v>
      </c>
      <c r="K153" s="42"/>
    </row>
    <row r="154" spans="1:11" hidden="1">
      <c r="A154" s="48"/>
      <c r="B154" s="48" t="s">
        <v>156</v>
      </c>
      <c r="C154" s="48" t="s">
        <v>157</v>
      </c>
      <c r="D154" s="237">
        <v>350</v>
      </c>
      <c r="E154" s="238">
        <v>385</v>
      </c>
      <c r="F154" s="229"/>
      <c r="G154" s="229">
        <v>381.7</v>
      </c>
      <c r="H154" s="239">
        <v>385</v>
      </c>
      <c r="I154" s="57">
        <f t="shared" si="5"/>
        <v>109.05714285714285</v>
      </c>
      <c r="J154" s="57">
        <f t="shared" si="6"/>
        <v>99.142857142857139</v>
      </c>
      <c r="K154" s="42"/>
    </row>
    <row r="155" spans="1:11" hidden="1">
      <c r="A155" s="44"/>
      <c r="B155" s="59" t="s">
        <v>162</v>
      </c>
      <c r="C155" s="45" t="s">
        <v>29</v>
      </c>
      <c r="D155" s="242">
        <f>+D158+D161</f>
        <v>1928</v>
      </c>
      <c r="E155" s="57">
        <v>1900</v>
      </c>
      <c r="F155" s="42"/>
      <c r="G155" s="57">
        <f>+G158+G161</f>
        <v>1942.8</v>
      </c>
      <c r="H155" s="57">
        <f>+H158+H161</f>
        <v>1850</v>
      </c>
      <c r="I155" s="57">
        <f t="shared" si="5"/>
        <v>100.76763485477179</v>
      </c>
      <c r="J155" s="57">
        <f t="shared" si="6"/>
        <v>102.25263157894737</v>
      </c>
      <c r="K155" s="42"/>
    </row>
    <row r="156" spans="1:11" hidden="1">
      <c r="A156" s="48"/>
      <c r="B156" s="48" t="s">
        <v>154</v>
      </c>
      <c r="C156" s="48" t="s">
        <v>155</v>
      </c>
      <c r="D156" s="172">
        <v>35.5</v>
      </c>
      <c r="E156" s="43">
        <v>36.4</v>
      </c>
      <c r="F156" s="42"/>
      <c r="G156" s="43">
        <f>+G157*10/G155</f>
        <v>35.785670166769613</v>
      </c>
      <c r="H156" s="43">
        <f>+H157*10/H155</f>
        <v>36.243243243243242</v>
      </c>
      <c r="I156" s="57">
        <f t="shared" si="5"/>
        <v>100.80470469512568</v>
      </c>
      <c r="J156" s="57">
        <f t="shared" si="6"/>
        <v>98.312280677938503</v>
      </c>
      <c r="K156" s="42"/>
    </row>
    <row r="157" spans="1:11" hidden="1">
      <c r="A157" s="60"/>
      <c r="B157" s="61" t="s">
        <v>156</v>
      </c>
      <c r="C157" s="61" t="s">
        <v>157</v>
      </c>
      <c r="D157" s="57">
        <v>6894</v>
      </c>
      <c r="E157" s="57">
        <v>6900</v>
      </c>
      <c r="F157" s="42"/>
      <c r="G157" s="57">
        <f>+G160+G163</f>
        <v>6952.4400000000005</v>
      </c>
      <c r="H157" s="57">
        <f>+H160+H163</f>
        <v>6705</v>
      </c>
      <c r="I157" s="57">
        <f t="shared" si="5"/>
        <v>100.84769364664928</v>
      </c>
      <c r="J157" s="57">
        <f t="shared" si="6"/>
        <v>100.76</v>
      </c>
      <c r="K157" s="42"/>
    </row>
    <row r="158" spans="1:11" s="4" customFormat="1" hidden="1">
      <c r="A158" s="62"/>
      <c r="B158" s="63" t="s">
        <v>163</v>
      </c>
      <c r="C158" s="64" t="s">
        <v>29</v>
      </c>
      <c r="D158" s="42">
        <v>1658.1</v>
      </c>
      <c r="E158" s="57">
        <v>1620</v>
      </c>
      <c r="F158" s="42"/>
      <c r="G158" s="57">
        <v>1656</v>
      </c>
      <c r="H158" s="57">
        <v>1600</v>
      </c>
      <c r="I158" s="57">
        <f t="shared" si="5"/>
        <v>99.873349013931616</v>
      </c>
      <c r="J158" s="57">
        <f t="shared" si="6"/>
        <v>102.22222222222221</v>
      </c>
      <c r="K158" s="65"/>
    </row>
    <row r="159" spans="1:11" hidden="1">
      <c r="A159" s="66"/>
      <c r="B159" s="61" t="s">
        <v>154</v>
      </c>
      <c r="C159" s="67" t="s">
        <v>155</v>
      </c>
      <c r="D159" s="42">
        <v>37.1</v>
      </c>
      <c r="E159" s="57">
        <v>37</v>
      </c>
      <c r="F159" s="42"/>
      <c r="G159" s="42">
        <v>38</v>
      </c>
      <c r="H159" s="42">
        <v>38</v>
      </c>
      <c r="I159" s="57">
        <f t="shared" si="5"/>
        <v>102.42587601078166</v>
      </c>
      <c r="J159" s="57">
        <f t="shared" si="6"/>
        <v>102.70270270270269</v>
      </c>
      <c r="K159" s="42"/>
    </row>
    <row r="160" spans="1:11" hidden="1">
      <c r="A160" s="66"/>
      <c r="B160" s="61" t="s">
        <v>156</v>
      </c>
      <c r="C160" s="69" t="s">
        <v>157</v>
      </c>
      <c r="D160" s="42">
        <v>6151.5510000000004</v>
      </c>
      <c r="E160" s="57">
        <v>5994</v>
      </c>
      <c r="F160" s="42"/>
      <c r="G160" s="42">
        <v>6292.8</v>
      </c>
      <c r="H160" s="42">
        <v>6080</v>
      </c>
      <c r="I160" s="57">
        <f t="shared" si="5"/>
        <v>102.29615262882483</v>
      </c>
      <c r="J160" s="57">
        <f t="shared" si="6"/>
        <v>104.98498498498499</v>
      </c>
      <c r="K160" s="42"/>
    </row>
    <row r="161" spans="1:11" s="4" customFormat="1" hidden="1">
      <c r="A161" s="62"/>
      <c r="B161" s="63" t="s">
        <v>164</v>
      </c>
      <c r="C161" s="64"/>
      <c r="D161" s="42">
        <v>269.89999999999998</v>
      </c>
      <c r="E161" s="57">
        <v>280</v>
      </c>
      <c r="F161" s="65"/>
      <c r="G161" s="42">
        <v>286.8</v>
      </c>
      <c r="H161" s="42">
        <v>250</v>
      </c>
      <c r="I161" s="57">
        <f t="shared" si="5"/>
        <v>106.26157836235643</v>
      </c>
      <c r="J161" s="57">
        <f t="shared" si="6"/>
        <v>102.42857142857143</v>
      </c>
      <c r="K161" s="65"/>
    </row>
    <row r="162" spans="1:11" hidden="1">
      <c r="A162" s="70"/>
      <c r="B162" s="61" t="s">
        <v>154</v>
      </c>
      <c r="C162" s="67" t="s">
        <v>155</v>
      </c>
      <c r="D162" s="42">
        <v>27</v>
      </c>
      <c r="E162" s="157">
        <v>31</v>
      </c>
      <c r="F162" s="42"/>
      <c r="G162" s="42">
        <v>23</v>
      </c>
      <c r="H162" s="42">
        <v>25</v>
      </c>
      <c r="I162" s="57">
        <f t="shared" si="5"/>
        <v>85.18518518518519</v>
      </c>
      <c r="J162" s="57">
        <f t="shared" si="6"/>
        <v>74.193548387096769</v>
      </c>
      <c r="K162" s="42"/>
    </row>
    <row r="163" spans="1:11" hidden="1">
      <c r="A163" s="70"/>
      <c r="B163" s="61" t="s">
        <v>156</v>
      </c>
      <c r="C163" s="69" t="s">
        <v>157</v>
      </c>
      <c r="D163" s="42">
        <v>728.7299999999999</v>
      </c>
      <c r="E163" s="57">
        <v>868</v>
      </c>
      <c r="F163" s="42"/>
      <c r="G163" s="42">
        <v>659.6400000000001</v>
      </c>
      <c r="H163" s="42">
        <v>625</v>
      </c>
      <c r="I163" s="57">
        <f t="shared" si="5"/>
        <v>90.519122308674014</v>
      </c>
      <c r="J163" s="57">
        <f t="shared" si="6"/>
        <v>75.995391705069139</v>
      </c>
      <c r="K163" s="42"/>
    </row>
    <row r="164" spans="1:11" hidden="1">
      <c r="A164" s="71"/>
      <c r="B164" s="72" t="s">
        <v>165</v>
      </c>
      <c r="C164" s="73" t="s">
        <v>29</v>
      </c>
      <c r="D164" s="42">
        <v>89</v>
      </c>
      <c r="E164" s="57">
        <v>95</v>
      </c>
      <c r="F164" s="42"/>
      <c r="G164" s="42">
        <v>95</v>
      </c>
      <c r="H164" s="42">
        <v>95</v>
      </c>
      <c r="I164" s="57">
        <f t="shared" si="5"/>
        <v>106.74157303370787</v>
      </c>
      <c r="J164" s="57">
        <f t="shared" si="6"/>
        <v>100</v>
      </c>
      <c r="K164" s="42"/>
    </row>
    <row r="165" spans="1:11" hidden="1">
      <c r="A165" s="48"/>
      <c r="B165" s="48" t="s">
        <v>154</v>
      </c>
      <c r="C165" s="48" t="s">
        <v>155</v>
      </c>
      <c r="D165" s="42">
        <v>152</v>
      </c>
      <c r="E165" s="57">
        <v>152</v>
      </c>
      <c r="F165" s="42"/>
      <c r="G165" s="42">
        <v>152</v>
      </c>
      <c r="H165" s="42">
        <v>152</v>
      </c>
      <c r="I165" s="57">
        <f t="shared" si="5"/>
        <v>100</v>
      </c>
      <c r="J165" s="57">
        <f t="shared" si="6"/>
        <v>100</v>
      </c>
      <c r="K165" s="42"/>
    </row>
    <row r="166" spans="1:11" hidden="1">
      <c r="A166" s="48"/>
      <c r="B166" s="48" t="s">
        <v>156</v>
      </c>
      <c r="C166" s="48" t="s">
        <v>157</v>
      </c>
      <c r="D166" s="42">
        <v>1352.8</v>
      </c>
      <c r="E166" s="57">
        <v>1353</v>
      </c>
      <c r="F166" s="42"/>
      <c r="G166" s="42">
        <v>1444</v>
      </c>
      <c r="H166" s="42">
        <v>1444</v>
      </c>
      <c r="I166" s="57">
        <f t="shared" si="5"/>
        <v>106.74157303370787</v>
      </c>
      <c r="J166" s="57">
        <f t="shared" si="6"/>
        <v>106.72579453067257</v>
      </c>
      <c r="K166" s="42"/>
    </row>
    <row r="167" spans="1:11" hidden="1">
      <c r="A167" s="44"/>
      <c r="B167" s="58" t="s">
        <v>166</v>
      </c>
      <c r="C167" s="45" t="s">
        <v>29</v>
      </c>
      <c r="D167" s="42">
        <v>654.79999999999995</v>
      </c>
      <c r="E167" s="57">
        <v>550</v>
      </c>
      <c r="F167" s="42"/>
      <c r="G167" s="42">
        <v>708.7</v>
      </c>
      <c r="H167" s="42">
        <v>550</v>
      </c>
      <c r="I167" s="57">
        <f t="shared" si="5"/>
        <v>108.23152107513747</v>
      </c>
      <c r="J167" s="57">
        <f t="shared" si="6"/>
        <v>128.85454545454547</v>
      </c>
      <c r="K167" s="42"/>
    </row>
    <row r="168" spans="1:11" hidden="1">
      <c r="A168" s="48"/>
      <c r="B168" s="48" t="s">
        <v>154</v>
      </c>
      <c r="C168" s="48" t="s">
        <v>155</v>
      </c>
      <c r="D168" s="42">
        <v>112</v>
      </c>
      <c r="E168" s="57">
        <v>110</v>
      </c>
      <c r="F168" s="42"/>
      <c r="G168" s="42">
        <v>112</v>
      </c>
      <c r="H168" s="42">
        <v>115</v>
      </c>
      <c r="I168" s="57">
        <f t="shared" si="5"/>
        <v>100</v>
      </c>
      <c r="J168" s="57">
        <f t="shared" si="6"/>
        <v>101.81818181818181</v>
      </c>
      <c r="K168" s="42"/>
    </row>
    <row r="169" spans="1:11" hidden="1">
      <c r="A169" s="48"/>
      <c r="B169" s="48" t="s">
        <v>156</v>
      </c>
      <c r="C169" s="48" t="s">
        <v>157</v>
      </c>
      <c r="D169" s="42">
        <v>7333.7599999999993</v>
      </c>
      <c r="E169" s="57">
        <v>6050</v>
      </c>
      <c r="F169" s="42"/>
      <c r="G169" s="42">
        <v>7937.4400000000005</v>
      </c>
      <c r="H169" s="42">
        <v>6325</v>
      </c>
      <c r="I169" s="57">
        <f t="shared" si="5"/>
        <v>108.23152107513747</v>
      </c>
      <c r="J169" s="57">
        <f t="shared" si="6"/>
        <v>131.19735537190081</v>
      </c>
      <c r="K169" s="42"/>
    </row>
    <row r="170" spans="1:11" hidden="1">
      <c r="A170" s="44"/>
      <c r="B170" s="74" t="s">
        <v>167</v>
      </c>
      <c r="C170" s="45" t="s">
        <v>29</v>
      </c>
      <c r="D170" s="42"/>
      <c r="E170" s="57">
        <v>5</v>
      </c>
      <c r="F170" s="42"/>
      <c r="G170" s="42"/>
      <c r="H170" s="42"/>
      <c r="I170" s="57"/>
      <c r="J170" s="57">
        <f t="shared" si="6"/>
        <v>0</v>
      </c>
      <c r="K170" s="42"/>
    </row>
    <row r="171" spans="1:11" hidden="1">
      <c r="A171" s="44"/>
      <c r="B171" s="44" t="s">
        <v>168</v>
      </c>
      <c r="C171" s="45"/>
      <c r="D171" s="42"/>
      <c r="E171" s="43"/>
      <c r="F171" s="42"/>
      <c r="G171" s="42"/>
      <c r="H171" s="42"/>
      <c r="I171" s="57"/>
      <c r="J171" s="57"/>
      <c r="K171" s="42"/>
    </row>
    <row r="172" spans="1:11" hidden="1">
      <c r="A172" s="44"/>
      <c r="B172" s="59" t="s">
        <v>169</v>
      </c>
      <c r="C172" s="45"/>
      <c r="D172" s="42"/>
      <c r="E172" s="43"/>
      <c r="F172" s="42"/>
      <c r="G172" s="42"/>
      <c r="H172" s="42"/>
      <c r="I172" s="57"/>
      <c r="J172" s="57"/>
      <c r="K172" s="42"/>
    </row>
    <row r="173" spans="1:11" s="4" customFormat="1" hidden="1">
      <c r="A173" s="76"/>
      <c r="B173" s="77" t="s">
        <v>170</v>
      </c>
      <c r="C173" s="78" t="s">
        <v>29</v>
      </c>
      <c r="D173" s="236">
        <v>167.7</v>
      </c>
      <c r="E173" s="68">
        <v>165</v>
      </c>
      <c r="F173" s="65"/>
      <c r="G173" s="65">
        <v>194.3</v>
      </c>
      <c r="H173" s="65">
        <v>180</v>
      </c>
      <c r="I173" s="57">
        <f t="shared" si="5"/>
        <v>115.86165772212284</v>
      </c>
      <c r="J173" s="57">
        <f t="shared" si="6"/>
        <v>117.75757575757578</v>
      </c>
      <c r="K173" s="65"/>
    </row>
    <row r="174" spans="1:11" hidden="1">
      <c r="A174" s="48"/>
      <c r="B174" s="48" t="s">
        <v>159</v>
      </c>
      <c r="C174" s="48" t="s">
        <v>155</v>
      </c>
      <c r="D174" s="42">
        <v>13</v>
      </c>
      <c r="E174" s="57">
        <v>13</v>
      </c>
      <c r="F174" s="42"/>
      <c r="G174" s="42">
        <v>13</v>
      </c>
      <c r="H174" s="42">
        <v>13</v>
      </c>
      <c r="I174" s="57">
        <f t="shared" si="5"/>
        <v>100</v>
      </c>
      <c r="J174" s="57">
        <f t="shared" si="6"/>
        <v>100</v>
      </c>
      <c r="K174" s="42"/>
    </row>
    <row r="175" spans="1:11" hidden="1">
      <c r="A175" s="48"/>
      <c r="B175" s="48" t="s">
        <v>156</v>
      </c>
      <c r="C175" s="48" t="s">
        <v>157</v>
      </c>
      <c r="D175" s="42">
        <v>218.01</v>
      </c>
      <c r="E175" s="43">
        <v>215</v>
      </c>
      <c r="F175" s="42"/>
      <c r="G175" s="42">
        <v>252.59</v>
      </c>
      <c r="H175" s="42">
        <v>234</v>
      </c>
      <c r="I175" s="57">
        <f t="shared" si="5"/>
        <v>115.86165772212284</v>
      </c>
      <c r="J175" s="57">
        <f t="shared" si="6"/>
        <v>117.48372093023256</v>
      </c>
      <c r="K175" s="42"/>
    </row>
    <row r="176" spans="1:11" s="4" customFormat="1" hidden="1">
      <c r="A176" s="76"/>
      <c r="B176" s="77" t="s">
        <v>171</v>
      </c>
      <c r="C176" s="78" t="s">
        <v>29</v>
      </c>
      <c r="D176" s="236">
        <v>282.60000000000002</v>
      </c>
      <c r="E176" s="68">
        <v>280</v>
      </c>
      <c r="F176" s="65"/>
      <c r="G176" s="65">
        <v>309.60000000000002</v>
      </c>
      <c r="H176" s="65">
        <v>290</v>
      </c>
      <c r="I176" s="57">
        <f t="shared" si="5"/>
        <v>109.55414012738854</v>
      </c>
      <c r="J176" s="57">
        <f t="shared" si="6"/>
        <v>110.57142857142858</v>
      </c>
      <c r="K176" s="65"/>
    </row>
    <row r="177" spans="1:11" hidden="1">
      <c r="A177" s="48"/>
      <c r="B177" s="48" t="s">
        <v>154</v>
      </c>
      <c r="C177" s="48" t="s">
        <v>155</v>
      </c>
      <c r="D177" s="42">
        <v>13</v>
      </c>
      <c r="E177" s="43">
        <v>13.253012048192772</v>
      </c>
      <c r="F177" s="42"/>
      <c r="G177" s="42">
        <v>13</v>
      </c>
      <c r="H177" s="42">
        <v>13</v>
      </c>
      <c r="I177" s="57">
        <f t="shared" si="5"/>
        <v>100</v>
      </c>
      <c r="J177" s="57">
        <f t="shared" si="6"/>
        <v>98.090909090909079</v>
      </c>
      <c r="K177" s="42"/>
    </row>
    <row r="178" spans="1:11" hidden="1">
      <c r="A178" s="48"/>
      <c r="B178" s="48" t="s">
        <v>156</v>
      </c>
      <c r="C178" s="48" t="s">
        <v>157</v>
      </c>
      <c r="D178" s="42">
        <v>367.38</v>
      </c>
      <c r="E178" s="43">
        <v>364</v>
      </c>
      <c r="F178" s="42"/>
      <c r="G178" s="42">
        <v>402.48</v>
      </c>
      <c r="H178" s="42">
        <v>377</v>
      </c>
      <c r="I178" s="57">
        <f t="shared" si="5"/>
        <v>109.55414012738854</v>
      </c>
      <c r="J178" s="57">
        <f t="shared" si="6"/>
        <v>110.57142857142858</v>
      </c>
      <c r="K178" s="42"/>
    </row>
    <row r="179" spans="1:11" hidden="1">
      <c r="A179" s="44"/>
      <c r="B179" s="59" t="s">
        <v>172</v>
      </c>
      <c r="C179" s="45"/>
      <c r="D179" s="42"/>
      <c r="E179" s="43"/>
      <c r="F179" s="42"/>
      <c r="G179" s="42"/>
      <c r="H179" s="42"/>
      <c r="I179" s="57"/>
      <c r="J179" s="57"/>
      <c r="K179" s="42"/>
    </row>
    <row r="180" spans="1:11" s="4" customFormat="1" hidden="1">
      <c r="A180" s="79"/>
      <c r="B180" s="80" t="s">
        <v>173</v>
      </c>
      <c r="C180" s="67"/>
      <c r="D180" s="65"/>
      <c r="E180" s="68"/>
      <c r="F180" s="65"/>
      <c r="G180" s="65"/>
      <c r="H180" s="65"/>
      <c r="I180" s="57"/>
      <c r="J180" s="57"/>
      <c r="K180" s="65"/>
    </row>
    <row r="181" spans="1:11" hidden="1">
      <c r="A181" s="71"/>
      <c r="B181" s="72" t="s">
        <v>174</v>
      </c>
      <c r="C181" s="73" t="s">
        <v>29</v>
      </c>
      <c r="D181" s="42">
        <v>104</v>
      </c>
      <c r="E181" s="68">
        <v>204</v>
      </c>
      <c r="F181" s="42"/>
      <c r="G181" s="172">
        <v>213</v>
      </c>
      <c r="H181" s="42">
        <v>353</v>
      </c>
      <c r="I181" s="57">
        <f t="shared" si="5"/>
        <v>204.80769230769229</v>
      </c>
      <c r="J181" s="57">
        <f t="shared" si="6"/>
        <v>104.41176470588236</v>
      </c>
      <c r="K181" s="42"/>
    </row>
    <row r="182" spans="1:11" hidden="1">
      <c r="A182" s="48"/>
      <c r="B182" s="49" t="s">
        <v>175</v>
      </c>
      <c r="C182" s="48"/>
      <c r="D182" s="42">
        <v>52</v>
      </c>
      <c r="E182" s="57">
        <v>100</v>
      </c>
      <c r="F182" s="42"/>
      <c r="G182" s="57">
        <v>109</v>
      </c>
      <c r="H182" s="42">
        <v>140</v>
      </c>
      <c r="I182" s="57">
        <f t="shared" si="5"/>
        <v>209.61538461538461</v>
      </c>
      <c r="J182" s="57">
        <f t="shared" si="6"/>
        <v>109.00000000000001</v>
      </c>
      <c r="K182" s="42"/>
    </row>
    <row r="183" spans="1:11" hidden="1">
      <c r="A183" s="48"/>
      <c r="B183" s="49" t="s">
        <v>176</v>
      </c>
      <c r="C183" s="48" t="s">
        <v>29</v>
      </c>
      <c r="D183" s="42">
        <v>52</v>
      </c>
      <c r="E183" s="57">
        <v>100</v>
      </c>
      <c r="F183" s="42"/>
      <c r="G183" s="57">
        <v>100</v>
      </c>
      <c r="H183" s="156">
        <v>100</v>
      </c>
      <c r="I183" s="57">
        <f t="shared" si="5"/>
        <v>192.30769230769232</v>
      </c>
      <c r="J183" s="57">
        <f t="shared" si="6"/>
        <v>100</v>
      </c>
      <c r="K183" s="42"/>
    </row>
    <row r="184" spans="1:11" hidden="1">
      <c r="A184" s="48"/>
      <c r="B184" s="49" t="s">
        <v>177</v>
      </c>
      <c r="C184" s="48" t="s">
        <v>29</v>
      </c>
      <c r="D184" s="42">
        <v>52</v>
      </c>
      <c r="E184" s="43">
        <v>52</v>
      </c>
      <c r="F184" s="42"/>
      <c r="G184" s="172">
        <v>52</v>
      </c>
      <c r="H184" s="42">
        <v>52</v>
      </c>
      <c r="I184" s="57">
        <f t="shared" si="5"/>
        <v>100</v>
      </c>
      <c r="J184" s="57">
        <f t="shared" si="6"/>
        <v>100</v>
      </c>
      <c r="K184" s="42"/>
    </row>
    <row r="185" spans="1:11" hidden="1">
      <c r="A185" s="48"/>
      <c r="B185" s="48" t="s">
        <v>154</v>
      </c>
      <c r="C185" s="48" t="s">
        <v>155</v>
      </c>
      <c r="D185" s="57">
        <v>50.96153846153846</v>
      </c>
      <c r="E185" s="43">
        <v>51</v>
      </c>
      <c r="F185" s="42"/>
      <c r="G185" s="172">
        <v>51</v>
      </c>
      <c r="H185" s="42">
        <v>51</v>
      </c>
      <c r="I185" s="57">
        <f t="shared" si="5"/>
        <v>100.07547169811322</v>
      </c>
      <c r="J185" s="57">
        <f t="shared" si="6"/>
        <v>100</v>
      </c>
      <c r="K185" s="42"/>
    </row>
    <row r="186" spans="1:11" hidden="1">
      <c r="A186" s="48"/>
      <c r="B186" s="49" t="s">
        <v>178</v>
      </c>
      <c r="C186" s="48" t="s">
        <v>157</v>
      </c>
      <c r="D186" s="42">
        <v>265</v>
      </c>
      <c r="E186" s="43">
        <v>265</v>
      </c>
      <c r="F186" s="42"/>
      <c r="G186" s="172">
        <v>265</v>
      </c>
      <c r="H186" s="42">
        <v>265</v>
      </c>
      <c r="I186" s="57">
        <f t="shared" si="5"/>
        <v>100</v>
      </c>
      <c r="J186" s="57">
        <f t="shared" si="6"/>
        <v>100</v>
      </c>
      <c r="K186" s="42"/>
    </row>
    <row r="187" spans="1:11" s="4" customFormat="1" hidden="1">
      <c r="A187" s="76"/>
      <c r="B187" s="77" t="s">
        <v>179</v>
      </c>
      <c r="C187" s="78" t="s">
        <v>34</v>
      </c>
      <c r="D187" s="65">
        <v>262.5</v>
      </c>
      <c r="E187" s="43">
        <v>268.5</v>
      </c>
      <c r="F187" s="65"/>
      <c r="G187" s="158">
        <v>268.5</v>
      </c>
      <c r="H187" s="65">
        <v>268.5</v>
      </c>
      <c r="I187" s="57">
        <f t="shared" si="5"/>
        <v>102.28571428571429</v>
      </c>
      <c r="J187" s="57">
        <f t="shared" si="6"/>
        <v>100</v>
      </c>
      <c r="K187" s="65"/>
    </row>
    <row r="188" spans="1:11" hidden="1">
      <c r="A188" s="48"/>
      <c r="B188" s="49" t="s">
        <v>180</v>
      </c>
      <c r="C188" s="48" t="s">
        <v>29</v>
      </c>
      <c r="D188" s="42">
        <v>10</v>
      </c>
      <c r="E188" s="68">
        <v>5</v>
      </c>
      <c r="F188" s="42"/>
      <c r="G188" s="172">
        <v>6</v>
      </c>
      <c r="H188" s="42">
        <v>6</v>
      </c>
      <c r="I188" s="57">
        <f t="shared" si="5"/>
        <v>60</v>
      </c>
      <c r="J188" s="57">
        <f t="shared" si="6"/>
        <v>120</v>
      </c>
      <c r="K188" s="42"/>
    </row>
    <row r="189" spans="1:11" hidden="1">
      <c r="A189" s="48"/>
      <c r="B189" s="48" t="s">
        <v>156</v>
      </c>
      <c r="C189" s="48" t="s">
        <v>181</v>
      </c>
      <c r="D189" s="42">
        <v>105</v>
      </c>
      <c r="E189" s="43">
        <v>134.25</v>
      </c>
      <c r="F189" s="42"/>
      <c r="G189" s="172">
        <v>134</v>
      </c>
      <c r="H189" s="42">
        <v>140</v>
      </c>
      <c r="I189" s="57">
        <f t="shared" si="5"/>
        <v>127.61904761904761</v>
      </c>
      <c r="J189" s="57">
        <f t="shared" si="6"/>
        <v>99.813780260707631</v>
      </c>
      <c r="K189" s="42"/>
    </row>
    <row r="190" spans="1:11" s="4" customFormat="1" hidden="1">
      <c r="A190" s="79"/>
      <c r="B190" s="81" t="s">
        <v>182</v>
      </c>
      <c r="C190" s="79"/>
      <c r="D190" s="42"/>
      <c r="E190" s="68"/>
      <c r="F190" s="65"/>
      <c r="G190" s="65"/>
      <c r="H190" s="65"/>
      <c r="I190" s="57"/>
      <c r="J190" s="57"/>
      <c r="K190" s="65"/>
    </row>
    <row r="191" spans="1:11" hidden="1">
      <c r="A191" s="48"/>
      <c r="B191" s="50" t="s">
        <v>183</v>
      </c>
      <c r="C191" s="48" t="s">
        <v>29</v>
      </c>
      <c r="D191" s="57">
        <v>1020</v>
      </c>
      <c r="E191" s="57">
        <v>1020</v>
      </c>
      <c r="F191" s="57"/>
      <c r="G191" s="57">
        <v>1020</v>
      </c>
      <c r="H191" s="42">
        <v>1020</v>
      </c>
      <c r="I191" s="57">
        <f t="shared" si="5"/>
        <v>100</v>
      </c>
      <c r="J191" s="57">
        <f t="shared" si="6"/>
        <v>100</v>
      </c>
      <c r="K191" s="42"/>
    </row>
    <row r="192" spans="1:11" hidden="1">
      <c r="A192" s="48"/>
      <c r="B192" s="82" t="s">
        <v>184</v>
      </c>
      <c r="C192" s="48" t="s">
        <v>29</v>
      </c>
      <c r="D192" s="116">
        <v>155.69999999999999</v>
      </c>
      <c r="E192" s="116"/>
      <c r="F192" s="116"/>
      <c r="G192" s="116"/>
      <c r="H192" s="42"/>
      <c r="I192" s="57">
        <f t="shared" si="5"/>
        <v>0</v>
      </c>
      <c r="J192" s="57"/>
      <c r="K192" s="42"/>
    </row>
    <row r="193" spans="1:11" hidden="1">
      <c r="A193" s="71"/>
      <c r="B193" s="72" t="s">
        <v>185</v>
      </c>
      <c r="C193" s="73" t="s">
        <v>34</v>
      </c>
      <c r="D193" s="57">
        <v>130</v>
      </c>
      <c r="E193" s="57">
        <v>130</v>
      </c>
      <c r="F193" s="57"/>
      <c r="G193" s="57">
        <v>130</v>
      </c>
      <c r="H193" s="57">
        <v>140</v>
      </c>
      <c r="I193" s="57">
        <f t="shared" si="5"/>
        <v>100</v>
      </c>
      <c r="J193" s="57">
        <f t="shared" si="6"/>
        <v>100</v>
      </c>
      <c r="K193" s="42"/>
    </row>
    <row r="194" spans="1:11" hidden="1">
      <c r="A194" s="48"/>
      <c r="B194" s="48" t="s">
        <v>156</v>
      </c>
      <c r="C194" s="48" t="s">
        <v>157</v>
      </c>
      <c r="D194" s="57">
        <v>225</v>
      </c>
      <c r="E194" s="57">
        <v>225</v>
      </c>
      <c r="F194" s="57"/>
      <c r="G194" s="57">
        <v>225</v>
      </c>
      <c r="H194" s="57">
        <v>230</v>
      </c>
      <c r="I194" s="57">
        <f t="shared" si="5"/>
        <v>100</v>
      </c>
      <c r="J194" s="57">
        <f t="shared" si="6"/>
        <v>100</v>
      </c>
      <c r="K194" s="42"/>
    </row>
    <row r="195" spans="1:11" hidden="1">
      <c r="A195" s="46"/>
      <c r="B195" s="83" t="s">
        <v>187</v>
      </c>
      <c r="C195" s="46"/>
      <c r="D195" s="42"/>
      <c r="E195" s="43"/>
      <c r="F195" s="42"/>
      <c r="G195" s="42"/>
      <c r="H195" s="42"/>
      <c r="I195" s="57"/>
      <c r="J195" s="57"/>
      <c r="K195" s="42"/>
    </row>
    <row r="196" spans="1:11" hidden="1">
      <c r="A196" s="48"/>
      <c r="B196" s="48" t="s">
        <v>188</v>
      </c>
      <c r="C196" s="48"/>
      <c r="D196" s="42"/>
      <c r="E196" s="43"/>
      <c r="F196" s="42"/>
      <c r="G196" s="42"/>
      <c r="H196" s="42"/>
      <c r="I196" s="57"/>
      <c r="J196" s="57"/>
      <c r="K196" s="42"/>
    </row>
    <row r="197" spans="1:11" hidden="1">
      <c r="A197" s="44"/>
      <c r="B197" s="59" t="s">
        <v>189</v>
      </c>
      <c r="C197" s="45" t="s">
        <v>29</v>
      </c>
      <c r="D197" s="57">
        <v>300</v>
      </c>
      <c r="E197" s="57">
        <v>340</v>
      </c>
      <c r="F197" s="57"/>
      <c r="G197" s="57">
        <v>340</v>
      </c>
      <c r="H197" s="57">
        <v>340</v>
      </c>
      <c r="I197" s="57">
        <f t="shared" si="5"/>
        <v>113.33333333333333</v>
      </c>
      <c r="J197" s="57">
        <f t="shared" si="6"/>
        <v>100</v>
      </c>
      <c r="K197" s="42"/>
    </row>
    <row r="198" spans="1:11" hidden="1">
      <c r="A198" s="44"/>
      <c r="B198" s="45" t="s">
        <v>154</v>
      </c>
      <c r="C198" s="45"/>
      <c r="D198" s="57">
        <v>100</v>
      </c>
      <c r="E198" s="57">
        <v>100</v>
      </c>
      <c r="F198" s="57"/>
      <c r="G198" s="57">
        <v>100</v>
      </c>
      <c r="H198" s="57">
        <v>100</v>
      </c>
      <c r="I198" s="57">
        <f t="shared" si="5"/>
        <v>100</v>
      </c>
      <c r="J198" s="57">
        <f t="shared" si="6"/>
        <v>100</v>
      </c>
      <c r="K198" s="42"/>
    </row>
    <row r="199" spans="1:11" hidden="1">
      <c r="A199" s="48"/>
      <c r="B199" s="48" t="s">
        <v>156</v>
      </c>
      <c r="C199" s="48" t="s">
        <v>157</v>
      </c>
      <c r="D199" s="57">
        <v>3000</v>
      </c>
      <c r="E199" s="57">
        <v>3000</v>
      </c>
      <c r="F199" s="57"/>
      <c r="G199" s="57">
        <v>3000</v>
      </c>
      <c r="H199" s="57">
        <v>3000</v>
      </c>
      <c r="I199" s="57">
        <f t="shared" si="5"/>
        <v>100</v>
      </c>
      <c r="J199" s="57">
        <f t="shared" si="6"/>
        <v>100</v>
      </c>
      <c r="K199" s="42"/>
    </row>
    <row r="200" spans="1:11" hidden="1">
      <c r="A200" s="79"/>
      <c r="B200" s="84" t="s">
        <v>190</v>
      </c>
      <c r="C200" s="79" t="s">
        <v>29</v>
      </c>
      <c r="D200" s="57">
        <v>70</v>
      </c>
      <c r="E200" s="57">
        <v>300</v>
      </c>
      <c r="F200" s="57"/>
      <c r="G200" s="57">
        <v>70</v>
      </c>
      <c r="H200" s="57">
        <v>70</v>
      </c>
      <c r="I200" s="57">
        <f t="shared" si="5"/>
        <v>100</v>
      </c>
      <c r="J200" s="57">
        <f t="shared" si="6"/>
        <v>23.333333333333332</v>
      </c>
      <c r="K200" s="42"/>
    </row>
    <row r="201" spans="1:11" hidden="1">
      <c r="A201" s="44"/>
      <c r="B201" s="44" t="s">
        <v>192</v>
      </c>
      <c r="C201" s="45"/>
      <c r="D201" s="42"/>
      <c r="E201" s="42"/>
      <c r="F201" s="42"/>
      <c r="G201" s="42"/>
      <c r="H201" s="42"/>
      <c r="I201" s="57"/>
      <c r="J201" s="57"/>
      <c r="K201" s="42"/>
    </row>
    <row r="202" spans="1:11" hidden="1">
      <c r="A202" s="44"/>
      <c r="B202" s="59" t="s">
        <v>193</v>
      </c>
      <c r="C202" s="44"/>
      <c r="D202" s="57">
        <f>SUM(D203:D207)</f>
        <v>60046</v>
      </c>
      <c r="E202" s="43">
        <v>89400</v>
      </c>
      <c r="F202" s="42"/>
      <c r="G202" s="57">
        <f>SUM(G203:G207)</f>
        <v>89400</v>
      </c>
      <c r="H202" s="57">
        <f>SUM(H203:H207)</f>
        <v>90089</v>
      </c>
      <c r="I202" s="57">
        <f t="shared" si="5"/>
        <v>148.88585417846318</v>
      </c>
      <c r="J202" s="57">
        <f t="shared" si="6"/>
        <v>100</v>
      </c>
      <c r="K202" s="42"/>
    </row>
    <row r="203" spans="1:11" hidden="1">
      <c r="A203" s="45"/>
      <c r="B203" s="75" t="s">
        <v>194</v>
      </c>
      <c r="C203" s="45" t="s">
        <v>195</v>
      </c>
      <c r="D203" s="57">
        <v>14559</v>
      </c>
      <c r="E203" s="43">
        <v>16373</v>
      </c>
      <c r="F203" s="42"/>
      <c r="G203" s="57">
        <v>16373</v>
      </c>
      <c r="H203" s="57">
        <v>16673</v>
      </c>
      <c r="I203" s="57">
        <f t="shared" si="5"/>
        <v>112.45964695377431</v>
      </c>
      <c r="J203" s="57">
        <f t="shared" si="6"/>
        <v>100</v>
      </c>
      <c r="K203" s="42"/>
    </row>
    <row r="204" spans="1:11" hidden="1">
      <c r="A204" s="45"/>
      <c r="B204" s="75" t="s">
        <v>196</v>
      </c>
      <c r="C204" s="45" t="s">
        <v>195</v>
      </c>
      <c r="D204" s="57">
        <v>5009</v>
      </c>
      <c r="E204" s="43">
        <v>6356</v>
      </c>
      <c r="F204" s="42"/>
      <c r="G204" s="57">
        <v>6356</v>
      </c>
      <c r="H204" s="57">
        <v>6546</v>
      </c>
      <c r="I204" s="57">
        <f t="shared" ref="I204:I243" si="7">+G204/D204*100</f>
        <v>126.89159512876822</v>
      </c>
      <c r="J204" s="57">
        <f t="shared" ref="J204:J243" si="8">+G204/E204*100</f>
        <v>100</v>
      </c>
      <c r="K204" s="42"/>
    </row>
    <row r="205" spans="1:11" hidden="1">
      <c r="A205" s="45"/>
      <c r="B205" s="75" t="s">
        <v>197</v>
      </c>
      <c r="C205" s="45" t="s">
        <v>195</v>
      </c>
      <c r="D205" s="57">
        <v>32143</v>
      </c>
      <c r="E205" s="43">
        <v>56965</v>
      </c>
      <c r="F205" s="42"/>
      <c r="G205" s="57">
        <v>56965</v>
      </c>
      <c r="H205" s="57">
        <v>57000</v>
      </c>
      <c r="I205" s="57">
        <f t="shared" si="7"/>
        <v>177.22365678374763</v>
      </c>
      <c r="J205" s="57">
        <f t="shared" si="8"/>
        <v>100</v>
      </c>
      <c r="K205" s="42"/>
    </row>
    <row r="206" spans="1:11" hidden="1">
      <c r="A206" s="45"/>
      <c r="B206" s="75" t="s">
        <v>198</v>
      </c>
      <c r="C206" s="45" t="s">
        <v>195</v>
      </c>
      <c r="D206" s="57">
        <v>371</v>
      </c>
      <c r="E206" s="43">
        <v>350</v>
      </c>
      <c r="F206" s="42"/>
      <c r="G206" s="57">
        <v>350</v>
      </c>
      <c r="H206" s="57">
        <v>370</v>
      </c>
      <c r="I206" s="57">
        <f t="shared" si="7"/>
        <v>94.339622641509436</v>
      </c>
      <c r="J206" s="57">
        <f t="shared" si="8"/>
        <v>100</v>
      </c>
      <c r="K206" s="42"/>
    </row>
    <row r="207" spans="1:11" hidden="1">
      <c r="A207" s="45"/>
      <c r="B207" s="75" t="s">
        <v>199</v>
      </c>
      <c r="C207" s="45" t="s">
        <v>195</v>
      </c>
      <c r="D207" s="57">
        <v>7964</v>
      </c>
      <c r="E207" s="43">
        <v>9356</v>
      </c>
      <c r="F207" s="42"/>
      <c r="G207" s="57">
        <v>9356</v>
      </c>
      <c r="H207" s="57">
        <v>9500</v>
      </c>
      <c r="I207" s="57">
        <f t="shared" si="7"/>
        <v>117.47865394274235</v>
      </c>
      <c r="J207" s="57">
        <f t="shared" si="8"/>
        <v>100</v>
      </c>
      <c r="K207" s="42"/>
    </row>
    <row r="208" spans="1:11" hidden="1">
      <c r="A208" s="44"/>
      <c r="B208" s="74" t="s">
        <v>200</v>
      </c>
      <c r="C208" s="85" t="s">
        <v>201</v>
      </c>
      <c r="D208" s="42">
        <v>164.66</v>
      </c>
      <c r="E208" s="43">
        <v>185</v>
      </c>
      <c r="F208" s="42"/>
      <c r="G208" s="57">
        <v>185</v>
      </c>
      <c r="H208" s="57">
        <v>185</v>
      </c>
      <c r="I208" s="57">
        <f t="shared" si="7"/>
        <v>112.3527268310458</v>
      </c>
      <c r="J208" s="57">
        <f t="shared" si="8"/>
        <v>100</v>
      </c>
      <c r="K208" s="42"/>
    </row>
    <row r="209" spans="1:13" hidden="1">
      <c r="A209" s="85"/>
      <c r="B209" s="74" t="s">
        <v>202</v>
      </c>
      <c r="C209" s="86" t="s">
        <v>24</v>
      </c>
      <c r="D209" s="172">
        <v>5.5</v>
      </c>
      <c r="E209" s="172">
        <v>5.5</v>
      </c>
      <c r="F209" s="172"/>
      <c r="G209" s="231">
        <v>5.5</v>
      </c>
      <c r="H209" s="231">
        <v>5.5</v>
      </c>
      <c r="I209" s="57">
        <f t="shared" si="7"/>
        <v>100</v>
      </c>
      <c r="J209" s="57">
        <f t="shared" si="8"/>
        <v>100</v>
      </c>
      <c r="K209" s="42"/>
    </row>
    <row r="210" spans="1:13" hidden="1">
      <c r="A210" s="85"/>
      <c r="B210" s="74" t="s">
        <v>203</v>
      </c>
      <c r="C210" s="86" t="s">
        <v>157</v>
      </c>
      <c r="D210" s="42"/>
      <c r="E210" s="57">
        <v>2070</v>
      </c>
      <c r="F210" s="42"/>
      <c r="G210" s="156">
        <f>+E210</f>
        <v>2070</v>
      </c>
      <c r="H210" s="156">
        <v>2150</v>
      </c>
      <c r="I210" s="57"/>
      <c r="J210" s="57">
        <f t="shared" si="8"/>
        <v>100</v>
      </c>
      <c r="K210" s="42"/>
    </row>
    <row r="211" spans="1:13" hidden="1">
      <c r="A211" s="44"/>
      <c r="B211" s="44" t="s">
        <v>204</v>
      </c>
      <c r="C211" s="45"/>
      <c r="D211" s="42"/>
      <c r="E211" s="43"/>
      <c r="F211" s="42"/>
      <c r="G211" s="42"/>
      <c r="H211" s="42"/>
      <c r="I211" s="57"/>
      <c r="J211" s="57"/>
      <c r="K211" s="42"/>
    </row>
    <row r="212" spans="1:13" hidden="1">
      <c r="A212" s="71"/>
      <c r="B212" s="87" t="s">
        <v>205</v>
      </c>
      <c r="C212" s="73" t="s">
        <v>34</v>
      </c>
      <c r="D212" s="57">
        <v>157</v>
      </c>
      <c r="E212" s="57">
        <v>157</v>
      </c>
      <c r="F212" s="57"/>
      <c r="G212" s="57">
        <v>157</v>
      </c>
      <c r="H212" s="57">
        <v>160</v>
      </c>
      <c r="I212" s="57">
        <f t="shared" si="7"/>
        <v>100</v>
      </c>
      <c r="J212" s="57">
        <f t="shared" si="8"/>
        <v>100</v>
      </c>
      <c r="K212" s="42"/>
    </row>
    <row r="213" spans="1:13" hidden="1">
      <c r="A213" s="73"/>
      <c r="B213" s="88" t="s">
        <v>206</v>
      </c>
      <c r="C213" s="73" t="s">
        <v>34</v>
      </c>
      <c r="D213" s="57">
        <v>157</v>
      </c>
      <c r="E213" s="57">
        <v>157</v>
      </c>
      <c r="F213" s="57"/>
      <c r="G213" s="57">
        <v>157</v>
      </c>
      <c r="H213" s="57">
        <v>160</v>
      </c>
      <c r="I213" s="57">
        <f t="shared" si="7"/>
        <v>100</v>
      </c>
      <c r="J213" s="57">
        <f t="shared" si="8"/>
        <v>100</v>
      </c>
      <c r="K213" s="42"/>
    </row>
    <row r="214" spans="1:13" hidden="1">
      <c r="A214" s="73"/>
      <c r="B214" s="88" t="s">
        <v>207</v>
      </c>
      <c r="C214" s="73" t="s">
        <v>157</v>
      </c>
      <c r="D214" s="57">
        <v>300</v>
      </c>
      <c r="E214" s="57">
        <v>330</v>
      </c>
      <c r="F214" s="57"/>
      <c r="G214" s="57">
        <v>300</v>
      </c>
      <c r="H214" s="57">
        <v>350</v>
      </c>
      <c r="I214" s="57">
        <f t="shared" si="7"/>
        <v>100</v>
      </c>
      <c r="J214" s="57">
        <f t="shared" si="8"/>
        <v>90.909090909090907</v>
      </c>
      <c r="K214" s="42"/>
    </row>
    <row r="215" spans="1:13" hidden="1">
      <c r="A215" s="73"/>
      <c r="B215" s="88" t="s">
        <v>208</v>
      </c>
      <c r="C215" s="73" t="s">
        <v>157</v>
      </c>
      <c r="D215" s="42"/>
      <c r="E215" s="43"/>
      <c r="F215" s="42"/>
      <c r="G215" s="42"/>
      <c r="H215" s="42"/>
      <c r="I215" s="57"/>
      <c r="J215" s="57"/>
      <c r="K215" s="42"/>
    </row>
    <row r="216" spans="1:13" hidden="1">
      <c r="A216" s="48"/>
      <c r="B216" s="89" t="s">
        <v>209</v>
      </c>
      <c r="C216" s="48" t="s">
        <v>157</v>
      </c>
      <c r="D216" s="42"/>
      <c r="E216" s="43"/>
      <c r="F216" s="42"/>
      <c r="G216" s="42"/>
      <c r="H216" s="42"/>
      <c r="I216" s="57"/>
      <c r="J216" s="57"/>
      <c r="K216" s="42"/>
    </row>
    <row r="217" spans="1:13" hidden="1">
      <c r="A217" s="90"/>
      <c r="B217" s="91" t="s">
        <v>210</v>
      </c>
      <c r="C217" s="91"/>
      <c r="D217" s="42"/>
      <c r="E217" s="43"/>
      <c r="F217" s="42"/>
      <c r="G217" s="42"/>
      <c r="H217" s="42"/>
      <c r="I217" s="57"/>
      <c r="J217" s="57"/>
      <c r="K217" s="42"/>
    </row>
    <row r="218" spans="1:13" hidden="1">
      <c r="A218" s="91"/>
      <c r="B218" s="92" t="s">
        <v>129</v>
      </c>
      <c r="C218" s="90" t="s">
        <v>24</v>
      </c>
      <c r="D218" s="116">
        <v>29.8</v>
      </c>
      <c r="E218" s="116">
        <v>30.1</v>
      </c>
      <c r="F218" s="116"/>
      <c r="G218" s="116">
        <v>30.1</v>
      </c>
      <c r="H218" s="116">
        <v>30.1</v>
      </c>
      <c r="I218" s="57">
        <f t="shared" si="7"/>
        <v>101.00671140939596</v>
      </c>
      <c r="J218" s="57">
        <f t="shared" si="8"/>
        <v>100</v>
      </c>
      <c r="K218" s="42"/>
    </row>
    <row r="219" spans="1:13" hidden="1">
      <c r="A219" s="91"/>
      <c r="B219" s="92" t="s">
        <v>211</v>
      </c>
      <c r="C219" s="90" t="s">
        <v>29</v>
      </c>
      <c r="D219" s="57">
        <v>25916</v>
      </c>
      <c r="E219" s="57">
        <f>+E222+E225+E231</f>
        <v>26452</v>
      </c>
      <c r="F219" s="57">
        <f>+F222+F225+F231</f>
        <v>1020</v>
      </c>
      <c r="G219" s="57">
        <f>+G222+G225+G231</f>
        <v>20502.760000000002</v>
      </c>
      <c r="H219" s="57">
        <f>+H222+H225+H231</f>
        <v>20502.760000000002</v>
      </c>
      <c r="I219" s="57">
        <f t="shared" si="7"/>
        <v>79.112363018984425</v>
      </c>
      <c r="J219" s="57">
        <f t="shared" si="8"/>
        <v>77.509299863904431</v>
      </c>
      <c r="K219" s="42"/>
      <c r="M219" s="232">
        <f>+E222+E225+E231</f>
        <v>26452</v>
      </c>
    </row>
    <row r="220" spans="1:13" hidden="1">
      <c r="A220" s="61"/>
      <c r="B220" s="60" t="s">
        <v>212</v>
      </c>
      <c r="C220" s="93" t="s">
        <v>34</v>
      </c>
      <c r="D220" s="42">
        <v>137</v>
      </c>
      <c r="E220" s="57">
        <v>160</v>
      </c>
      <c r="F220" s="42"/>
      <c r="G220" s="156">
        <f>+E220</f>
        <v>160</v>
      </c>
      <c r="H220" s="156">
        <f>+G220</f>
        <v>160</v>
      </c>
      <c r="I220" s="57">
        <f t="shared" si="7"/>
        <v>116.7883211678832</v>
      </c>
      <c r="J220" s="57">
        <f t="shared" si="8"/>
        <v>100</v>
      </c>
      <c r="K220" s="42"/>
    </row>
    <row r="221" spans="1:13" hidden="1">
      <c r="A221" s="61"/>
      <c r="B221" s="60" t="s">
        <v>106</v>
      </c>
      <c r="C221" s="93" t="s">
        <v>29</v>
      </c>
      <c r="D221" s="42"/>
      <c r="E221" s="57">
        <v>285</v>
      </c>
      <c r="F221" s="42"/>
      <c r="G221" s="156">
        <f>+E221</f>
        <v>285</v>
      </c>
      <c r="H221" s="156">
        <f>+G221</f>
        <v>285</v>
      </c>
      <c r="I221" s="57"/>
      <c r="J221" s="57">
        <f t="shared" si="8"/>
        <v>100</v>
      </c>
      <c r="K221" s="42"/>
    </row>
    <row r="222" spans="1:13" hidden="1">
      <c r="A222" s="61"/>
      <c r="B222" s="60" t="s">
        <v>213</v>
      </c>
      <c r="C222" s="61" t="s">
        <v>29</v>
      </c>
      <c r="D222" s="57">
        <v>21103</v>
      </c>
      <c r="E222" s="57">
        <v>20358</v>
      </c>
      <c r="F222" s="42"/>
      <c r="G222" s="57">
        <f>SUM(G223:G224)</f>
        <v>20016.760000000002</v>
      </c>
      <c r="H222" s="57">
        <f>SUM(H223:H224)</f>
        <v>20016.760000000002</v>
      </c>
      <c r="I222" s="57">
        <f t="shared" si="7"/>
        <v>94.852674975122028</v>
      </c>
      <c r="J222" s="57">
        <f t="shared" si="8"/>
        <v>98.323803910010824</v>
      </c>
      <c r="K222" s="42"/>
      <c r="M222" s="232">
        <f>+E223+E224</f>
        <v>20358</v>
      </c>
    </row>
    <row r="223" spans="1:13" hidden="1">
      <c r="A223" s="61"/>
      <c r="B223" s="60" t="s">
        <v>214</v>
      </c>
      <c r="C223" s="61" t="s">
        <v>34</v>
      </c>
      <c r="D223" s="57">
        <v>9199</v>
      </c>
      <c r="E223" s="57">
        <v>8928</v>
      </c>
      <c r="F223" s="42"/>
      <c r="G223" s="57">
        <v>10962.6</v>
      </c>
      <c r="H223" s="57">
        <v>10962.6</v>
      </c>
      <c r="I223" s="57">
        <f t="shared" si="7"/>
        <v>119.17164909229265</v>
      </c>
      <c r="J223" s="57">
        <f t="shared" si="8"/>
        <v>122.78897849462366</v>
      </c>
      <c r="K223" s="42"/>
    </row>
    <row r="224" spans="1:13" hidden="1">
      <c r="A224" s="61"/>
      <c r="B224" s="60" t="s">
        <v>215</v>
      </c>
      <c r="C224" s="61" t="s">
        <v>34</v>
      </c>
      <c r="D224" s="57">
        <v>11530</v>
      </c>
      <c r="E224" s="57">
        <v>11430</v>
      </c>
      <c r="F224" s="42"/>
      <c r="G224" s="57">
        <v>9054.16</v>
      </c>
      <c r="H224" s="57">
        <v>9054.16</v>
      </c>
      <c r="I224" s="57">
        <f t="shared" si="7"/>
        <v>78.526973113616648</v>
      </c>
      <c r="J224" s="57">
        <f t="shared" si="8"/>
        <v>79.213998250218722</v>
      </c>
      <c r="K224" s="42"/>
    </row>
    <row r="225" spans="1:11" hidden="1">
      <c r="A225" s="61"/>
      <c r="B225" s="60" t="s">
        <v>216</v>
      </c>
      <c r="C225" s="61" t="s">
        <v>34</v>
      </c>
      <c r="D225" s="57">
        <v>4914</v>
      </c>
      <c r="E225" s="57">
        <v>5074</v>
      </c>
      <c r="F225" s="42"/>
      <c r="G225" s="57">
        <f>SUM(G226:G227)</f>
        <v>486</v>
      </c>
      <c r="H225" s="57">
        <f>SUM(H226:H227)</f>
        <v>486</v>
      </c>
      <c r="I225" s="57">
        <f t="shared" si="7"/>
        <v>9.8901098901098905</v>
      </c>
      <c r="J225" s="57">
        <f t="shared" si="8"/>
        <v>9.5782420181316503</v>
      </c>
      <c r="K225" s="42"/>
    </row>
    <row r="226" spans="1:11" hidden="1">
      <c r="A226" s="61"/>
      <c r="B226" s="60" t="s">
        <v>215</v>
      </c>
      <c r="C226" s="61" t="s">
        <v>34</v>
      </c>
      <c r="D226" s="57">
        <v>355</v>
      </c>
      <c r="E226" s="57">
        <v>355</v>
      </c>
      <c r="F226" s="42"/>
      <c r="G226" s="57">
        <v>326</v>
      </c>
      <c r="H226" s="57">
        <v>326</v>
      </c>
      <c r="I226" s="57">
        <f t="shared" si="7"/>
        <v>91.83098591549296</v>
      </c>
      <c r="J226" s="57">
        <f t="shared" si="8"/>
        <v>91.83098591549296</v>
      </c>
      <c r="K226" s="42"/>
    </row>
    <row r="227" spans="1:11" hidden="1">
      <c r="A227" s="61"/>
      <c r="B227" s="60" t="s">
        <v>214</v>
      </c>
      <c r="C227" s="61" t="s">
        <v>34</v>
      </c>
      <c r="D227" s="57">
        <v>4559</v>
      </c>
      <c r="E227" s="57">
        <v>4719</v>
      </c>
      <c r="F227" s="42"/>
      <c r="G227" s="57">
        <v>160</v>
      </c>
      <c r="H227" s="57">
        <v>160</v>
      </c>
      <c r="I227" s="57">
        <f t="shared" si="7"/>
        <v>3.5095415661329241</v>
      </c>
      <c r="J227" s="57">
        <f t="shared" si="8"/>
        <v>3.3905488450942998</v>
      </c>
      <c r="K227" s="42"/>
    </row>
    <row r="228" spans="1:11" hidden="1">
      <c r="A228" s="61"/>
      <c r="B228" s="94" t="s">
        <v>217</v>
      </c>
      <c r="C228" s="93" t="s">
        <v>29</v>
      </c>
      <c r="D228" s="42"/>
      <c r="E228" s="57">
        <v>5024</v>
      </c>
      <c r="F228" s="42"/>
      <c r="G228" s="57">
        <v>0</v>
      </c>
      <c r="H228" s="57">
        <f>+G228</f>
        <v>0</v>
      </c>
      <c r="I228" s="57"/>
      <c r="J228" s="57">
        <f t="shared" si="8"/>
        <v>0</v>
      </c>
      <c r="K228" s="42"/>
    </row>
    <row r="229" spans="1:11" hidden="1">
      <c r="A229" s="61"/>
      <c r="B229" s="94" t="s">
        <v>601</v>
      </c>
      <c r="C229" s="93" t="s">
        <v>29</v>
      </c>
      <c r="D229" s="42"/>
      <c r="E229" s="57">
        <v>320</v>
      </c>
      <c r="F229" s="42"/>
      <c r="G229" s="57">
        <v>440</v>
      </c>
      <c r="H229" s="57">
        <v>440</v>
      </c>
      <c r="I229" s="57"/>
      <c r="J229" s="57">
        <f t="shared" si="8"/>
        <v>137.5</v>
      </c>
      <c r="K229" s="42"/>
    </row>
    <row r="230" spans="1:11" hidden="1">
      <c r="A230" s="61"/>
      <c r="B230" s="94" t="s">
        <v>218</v>
      </c>
      <c r="C230" s="93" t="s">
        <v>29</v>
      </c>
      <c r="D230" s="42"/>
      <c r="E230" s="57">
        <v>2708</v>
      </c>
      <c r="F230" s="42"/>
      <c r="G230" s="57">
        <v>2469</v>
      </c>
      <c r="H230" s="57">
        <v>2469</v>
      </c>
      <c r="I230" s="57"/>
      <c r="J230" s="57">
        <f t="shared" si="8"/>
        <v>91.174298375184634</v>
      </c>
      <c r="K230" s="42"/>
    </row>
    <row r="231" spans="1:11" hidden="1">
      <c r="A231" s="61"/>
      <c r="B231" s="94" t="s">
        <v>219</v>
      </c>
      <c r="C231" s="93" t="s">
        <v>29</v>
      </c>
      <c r="D231" s="42"/>
      <c r="E231" s="57">
        <v>1020</v>
      </c>
      <c r="F231" s="57">
        <v>1020</v>
      </c>
      <c r="G231" s="57">
        <v>0</v>
      </c>
      <c r="H231" s="57">
        <v>0</v>
      </c>
      <c r="I231" s="57"/>
      <c r="J231" s="57"/>
      <c r="K231" s="42"/>
    </row>
    <row r="232" spans="1:11" hidden="1">
      <c r="A232" s="91"/>
      <c r="B232" s="90" t="s">
        <v>220</v>
      </c>
      <c r="C232" s="91"/>
      <c r="D232" s="42"/>
      <c r="E232" s="43"/>
      <c r="F232" s="42"/>
      <c r="G232" s="42"/>
      <c r="H232" s="42"/>
      <c r="I232" s="57"/>
      <c r="J232" s="57"/>
      <c r="K232" s="42"/>
    </row>
    <row r="233" spans="1:11" hidden="1">
      <c r="A233" s="60"/>
      <c r="B233" s="94" t="s">
        <v>221</v>
      </c>
      <c r="C233" s="95" t="s">
        <v>24</v>
      </c>
      <c r="D233" s="42">
        <v>89</v>
      </c>
      <c r="E233" s="57">
        <v>90</v>
      </c>
      <c r="F233" s="42"/>
      <c r="G233" s="42">
        <v>90</v>
      </c>
      <c r="H233" s="42">
        <v>95</v>
      </c>
      <c r="I233" s="57">
        <f t="shared" si="7"/>
        <v>101.12359550561798</v>
      </c>
      <c r="J233" s="57">
        <f t="shared" si="8"/>
        <v>100</v>
      </c>
      <c r="K233" s="42"/>
    </row>
    <row r="234" spans="1:11" ht="36" hidden="1">
      <c r="A234" s="60"/>
      <c r="B234" s="94" t="s">
        <v>222</v>
      </c>
      <c r="C234" s="95" t="s">
        <v>24</v>
      </c>
      <c r="D234" s="42"/>
      <c r="E234" s="57">
        <v>64</v>
      </c>
      <c r="F234" s="42"/>
      <c r="G234" s="42"/>
      <c r="H234" s="42"/>
      <c r="I234" s="57"/>
      <c r="J234" s="57"/>
      <c r="K234" s="42"/>
    </row>
    <row r="235" spans="1:11" ht="36" hidden="1">
      <c r="A235" s="60"/>
      <c r="B235" s="94" t="s">
        <v>223</v>
      </c>
      <c r="C235" s="95" t="s">
        <v>24</v>
      </c>
      <c r="D235" s="42"/>
      <c r="E235" s="57">
        <v>64</v>
      </c>
      <c r="F235" s="42"/>
      <c r="G235" s="42"/>
      <c r="H235" s="42"/>
      <c r="I235" s="57"/>
      <c r="J235" s="57"/>
      <c r="K235" s="42"/>
    </row>
    <row r="236" spans="1:11" hidden="1">
      <c r="A236" s="60"/>
      <c r="B236" s="94" t="s">
        <v>84</v>
      </c>
      <c r="C236" s="95" t="s">
        <v>72</v>
      </c>
      <c r="D236" s="42">
        <v>11</v>
      </c>
      <c r="E236" s="57">
        <v>11</v>
      </c>
      <c r="F236" s="42"/>
      <c r="G236" s="42">
        <v>11</v>
      </c>
      <c r="H236" s="42">
        <v>11</v>
      </c>
      <c r="I236" s="57">
        <f t="shared" si="7"/>
        <v>100</v>
      </c>
      <c r="J236" s="57">
        <f t="shared" si="8"/>
        <v>100</v>
      </c>
      <c r="K236" s="42"/>
    </row>
    <row r="237" spans="1:11" hidden="1">
      <c r="A237" s="60"/>
      <c r="B237" s="94" t="s">
        <v>224</v>
      </c>
      <c r="C237" s="95" t="s">
        <v>72</v>
      </c>
      <c r="D237" s="42">
        <v>2</v>
      </c>
      <c r="E237" s="57">
        <v>3</v>
      </c>
      <c r="F237" s="42"/>
      <c r="G237" s="42">
        <v>3</v>
      </c>
      <c r="H237" s="42">
        <v>4</v>
      </c>
      <c r="I237" s="57">
        <f t="shared" si="7"/>
        <v>150</v>
      </c>
      <c r="J237" s="57">
        <f t="shared" si="8"/>
        <v>100</v>
      </c>
      <c r="K237" s="42"/>
    </row>
    <row r="238" spans="1:11" hidden="1">
      <c r="A238" s="60"/>
      <c r="B238" s="94" t="s">
        <v>225</v>
      </c>
      <c r="C238" s="95"/>
      <c r="D238" s="42"/>
      <c r="E238" s="43">
        <v>27.27272727272727</v>
      </c>
      <c r="F238" s="42"/>
      <c r="G238" s="42"/>
      <c r="H238" s="42"/>
      <c r="I238" s="57"/>
      <c r="J238" s="57"/>
      <c r="K238" s="42"/>
    </row>
    <row r="239" spans="1:11" hidden="1">
      <c r="A239" s="60"/>
      <c r="B239" s="94" t="s">
        <v>226</v>
      </c>
      <c r="C239" s="95" t="s">
        <v>72</v>
      </c>
      <c r="D239" s="42">
        <v>2</v>
      </c>
      <c r="E239" s="57">
        <v>1</v>
      </c>
      <c r="F239" s="42"/>
      <c r="G239" s="42">
        <v>1</v>
      </c>
      <c r="H239" s="42">
        <v>2</v>
      </c>
      <c r="I239" s="57">
        <f t="shared" si="7"/>
        <v>50</v>
      </c>
      <c r="J239" s="57">
        <f t="shared" si="8"/>
        <v>100</v>
      </c>
      <c r="K239" s="42"/>
    </row>
    <row r="240" spans="1:11" hidden="1">
      <c r="A240" s="60"/>
      <c r="B240" s="94" t="s">
        <v>227</v>
      </c>
      <c r="C240" s="95" t="s">
        <v>72</v>
      </c>
      <c r="D240" s="42">
        <v>7</v>
      </c>
      <c r="E240" s="57">
        <v>7</v>
      </c>
      <c r="F240" s="42"/>
      <c r="G240" s="42">
        <v>7</v>
      </c>
      <c r="H240" s="42">
        <v>5</v>
      </c>
      <c r="I240" s="57">
        <f t="shared" si="7"/>
        <v>100</v>
      </c>
      <c r="J240" s="57">
        <f t="shared" si="8"/>
        <v>100</v>
      </c>
      <c r="K240" s="42"/>
    </row>
    <row r="241" spans="1:11" hidden="1">
      <c r="A241" s="60"/>
      <c r="B241" s="94" t="s">
        <v>228</v>
      </c>
      <c r="C241" s="95" t="s">
        <v>72</v>
      </c>
      <c r="D241" s="42"/>
      <c r="E241" s="43"/>
      <c r="F241" s="42"/>
      <c r="G241" s="42"/>
      <c r="H241" s="42"/>
      <c r="I241" s="57"/>
      <c r="J241" s="57"/>
      <c r="K241" s="42"/>
    </row>
    <row r="242" spans="1:11" hidden="1">
      <c r="A242" s="60"/>
      <c r="B242" s="94" t="s">
        <v>229</v>
      </c>
      <c r="C242" s="95" t="s">
        <v>72</v>
      </c>
      <c r="D242" s="42"/>
      <c r="E242" s="43"/>
      <c r="F242" s="42"/>
      <c r="G242" s="42"/>
      <c r="H242" s="42"/>
      <c r="I242" s="57"/>
      <c r="J242" s="57"/>
      <c r="K242" s="42"/>
    </row>
    <row r="243" spans="1:11" hidden="1">
      <c r="A243" s="96"/>
      <c r="B243" s="94" t="s">
        <v>230</v>
      </c>
      <c r="C243" s="95" t="s">
        <v>87</v>
      </c>
      <c r="D243" s="42">
        <v>13.1</v>
      </c>
      <c r="E243" s="43">
        <v>13.4</v>
      </c>
      <c r="F243" s="42"/>
      <c r="G243" s="42">
        <v>13.55</v>
      </c>
      <c r="H243" s="42">
        <v>15.09</v>
      </c>
      <c r="I243" s="57">
        <f t="shared" si="7"/>
        <v>103.43511450381679</v>
      </c>
      <c r="J243" s="57">
        <f t="shared" si="8"/>
        <v>101.11940298507463</v>
      </c>
      <c r="K243" s="42"/>
    </row>
    <row r="244" spans="1:11" hidden="1">
      <c r="A244" s="41"/>
      <c r="B244" s="41" t="str">
        <f>UPPER("Công nghiệp")</f>
        <v>CÔNG NGHIỆP</v>
      </c>
      <c r="C244" s="275"/>
      <c r="D244" s="42"/>
      <c r="E244" s="42"/>
      <c r="F244" s="42"/>
      <c r="G244" s="42"/>
      <c r="H244" s="42"/>
      <c r="I244" s="57"/>
      <c r="J244" s="57"/>
      <c r="K244" s="42"/>
    </row>
    <row r="245" spans="1:11" ht="34.799999999999997" hidden="1">
      <c r="A245" s="90"/>
      <c r="B245" s="97" t="str">
        <f>UPPER("Giá trị sản xuất công nghiệp theo giá so sánh năm 2010")</f>
        <v>GIÁ TRỊ SẢN XUẤT CÔNG NGHIỆP THEO GIÁ SO SÁNH NĂM 2010</v>
      </c>
      <c r="C245" s="91"/>
      <c r="D245" s="42"/>
      <c r="E245" s="57"/>
      <c r="F245" s="42"/>
      <c r="G245" s="42"/>
      <c r="H245" s="42"/>
      <c r="I245" s="57"/>
      <c r="J245" s="57"/>
      <c r="K245" s="42"/>
    </row>
    <row r="246" spans="1:11" s="2" customFormat="1" ht="17.399999999999999" hidden="1">
      <c r="A246" s="98"/>
      <c r="B246" s="92" t="s">
        <v>236</v>
      </c>
      <c r="C246" s="98" t="s">
        <v>9</v>
      </c>
      <c r="D246" s="150">
        <f>+D248+D249+D250</f>
        <v>766788</v>
      </c>
      <c r="E246" s="100">
        <v>706465</v>
      </c>
      <c r="F246" s="99"/>
      <c r="G246" s="100">
        <v>91112.51</v>
      </c>
      <c r="H246" s="150">
        <f>+G246</f>
        <v>91112.51</v>
      </c>
      <c r="I246" s="100"/>
      <c r="J246" s="100">
        <f>+G246/E246*100</f>
        <v>12.896960217420537</v>
      </c>
      <c r="K246" s="99"/>
    </row>
    <row r="247" spans="1:11" hidden="1">
      <c r="A247" s="98"/>
      <c r="B247" s="60" t="s">
        <v>237</v>
      </c>
      <c r="C247" s="101"/>
      <c r="D247" s="42"/>
      <c r="E247" s="57"/>
      <c r="F247" s="42"/>
      <c r="G247" s="42"/>
      <c r="H247" s="42"/>
      <c r="I247" s="57"/>
      <c r="J247" s="57"/>
      <c r="K247" s="42"/>
    </row>
    <row r="248" spans="1:11" hidden="1">
      <c r="A248" s="98"/>
      <c r="B248" s="60" t="s">
        <v>238</v>
      </c>
      <c r="C248" s="101" t="s">
        <v>9</v>
      </c>
      <c r="D248" s="57">
        <v>548250</v>
      </c>
      <c r="E248" s="57">
        <v>694212</v>
      </c>
      <c r="F248" s="42"/>
      <c r="G248" s="42"/>
      <c r="H248" s="42"/>
      <c r="I248" s="57"/>
      <c r="J248" s="57"/>
      <c r="K248" s="42"/>
    </row>
    <row r="249" spans="1:11" hidden="1">
      <c r="A249" s="98"/>
      <c r="B249" s="60" t="s">
        <v>239</v>
      </c>
      <c r="C249" s="101" t="s">
        <v>9</v>
      </c>
      <c r="D249" s="57">
        <v>5235</v>
      </c>
      <c r="E249" s="57">
        <v>1690</v>
      </c>
      <c r="F249" s="42"/>
      <c r="G249" s="42"/>
      <c r="H249" s="42"/>
      <c r="I249" s="57"/>
      <c r="J249" s="57"/>
      <c r="K249" s="42"/>
    </row>
    <row r="250" spans="1:11" hidden="1">
      <c r="A250" s="98"/>
      <c r="B250" s="60" t="s">
        <v>240</v>
      </c>
      <c r="C250" s="101" t="s">
        <v>9</v>
      </c>
      <c r="D250" s="57">
        <v>213303</v>
      </c>
      <c r="E250" s="57">
        <v>10563</v>
      </c>
      <c r="F250" s="42"/>
      <c r="G250" s="42"/>
      <c r="H250" s="42"/>
      <c r="I250" s="57"/>
      <c r="J250" s="57"/>
      <c r="K250" s="42"/>
    </row>
    <row r="251" spans="1:11" hidden="1">
      <c r="A251" s="98"/>
      <c r="B251" s="60" t="s">
        <v>241</v>
      </c>
      <c r="C251" s="101" t="s">
        <v>9</v>
      </c>
      <c r="D251" s="42"/>
      <c r="E251" s="57"/>
      <c r="F251" s="42"/>
      <c r="G251" s="42"/>
      <c r="H251" s="42"/>
      <c r="I251" s="57"/>
      <c r="J251" s="57"/>
      <c r="K251" s="42"/>
    </row>
    <row r="252" spans="1:11" hidden="1">
      <c r="A252" s="98"/>
      <c r="B252" s="60" t="s">
        <v>582</v>
      </c>
      <c r="C252" s="61" t="s">
        <v>9</v>
      </c>
      <c r="D252" s="57">
        <v>598788</v>
      </c>
      <c r="E252" s="57">
        <v>598788</v>
      </c>
      <c r="F252" s="42"/>
      <c r="G252" s="42"/>
      <c r="H252" s="42"/>
      <c r="I252" s="57"/>
      <c r="J252" s="57"/>
      <c r="K252" s="42"/>
    </row>
    <row r="253" spans="1:11" s="2" customFormat="1" ht="17.399999999999999" hidden="1">
      <c r="A253" s="91"/>
      <c r="B253" s="92" t="s">
        <v>242</v>
      </c>
      <c r="C253" s="91" t="s">
        <v>243</v>
      </c>
      <c r="D253" s="100">
        <v>84977.74</v>
      </c>
      <c r="E253" s="100">
        <v>706465</v>
      </c>
      <c r="F253" s="99"/>
      <c r="G253" s="100">
        <f>SUM(G254:G257)</f>
        <v>93254.51</v>
      </c>
      <c r="H253" s="100">
        <f>SUM(H254:H257)</f>
        <v>106422.37</v>
      </c>
      <c r="I253" s="100">
        <f>+G253/D253*100</f>
        <v>109.73992718563707</v>
      </c>
      <c r="J253" s="100">
        <f>+G253/E253*100</f>
        <v>13.200159951306858</v>
      </c>
      <c r="K253" s="99"/>
    </row>
    <row r="254" spans="1:11" hidden="1">
      <c r="A254" s="61"/>
      <c r="B254" s="60" t="s">
        <v>244</v>
      </c>
      <c r="C254" s="61" t="s">
        <v>243</v>
      </c>
      <c r="D254" s="57">
        <v>2979.81</v>
      </c>
      <c r="E254" s="57">
        <v>7774</v>
      </c>
      <c r="F254" s="42"/>
      <c r="G254" s="57">
        <v>23224.12</v>
      </c>
      <c r="H254" s="57">
        <v>26928.6</v>
      </c>
      <c r="I254" s="57">
        <f>+G254/D254*100</f>
        <v>779.38257808383753</v>
      </c>
      <c r="J254" s="57">
        <f>+G254/E254*100</f>
        <v>298.74093130949319</v>
      </c>
      <c r="K254" s="42"/>
    </row>
    <row r="255" spans="1:11" hidden="1">
      <c r="A255" s="61"/>
      <c r="B255" s="60" t="s">
        <v>245</v>
      </c>
      <c r="C255" s="61" t="s">
        <v>243</v>
      </c>
      <c r="D255" s="57">
        <v>81997.929999999993</v>
      </c>
      <c r="E255" s="57">
        <v>50540</v>
      </c>
      <c r="F255" s="42"/>
      <c r="G255" s="57">
        <v>65658.52</v>
      </c>
      <c r="H255" s="57">
        <v>74586.89</v>
      </c>
      <c r="I255" s="57">
        <f>+G255/D255*100</f>
        <v>80.073387218433453</v>
      </c>
      <c r="J255" s="57">
        <f>+G255/E255*100</f>
        <v>129.91396913335973</v>
      </c>
      <c r="K255" s="42"/>
    </row>
    <row r="256" spans="1:11" ht="36" hidden="1">
      <c r="A256" s="61"/>
      <c r="B256" s="102" t="s">
        <v>246</v>
      </c>
      <c r="C256" s="61" t="s">
        <v>243</v>
      </c>
      <c r="D256" s="57">
        <v>544943</v>
      </c>
      <c r="E256" s="57">
        <v>645876</v>
      </c>
      <c r="F256" s="42"/>
      <c r="G256" s="57">
        <v>2217.87</v>
      </c>
      <c r="H256" s="57">
        <v>2406.88</v>
      </c>
      <c r="I256" s="43">
        <f>+G256/D256*100</f>
        <v>0.40699118990426519</v>
      </c>
      <c r="J256" s="43">
        <f>+G256/E256*100</f>
        <v>0.34338944317485087</v>
      </c>
      <c r="K256" s="42"/>
    </row>
    <row r="257" spans="1:11" ht="36" hidden="1">
      <c r="A257" s="61"/>
      <c r="B257" s="102" t="s">
        <v>247</v>
      </c>
      <c r="C257" s="61" t="s">
        <v>243</v>
      </c>
      <c r="D257" s="42">
        <v>1748</v>
      </c>
      <c r="E257" s="57">
        <v>2275</v>
      </c>
      <c r="F257" s="42"/>
      <c r="G257" s="57">
        <v>2154</v>
      </c>
      <c r="H257" s="57">
        <v>2500</v>
      </c>
      <c r="I257" s="57">
        <f>+G257/D257*100</f>
        <v>123.22654462242564</v>
      </c>
      <c r="J257" s="57">
        <f>+G257/E257*100</f>
        <v>94.681318681318686</v>
      </c>
      <c r="K257" s="42"/>
    </row>
    <row r="258" spans="1:11" s="2" customFormat="1" ht="17.399999999999999" hidden="1">
      <c r="A258" s="98"/>
      <c r="B258" s="92" t="s">
        <v>248</v>
      </c>
      <c r="C258" s="98" t="s">
        <v>9</v>
      </c>
      <c r="D258" s="99"/>
      <c r="E258" s="100"/>
      <c r="F258" s="99"/>
      <c r="G258" s="99"/>
      <c r="H258" s="99"/>
      <c r="I258" s="100"/>
      <c r="J258" s="100"/>
      <c r="K258" s="99"/>
    </row>
    <row r="259" spans="1:11" hidden="1">
      <c r="A259" s="101"/>
      <c r="B259" s="60" t="s">
        <v>249</v>
      </c>
      <c r="C259" s="101" t="s">
        <v>9</v>
      </c>
      <c r="D259" s="42"/>
      <c r="E259" s="57"/>
      <c r="F259" s="42"/>
      <c r="G259" s="42"/>
      <c r="H259" s="42"/>
      <c r="I259" s="57"/>
      <c r="J259" s="57"/>
      <c r="K259" s="42"/>
    </row>
    <row r="260" spans="1:11" hidden="1">
      <c r="A260" s="101"/>
      <c r="B260" s="60" t="s">
        <v>250</v>
      </c>
      <c r="C260" s="101" t="s">
        <v>9</v>
      </c>
      <c r="D260" s="42"/>
      <c r="E260" s="57"/>
      <c r="F260" s="42"/>
      <c r="G260" s="42"/>
      <c r="H260" s="42"/>
      <c r="I260" s="57"/>
      <c r="J260" s="57"/>
      <c r="K260" s="42"/>
    </row>
    <row r="261" spans="1:11" hidden="1">
      <c r="A261" s="98"/>
      <c r="B261" s="60" t="s">
        <v>251</v>
      </c>
      <c r="C261" s="103" t="s">
        <v>9</v>
      </c>
      <c r="D261" s="57">
        <v>105653</v>
      </c>
      <c r="E261" s="57"/>
      <c r="F261" s="42"/>
      <c r="G261" s="57">
        <v>104851.43</v>
      </c>
      <c r="H261" s="42"/>
      <c r="I261" s="57"/>
      <c r="J261" s="57"/>
      <c r="K261" s="42"/>
    </row>
    <row r="262" spans="1:11" hidden="1">
      <c r="A262" s="104"/>
      <c r="B262" s="90" t="str">
        <f>UPPER("Sản phẩm chủ yếu")</f>
        <v>SẢN PHẨM CHỦ YẾU</v>
      </c>
      <c r="C262" s="104"/>
      <c r="D262" s="42"/>
      <c r="E262" s="57"/>
      <c r="F262" s="42"/>
      <c r="G262" s="42"/>
      <c r="H262" s="42"/>
      <c r="I262" s="57"/>
      <c r="J262" s="57"/>
      <c r="K262" s="42"/>
    </row>
    <row r="263" spans="1:11" s="2" customFormat="1" ht="17.399999999999999" hidden="1">
      <c r="A263" s="98"/>
      <c r="B263" s="92" t="s">
        <v>252</v>
      </c>
      <c r="C263" s="105" t="s">
        <v>253</v>
      </c>
      <c r="D263" s="100">
        <v>750000</v>
      </c>
      <c r="E263" s="100">
        <v>726000</v>
      </c>
      <c r="F263" s="99"/>
      <c r="G263" s="150">
        <f>+E263</f>
        <v>726000</v>
      </c>
      <c r="H263" s="100">
        <v>726000</v>
      </c>
      <c r="I263" s="100">
        <f>+G263/D263*100</f>
        <v>96.8</v>
      </c>
      <c r="J263" s="100">
        <f>+G263/E263*100</f>
        <v>100</v>
      </c>
      <c r="K263" s="99"/>
    </row>
    <row r="264" spans="1:11" hidden="1">
      <c r="A264" s="101"/>
      <c r="B264" s="60" t="s">
        <v>254</v>
      </c>
      <c r="C264" s="103" t="s">
        <v>253</v>
      </c>
      <c r="D264" s="57">
        <v>750000</v>
      </c>
      <c r="E264" s="57">
        <v>726000</v>
      </c>
      <c r="F264" s="57"/>
      <c r="G264" s="57">
        <v>176000</v>
      </c>
      <c r="H264" s="57">
        <v>176000</v>
      </c>
      <c r="I264" s="57">
        <f>+G264/D264*100</f>
        <v>23.466666666666665</v>
      </c>
      <c r="J264" s="57">
        <f>+G264/E264*100</f>
        <v>24.242424242424242</v>
      </c>
      <c r="K264" s="42"/>
    </row>
    <row r="265" spans="1:11" hidden="1">
      <c r="A265" s="101"/>
      <c r="B265" s="60" t="s">
        <v>255</v>
      </c>
      <c r="C265" s="103" t="s">
        <v>253</v>
      </c>
      <c r="D265" s="42"/>
      <c r="E265" s="57"/>
      <c r="F265" s="42"/>
      <c r="G265" s="42"/>
      <c r="H265" s="42"/>
      <c r="I265" s="57"/>
      <c r="J265" s="57"/>
      <c r="K265" s="42"/>
    </row>
    <row r="266" spans="1:11" hidden="1">
      <c r="A266" s="101"/>
      <c r="B266" s="60" t="s">
        <v>256</v>
      </c>
      <c r="C266" s="103" t="s">
        <v>257</v>
      </c>
      <c r="D266" s="42">
        <v>82120</v>
      </c>
      <c r="E266" s="57">
        <v>73215</v>
      </c>
      <c r="F266" s="42"/>
      <c r="G266" s="57">
        <v>91000</v>
      </c>
      <c r="H266" s="239">
        <v>95000</v>
      </c>
      <c r="I266" s="57">
        <f>+G266/D266*100</f>
        <v>110.81344374086703</v>
      </c>
      <c r="J266" s="57">
        <f>+G266/E266*100</f>
        <v>124.29147032711876</v>
      </c>
      <c r="K266" s="42"/>
    </row>
    <row r="267" spans="1:11" hidden="1">
      <c r="A267" s="101"/>
      <c r="B267" s="60" t="s">
        <v>258</v>
      </c>
      <c r="C267" s="103" t="s">
        <v>259</v>
      </c>
      <c r="D267" s="42">
        <v>32000</v>
      </c>
      <c r="E267" s="57">
        <v>32000</v>
      </c>
      <c r="F267" s="42"/>
      <c r="G267" s="57">
        <v>83770</v>
      </c>
      <c r="H267" s="239">
        <v>90000</v>
      </c>
      <c r="I267" s="57">
        <f>+G267/D267*100</f>
        <v>261.78125</v>
      </c>
      <c r="J267" s="57">
        <f>+G267/E267*100</f>
        <v>261.78125</v>
      </c>
      <c r="K267" s="42"/>
    </row>
    <row r="268" spans="1:11" hidden="1">
      <c r="A268" s="101"/>
      <c r="B268" s="60" t="s">
        <v>260</v>
      </c>
      <c r="C268" s="103" t="s">
        <v>157</v>
      </c>
      <c r="D268" s="42">
        <v>71</v>
      </c>
      <c r="E268" s="57">
        <v>70</v>
      </c>
      <c r="F268" s="42"/>
      <c r="G268" s="57">
        <f>+E268</f>
        <v>70</v>
      </c>
      <c r="H268" s="239">
        <f>+G268</f>
        <v>70</v>
      </c>
      <c r="I268" s="57">
        <f>+G268/D268*100</f>
        <v>98.591549295774655</v>
      </c>
      <c r="J268" s="57">
        <f>+G268/E268*100</f>
        <v>100</v>
      </c>
      <c r="K268" s="42"/>
    </row>
    <row r="269" spans="1:11" hidden="1">
      <c r="A269" s="101"/>
      <c r="B269" s="60" t="s">
        <v>261</v>
      </c>
      <c r="C269" s="103" t="s">
        <v>262</v>
      </c>
      <c r="D269" s="42">
        <v>265</v>
      </c>
      <c r="E269" s="57">
        <v>436</v>
      </c>
      <c r="F269" s="42"/>
      <c r="G269" s="57">
        <v>430.67</v>
      </c>
      <c r="H269" s="239">
        <v>430</v>
      </c>
      <c r="I269" s="57">
        <f>+G269/D269*100</f>
        <v>162.5169811320755</v>
      </c>
      <c r="J269" s="57">
        <f>+G269/E269*100</f>
        <v>98.777522935779814</v>
      </c>
      <c r="K269" s="42"/>
    </row>
    <row r="270" spans="1:11" hidden="1">
      <c r="A270" s="41"/>
      <c r="B270" s="41" t="str">
        <f>UPPER("Thương mại - Dịch vụ")</f>
        <v>THƯƠNG MẠI - DỊCH VỤ</v>
      </c>
      <c r="C270" s="275"/>
      <c r="D270" s="42"/>
      <c r="E270" s="42"/>
      <c r="F270" s="42"/>
      <c r="G270" s="42"/>
      <c r="H270" s="42"/>
      <c r="I270" s="57"/>
      <c r="J270" s="57"/>
      <c r="K270" s="42"/>
    </row>
    <row r="271" spans="1:11" hidden="1">
      <c r="A271" s="105"/>
      <c r="B271" s="105" t="str">
        <f>UPPER("Thương mại - dịch vụ - du lịch")</f>
        <v>THƯƠNG MẠI - DỊCH VỤ - DU LỊCH</v>
      </c>
      <c r="C271" s="105"/>
      <c r="D271" s="42"/>
      <c r="E271" s="43"/>
      <c r="F271" s="42"/>
      <c r="G271" s="42"/>
      <c r="H271" s="42"/>
      <c r="I271" s="57"/>
      <c r="J271" s="57"/>
      <c r="K271" s="42"/>
    </row>
    <row r="272" spans="1:11" s="2" customFormat="1" ht="17.399999999999999" hidden="1">
      <c r="A272" s="105"/>
      <c r="B272" s="106" t="s">
        <v>590</v>
      </c>
      <c r="C272" s="105" t="s">
        <v>9</v>
      </c>
      <c r="D272" s="282">
        <v>554948.27</v>
      </c>
      <c r="E272" s="100">
        <v>21625.138597233537</v>
      </c>
      <c r="F272" s="99"/>
      <c r="G272" s="100">
        <v>558723.76</v>
      </c>
      <c r="H272" s="100">
        <v>562000</v>
      </c>
      <c r="I272" s="100">
        <f>+G272/D272*100</f>
        <v>100.68033188030302</v>
      </c>
      <c r="J272" s="100">
        <f>+G272/E272*100</f>
        <v>2583.6771287628949</v>
      </c>
      <c r="K272" s="99"/>
    </row>
    <row r="273" spans="1:11" hidden="1">
      <c r="A273" s="103"/>
      <c r="B273" s="108" t="s">
        <v>263</v>
      </c>
      <c r="C273" s="103" t="str">
        <f>C272</f>
        <v>Tr. đồng</v>
      </c>
      <c r="D273" s="57">
        <v>2755</v>
      </c>
      <c r="E273" s="57">
        <v>3351.8964825711982</v>
      </c>
      <c r="F273" s="42"/>
      <c r="G273" s="156">
        <f>+E273</f>
        <v>3351.8964825711982</v>
      </c>
      <c r="H273" s="156">
        <f>+G273</f>
        <v>3351.8964825711982</v>
      </c>
      <c r="I273" s="57">
        <f>+G273/D273*100</f>
        <v>121.66593403162244</v>
      </c>
      <c r="J273" s="57">
        <f>+G273/E273*100</f>
        <v>100</v>
      </c>
      <c r="K273" s="42"/>
    </row>
    <row r="274" spans="1:11" hidden="1">
      <c r="A274" s="103"/>
      <c r="B274" s="108" t="s">
        <v>264</v>
      </c>
      <c r="C274" s="103" t="str">
        <f>C272</f>
        <v>Tr. đồng</v>
      </c>
      <c r="D274" s="57">
        <v>15019</v>
      </c>
      <c r="E274" s="57">
        <v>18273.242114662338</v>
      </c>
      <c r="F274" s="42"/>
      <c r="G274" s="156">
        <f>+E274</f>
        <v>18273.242114662338</v>
      </c>
      <c r="H274" s="156">
        <f>+G274</f>
        <v>18273.242114662338</v>
      </c>
      <c r="I274" s="57">
        <f>+G274/D274*100</f>
        <v>121.66750192863931</v>
      </c>
      <c r="J274" s="57">
        <f>+G274/E274*100</f>
        <v>100</v>
      </c>
      <c r="K274" s="42"/>
    </row>
    <row r="275" spans="1:11" s="2" customFormat="1" ht="17.399999999999999" hidden="1">
      <c r="A275" s="105"/>
      <c r="B275" s="109" t="s">
        <v>583</v>
      </c>
      <c r="C275" s="105" t="str">
        <f>C272</f>
        <v>Tr. đồng</v>
      </c>
      <c r="D275" s="99"/>
      <c r="E275" s="107"/>
      <c r="F275" s="99"/>
      <c r="G275" s="99"/>
      <c r="H275" s="99"/>
      <c r="I275" s="100"/>
      <c r="J275" s="100"/>
      <c r="K275" s="99"/>
    </row>
    <row r="276" spans="1:11" hidden="1">
      <c r="A276" s="110"/>
      <c r="B276" s="108" t="s">
        <v>45</v>
      </c>
      <c r="C276" s="103"/>
      <c r="D276" s="42"/>
      <c r="E276" s="43"/>
      <c r="F276" s="42"/>
      <c r="G276" s="42"/>
      <c r="H276" s="42"/>
      <c r="I276" s="57"/>
      <c r="J276" s="57"/>
      <c r="K276" s="42"/>
    </row>
    <row r="277" spans="1:11" hidden="1">
      <c r="A277" s="103"/>
      <c r="B277" s="108" t="s">
        <v>265</v>
      </c>
      <c r="C277" s="103" t="str">
        <f>C272</f>
        <v>Tr. đồng</v>
      </c>
      <c r="D277" s="42"/>
      <c r="E277" s="43"/>
      <c r="F277" s="42"/>
      <c r="G277" s="42"/>
      <c r="H277" s="42"/>
      <c r="I277" s="57"/>
      <c r="J277" s="57"/>
      <c r="K277" s="42"/>
    </row>
    <row r="278" spans="1:11" hidden="1">
      <c r="A278" s="103"/>
      <c r="B278" s="108" t="s">
        <v>266</v>
      </c>
      <c r="C278" s="103" t="str">
        <f>C272</f>
        <v>Tr. đồng</v>
      </c>
      <c r="D278" s="57">
        <v>26993.15</v>
      </c>
      <c r="E278" s="57">
        <f>+G278</f>
        <v>26775.52</v>
      </c>
      <c r="F278" s="57"/>
      <c r="G278" s="57">
        <v>26775.52</v>
      </c>
      <c r="H278" s="57">
        <v>27000</v>
      </c>
      <c r="I278" s="57">
        <f>+G278/D278*100</f>
        <v>99.193758416487142</v>
      </c>
      <c r="J278" s="57">
        <f>+G278/E278*100</f>
        <v>100</v>
      </c>
      <c r="K278" s="42"/>
    </row>
    <row r="279" spans="1:11" hidden="1">
      <c r="A279" s="103"/>
      <c r="B279" s="108" t="s">
        <v>267</v>
      </c>
      <c r="C279" s="103" t="str">
        <f>C272</f>
        <v>Tr. đồng</v>
      </c>
      <c r="D279" s="57">
        <v>15149.13</v>
      </c>
      <c r="E279" s="57">
        <f>+G279</f>
        <v>23049.85</v>
      </c>
      <c r="F279" s="57"/>
      <c r="G279" s="57">
        <v>23049.85</v>
      </c>
      <c r="H279" s="57">
        <v>25000</v>
      </c>
      <c r="I279" s="57">
        <f>+G279/D279*100</f>
        <v>152.15296191926532</v>
      </c>
      <c r="J279" s="57">
        <f>+G279/E279*100</f>
        <v>100</v>
      </c>
      <c r="K279" s="42"/>
    </row>
    <row r="280" spans="1:11" hidden="1">
      <c r="A280" s="103"/>
      <c r="B280" s="108" t="s">
        <v>268</v>
      </c>
      <c r="C280" s="103" t="str">
        <f>C273</f>
        <v>Tr. đồng</v>
      </c>
      <c r="D280" s="57">
        <v>5908.25</v>
      </c>
      <c r="E280" s="57">
        <f>+G280</f>
        <v>4496.63</v>
      </c>
      <c r="F280" s="57"/>
      <c r="G280" s="57">
        <v>4496.63</v>
      </c>
      <c r="H280" s="57">
        <v>5000</v>
      </c>
      <c r="I280" s="57">
        <f>+G280/D280*100</f>
        <v>76.107646088097155</v>
      </c>
      <c r="J280" s="57">
        <f>+G280/E280*100</f>
        <v>100</v>
      </c>
      <c r="K280" s="42"/>
    </row>
    <row r="281" spans="1:11" s="2" customFormat="1" ht="17.399999999999999" hidden="1">
      <c r="A281" s="111"/>
      <c r="B281" s="106" t="s">
        <v>591</v>
      </c>
      <c r="C281" s="105"/>
      <c r="D281" s="99"/>
      <c r="E281" s="107"/>
      <c r="F281" s="99"/>
      <c r="G281" s="99"/>
      <c r="H281" s="99"/>
      <c r="I281" s="100"/>
      <c r="J281" s="100"/>
      <c r="K281" s="99"/>
    </row>
    <row r="282" spans="1:11" s="5" customFormat="1" hidden="1">
      <c r="A282" s="110"/>
      <c r="B282" s="112" t="s">
        <v>269</v>
      </c>
      <c r="C282" s="110"/>
      <c r="D282" s="113"/>
      <c r="E282" s="114"/>
      <c r="F282" s="113"/>
      <c r="G282" s="113"/>
      <c r="H282" s="113"/>
      <c r="I282" s="117"/>
      <c r="J282" s="117"/>
      <c r="K282" s="113"/>
    </row>
    <row r="283" spans="1:11" hidden="1">
      <c r="A283" s="115"/>
      <c r="B283" s="108" t="s">
        <v>270</v>
      </c>
      <c r="C283" s="103" t="s">
        <v>271</v>
      </c>
      <c r="D283" s="42">
        <v>1</v>
      </c>
      <c r="E283" s="57">
        <v>14</v>
      </c>
      <c r="F283" s="42"/>
      <c r="G283" s="42">
        <v>2</v>
      </c>
      <c r="H283" s="42">
        <v>2</v>
      </c>
      <c r="I283" s="57">
        <f>+G283/D283*100</f>
        <v>200</v>
      </c>
      <c r="J283" s="57">
        <f>+G283/E283*100</f>
        <v>14.285714285714285</v>
      </c>
      <c r="K283" s="42"/>
    </row>
    <row r="284" spans="1:11" hidden="1">
      <c r="A284" s="115"/>
      <c r="B284" s="108" t="s">
        <v>272</v>
      </c>
      <c r="C284" s="103" t="s">
        <v>273</v>
      </c>
      <c r="D284" s="42">
        <v>19</v>
      </c>
      <c r="E284" s="57">
        <v>122</v>
      </c>
      <c r="F284" s="42"/>
      <c r="G284" s="42">
        <v>39</v>
      </c>
      <c r="H284" s="42">
        <v>39</v>
      </c>
      <c r="I284" s="57">
        <f t="shared" ref="I284:I294" si="9">+G284/D284*100</f>
        <v>205.26315789473685</v>
      </c>
      <c r="J284" s="57">
        <f t="shared" ref="J284:J294" si="10">+G284/E284*100</f>
        <v>31.967213114754102</v>
      </c>
      <c r="K284" s="42"/>
    </row>
    <row r="285" spans="1:11" hidden="1">
      <c r="A285" s="115"/>
      <c r="B285" s="108" t="s">
        <v>274</v>
      </c>
      <c r="C285" s="103" t="s">
        <v>24</v>
      </c>
      <c r="D285" s="42">
        <v>62</v>
      </c>
      <c r="E285" s="57">
        <v>65</v>
      </c>
      <c r="F285" s="42"/>
      <c r="G285" s="42">
        <v>62</v>
      </c>
      <c r="H285" s="42">
        <v>65</v>
      </c>
      <c r="I285" s="57">
        <f t="shared" si="9"/>
        <v>100</v>
      </c>
      <c r="J285" s="57">
        <f t="shared" si="10"/>
        <v>95.384615384615387</v>
      </c>
      <c r="K285" s="42"/>
    </row>
    <row r="286" spans="1:11" hidden="1">
      <c r="A286" s="115"/>
      <c r="B286" s="108" t="s">
        <v>275</v>
      </c>
      <c r="C286" s="103" t="s">
        <v>271</v>
      </c>
      <c r="D286" s="42">
        <v>9</v>
      </c>
      <c r="E286" s="57">
        <v>9</v>
      </c>
      <c r="F286" s="42"/>
      <c r="G286" s="42">
        <v>9</v>
      </c>
      <c r="H286" s="42">
        <v>9</v>
      </c>
      <c r="I286" s="57">
        <f t="shared" si="9"/>
        <v>100</v>
      </c>
      <c r="J286" s="57">
        <f t="shared" si="10"/>
        <v>100</v>
      </c>
      <c r="K286" s="42"/>
    </row>
    <row r="287" spans="1:11" s="5" customFormat="1" hidden="1">
      <c r="A287" s="110"/>
      <c r="B287" s="112" t="s">
        <v>276</v>
      </c>
      <c r="C287" s="110" t="s">
        <v>277</v>
      </c>
      <c r="D287" s="117">
        <f>+D288+D291</f>
        <v>11500</v>
      </c>
      <c r="E287" s="117">
        <v>9100</v>
      </c>
      <c r="F287" s="113"/>
      <c r="G287" s="117">
        <f>+G288+G291</f>
        <v>10700</v>
      </c>
      <c r="H287" s="117">
        <f>+H288+H291</f>
        <v>11000</v>
      </c>
      <c r="I287" s="117">
        <f t="shared" si="9"/>
        <v>93.043478260869563</v>
      </c>
      <c r="J287" s="117">
        <f t="shared" si="10"/>
        <v>117.58241758241759</v>
      </c>
      <c r="K287" s="113"/>
    </row>
    <row r="288" spans="1:11" hidden="1">
      <c r="A288" s="103"/>
      <c r="B288" s="108" t="s">
        <v>278</v>
      </c>
      <c r="C288" s="103" t="s">
        <v>277</v>
      </c>
      <c r="D288" s="57">
        <v>500</v>
      </c>
      <c r="E288" s="57">
        <v>530</v>
      </c>
      <c r="F288" s="42"/>
      <c r="G288" s="57">
        <v>1200</v>
      </c>
      <c r="H288" s="57">
        <v>1300</v>
      </c>
      <c r="I288" s="57">
        <f t="shared" si="9"/>
        <v>240</v>
      </c>
      <c r="J288" s="57">
        <f t="shared" si="10"/>
        <v>226.41509433962264</v>
      </c>
      <c r="K288" s="42"/>
    </row>
    <row r="289" spans="1:11" hidden="1">
      <c r="A289" s="103"/>
      <c r="B289" s="108" t="s">
        <v>279</v>
      </c>
      <c r="C289" s="103" t="s">
        <v>280</v>
      </c>
      <c r="D289" s="42">
        <v>2100</v>
      </c>
      <c r="E289" s="57">
        <v>2220</v>
      </c>
      <c r="F289" s="42"/>
      <c r="G289" s="156">
        <f>+E289</f>
        <v>2220</v>
      </c>
      <c r="H289" s="156">
        <f>+G289</f>
        <v>2220</v>
      </c>
      <c r="I289" s="57">
        <f t="shared" si="9"/>
        <v>105.71428571428572</v>
      </c>
      <c r="J289" s="57">
        <f t="shared" si="10"/>
        <v>100</v>
      </c>
      <c r="K289" s="42"/>
    </row>
    <row r="290" spans="1:11" hidden="1">
      <c r="A290" s="103"/>
      <c r="B290" s="108" t="s">
        <v>281</v>
      </c>
      <c r="C290" s="103" t="s">
        <v>9</v>
      </c>
      <c r="D290" s="42">
        <v>130</v>
      </c>
      <c r="E290" s="57">
        <v>140</v>
      </c>
      <c r="F290" s="42"/>
      <c r="G290" s="156">
        <f>+E290</f>
        <v>140</v>
      </c>
      <c r="H290" s="156">
        <f>+G290</f>
        <v>140</v>
      </c>
      <c r="I290" s="57">
        <f t="shared" si="9"/>
        <v>107.69230769230769</v>
      </c>
      <c r="J290" s="57">
        <f t="shared" si="10"/>
        <v>100</v>
      </c>
      <c r="K290" s="42"/>
    </row>
    <row r="291" spans="1:11" hidden="1">
      <c r="A291" s="103"/>
      <c r="B291" s="108" t="s">
        <v>282</v>
      </c>
      <c r="C291" s="103" t="s">
        <v>277</v>
      </c>
      <c r="D291" s="57">
        <v>11000</v>
      </c>
      <c r="E291" s="57">
        <v>9000</v>
      </c>
      <c r="F291" s="42"/>
      <c r="G291" s="57">
        <v>9500</v>
      </c>
      <c r="H291" s="57">
        <v>9700</v>
      </c>
      <c r="I291" s="57">
        <f t="shared" si="9"/>
        <v>86.36363636363636</v>
      </c>
      <c r="J291" s="57">
        <f t="shared" si="10"/>
        <v>105.55555555555556</v>
      </c>
      <c r="K291" s="42"/>
    </row>
    <row r="292" spans="1:11" hidden="1">
      <c r="A292" s="103"/>
      <c r="B292" s="108" t="s">
        <v>283</v>
      </c>
      <c r="C292" s="103" t="s">
        <v>280</v>
      </c>
      <c r="D292" s="57">
        <v>41500</v>
      </c>
      <c r="E292" s="57">
        <v>43430</v>
      </c>
      <c r="F292" s="42"/>
      <c r="G292" s="156">
        <f t="shared" ref="G292:G297" si="11">+E292</f>
        <v>43430</v>
      </c>
      <c r="H292" s="156">
        <f t="shared" ref="H292:H297" si="12">+G292</f>
        <v>43430</v>
      </c>
      <c r="I292" s="57">
        <f t="shared" si="9"/>
        <v>104.65060240963855</v>
      </c>
      <c r="J292" s="57">
        <f t="shared" si="10"/>
        <v>100</v>
      </c>
      <c r="K292" s="42"/>
    </row>
    <row r="293" spans="1:11" hidden="1">
      <c r="A293" s="103"/>
      <c r="B293" s="108" t="s">
        <v>284</v>
      </c>
      <c r="C293" s="103" t="s">
        <v>9</v>
      </c>
      <c r="D293" s="57">
        <v>2200</v>
      </c>
      <c r="E293" s="57">
        <v>2200</v>
      </c>
      <c r="F293" s="42"/>
      <c r="G293" s="156">
        <f t="shared" si="11"/>
        <v>2200</v>
      </c>
      <c r="H293" s="156">
        <f t="shared" si="12"/>
        <v>2200</v>
      </c>
      <c r="I293" s="57">
        <f t="shared" si="9"/>
        <v>100</v>
      </c>
      <c r="J293" s="57">
        <f t="shared" si="10"/>
        <v>100</v>
      </c>
      <c r="K293" s="42"/>
    </row>
    <row r="294" spans="1:11" s="5" customFormat="1" ht="36" hidden="1">
      <c r="A294" s="110"/>
      <c r="B294" s="118" t="s">
        <v>286</v>
      </c>
      <c r="C294" s="110" t="s">
        <v>9</v>
      </c>
      <c r="D294" s="296">
        <v>48632</v>
      </c>
      <c r="E294" s="296">
        <v>51000</v>
      </c>
      <c r="F294" s="113"/>
      <c r="G294" s="307">
        <f t="shared" si="11"/>
        <v>51000</v>
      </c>
      <c r="H294" s="296">
        <f t="shared" si="12"/>
        <v>51000</v>
      </c>
      <c r="I294" s="296">
        <f t="shared" si="9"/>
        <v>104.86922191149861</v>
      </c>
      <c r="J294" s="296">
        <f t="shared" si="10"/>
        <v>100</v>
      </c>
      <c r="K294" s="113"/>
    </row>
    <row r="295" spans="1:11" hidden="1">
      <c r="A295" s="103"/>
      <c r="B295" s="108" t="s">
        <v>287</v>
      </c>
      <c r="C295" s="103" t="s">
        <v>9</v>
      </c>
      <c r="D295" s="42">
        <v>8267</v>
      </c>
      <c r="E295" s="57">
        <v>10058.980661955577</v>
      </c>
      <c r="F295" s="42"/>
      <c r="G295" s="156">
        <f t="shared" si="11"/>
        <v>10058.980661955577</v>
      </c>
      <c r="H295" s="156">
        <f t="shared" si="12"/>
        <v>10058.980661955577</v>
      </c>
      <c r="I295" s="57">
        <f>+G295/D295*100</f>
        <v>121.67631138206818</v>
      </c>
      <c r="J295" s="57">
        <f>+G295/E295*100</f>
        <v>100</v>
      </c>
      <c r="K295" s="42"/>
    </row>
    <row r="296" spans="1:11" hidden="1">
      <c r="A296" s="103"/>
      <c r="B296" s="108" t="s">
        <v>278</v>
      </c>
      <c r="C296" s="103" t="s">
        <v>9</v>
      </c>
      <c r="D296" s="42">
        <v>4100</v>
      </c>
      <c r="E296" s="57">
        <v>4100</v>
      </c>
      <c r="F296" s="42"/>
      <c r="G296" s="156">
        <f t="shared" si="11"/>
        <v>4100</v>
      </c>
      <c r="H296" s="156">
        <f t="shared" si="12"/>
        <v>4100</v>
      </c>
      <c r="I296" s="57">
        <f>+G296/D296*100</f>
        <v>100</v>
      </c>
      <c r="J296" s="57">
        <f>+G296/E296*100</f>
        <v>100</v>
      </c>
      <c r="K296" s="42"/>
    </row>
    <row r="297" spans="1:11" hidden="1">
      <c r="A297" s="115"/>
      <c r="B297" s="108" t="s">
        <v>282</v>
      </c>
      <c r="C297" s="103" t="s">
        <v>9</v>
      </c>
      <c r="D297" s="42">
        <v>4167</v>
      </c>
      <c r="E297" s="43">
        <v>5958.9806619555766</v>
      </c>
      <c r="F297" s="42"/>
      <c r="G297" s="156">
        <f t="shared" si="11"/>
        <v>5958.9806619555766</v>
      </c>
      <c r="H297" s="156">
        <f t="shared" si="12"/>
        <v>5958.9806619555766</v>
      </c>
      <c r="I297" s="57">
        <f>+G297/D297*100</f>
        <v>143.00409555928911</v>
      </c>
      <c r="J297" s="57">
        <f>+G297/E297*100</f>
        <v>100</v>
      </c>
      <c r="K297" s="42"/>
    </row>
    <row r="298" spans="1:11" s="2" customFormat="1" ht="17.399999999999999" hidden="1">
      <c r="A298" s="41"/>
      <c r="B298" s="41" t="str">
        <f>UPPER("Dịch vụ vận tải")</f>
        <v>DỊCH VỤ VẬN TẢI</v>
      </c>
      <c r="C298" s="276"/>
      <c r="D298" s="99"/>
      <c r="E298" s="99"/>
      <c r="F298" s="99"/>
      <c r="G298" s="99"/>
      <c r="H298" s="99"/>
      <c r="I298" s="100"/>
      <c r="J298" s="100"/>
      <c r="K298" s="99"/>
    </row>
    <row r="299" spans="1:11" hidden="1">
      <c r="A299" s="98"/>
      <c r="B299" s="119" t="str">
        <f>UPPER("Giá trị sản xuất (Giá CĐ 2010)")</f>
        <v>GIÁ TRỊ SẢN XUẤT (GIÁ CĐ 2010)</v>
      </c>
      <c r="C299" s="277" t="s">
        <v>9</v>
      </c>
      <c r="D299" s="100">
        <v>4139</v>
      </c>
      <c r="E299" s="120">
        <v>4139</v>
      </c>
      <c r="F299" s="99"/>
      <c r="G299" s="150">
        <f>+E299</f>
        <v>4139</v>
      </c>
      <c r="H299" s="150">
        <f>+G299</f>
        <v>4139</v>
      </c>
      <c r="I299" s="100">
        <f>+G299/D299*100</f>
        <v>100</v>
      </c>
      <c r="J299" s="100">
        <f>+G299/E299*100</f>
        <v>100</v>
      </c>
      <c r="K299" s="42"/>
    </row>
    <row r="300" spans="1:11" s="313" customFormat="1" ht="17.399999999999999" hidden="1">
      <c r="A300" s="187"/>
      <c r="B300" s="308" t="s">
        <v>288</v>
      </c>
      <c r="C300" s="309" t="str">
        <f>C299</f>
        <v>Tr. đồng</v>
      </c>
      <c r="D300" s="310">
        <v>1096</v>
      </c>
      <c r="E300" s="311">
        <v>1096</v>
      </c>
      <c r="F300" s="312"/>
      <c r="G300" s="310">
        <f>+E300</f>
        <v>1096</v>
      </c>
      <c r="H300" s="310">
        <f>+G300</f>
        <v>1096</v>
      </c>
      <c r="I300" s="310">
        <f>+G300/D300*100</f>
        <v>100</v>
      </c>
      <c r="J300" s="310">
        <f>+G300/E300*100</f>
        <v>100</v>
      </c>
      <c r="K300" s="312"/>
    </row>
    <row r="301" spans="1:11" s="313" customFormat="1" ht="17.399999999999999" hidden="1">
      <c r="A301" s="187"/>
      <c r="B301" s="308" t="s">
        <v>289</v>
      </c>
      <c r="C301" s="309" t="str">
        <f>C299</f>
        <v>Tr. đồng</v>
      </c>
      <c r="D301" s="314">
        <f>+E301</f>
        <v>3043</v>
      </c>
      <c r="E301" s="311">
        <v>3043</v>
      </c>
      <c r="F301" s="312"/>
      <c r="G301" s="314">
        <f>+E301</f>
        <v>3043</v>
      </c>
      <c r="H301" s="314">
        <f>+G301</f>
        <v>3043</v>
      </c>
      <c r="I301" s="310">
        <f>+G301/D301*100</f>
        <v>100</v>
      </c>
      <c r="J301" s="310">
        <f>+G301/E301*100</f>
        <v>100</v>
      </c>
      <c r="K301" s="312"/>
    </row>
    <row r="302" spans="1:11" hidden="1">
      <c r="A302" s="98"/>
      <c r="B302" s="98" t="str">
        <f>UPPER("Sản phẩm chủ yếu")</f>
        <v>SẢN PHẨM CHỦ YẾU</v>
      </c>
      <c r="C302" s="105"/>
      <c r="D302" s="42"/>
      <c r="E302" s="121"/>
      <c r="F302" s="42"/>
      <c r="G302" s="42"/>
      <c r="H302" s="42"/>
      <c r="I302" s="57"/>
      <c r="J302" s="57"/>
      <c r="K302" s="42"/>
    </row>
    <row r="303" spans="1:11" hidden="1">
      <c r="A303" s="98"/>
      <c r="B303" s="109" t="s">
        <v>290</v>
      </c>
      <c r="C303" s="110"/>
      <c r="D303" s="42"/>
      <c r="E303" s="122"/>
      <c r="F303" s="42"/>
      <c r="G303" s="42"/>
      <c r="H303" s="42"/>
      <c r="I303" s="57"/>
      <c r="J303" s="57"/>
      <c r="K303" s="42"/>
    </row>
    <row r="304" spans="1:11" ht="36" hidden="1">
      <c r="A304" s="101"/>
      <c r="B304" s="102" t="s">
        <v>291</v>
      </c>
      <c r="C304" s="191" t="s">
        <v>292</v>
      </c>
      <c r="D304" s="42"/>
      <c r="E304" s="123"/>
      <c r="F304" s="42"/>
      <c r="G304" s="42"/>
      <c r="H304" s="42"/>
      <c r="I304" s="57"/>
      <c r="J304" s="57"/>
      <c r="K304" s="42"/>
    </row>
    <row r="305" spans="1:11" ht="36" hidden="1">
      <c r="A305" s="101"/>
      <c r="B305" s="102" t="s">
        <v>293</v>
      </c>
      <c r="C305" s="191" t="s">
        <v>294</v>
      </c>
      <c r="D305" s="156">
        <f>+E305</f>
        <v>4869</v>
      </c>
      <c r="E305" s="122">
        <v>4869</v>
      </c>
      <c r="F305" s="42"/>
      <c r="G305" s="156">
        <f>+E305</f>
        <v>4869</v>
      </c>
      <c r="H305" s="156">
        <f>+G305</f>
        <v>4869</v>
      </c>
      <c r="I305" s="57">
        <f>+G305/D305*100</f>
        <v>100</v>
      </c>
      <c r="J305" s="57">
        <f>+G305/E305*100</f>
        <v>100</v>
      </c>
      <c r="K305" s="42"/>
    </row>
    <row r="306" spans="1:11" hidden="1">
      <c r="A306" s="98"/>
      <c r="B306" s="109" t="s">
        <v>288</v>
      </c>
      <c r="C306" s="105"/>
      <c r="D306" s="42"/>
      <c r="E306" s="121"/>
      <c r="F306" s="42"/>
      <c r="G306" s="42"/>
      <c r="H306" s="42"/>
      <c r="I306" s="57"/>
      <c r="J306" s="57"/>
      <c r="K306" s="42"/>
    </row>
    <row r="307" spans="1:11" ht="36" hidden="1">
      <c r="A307" s="60"/>
      <c r="B307" s="102" t="s">
        <v>295</v>
      </c>
      <c r="C307" s="61" t="s">
        <v>296</v>
      </c>
      <c r="D307" s="42"/>
      <c r="E307" s="121"/>
      <c r="F307" s="42"/>
      <c r="G307" s="165"/>
      <c r="H307" s="165"/>
      <c r="I307" s="57"/>
      <c r="J307" s="57"/>
      <c r="K307" s="42"/>
    </row>
    <row r="308" spans="1:11" ht="36" hidden="1">
      <c r="A308" s="101"/>
      <c r="B308" s="102" t="s">
        <v>297</v>
      </c>
      <c r="C308" s="191" t="s">
        <v>298</v>
      </c>
      <c r="D308" s="156">
        <f>+E308</f>
        <v>12174</v>
      </c>
      <c r="E308" s="122">
        <v>12174</v>
      </c>
      <c r="F308" s="42"/>
      <c r="G308" s="156">
        <f>+E308</f>
        <v>12174</v>
      </c>
      <c r="H308" s="156">
        <f>+G308</f>
        <v>12174</v>
      </c>
      <c r="I308" s="57">
        <f>+G308/D308*100</f>
        <v>100</v>
      </c>
      <c r="J308" s="57">
        <f>+G308/E308*100</f>
        <v>100</v>
      </c>
      <c r="K308" s="42"/>
    </row>
    <row r="309" spans="1:11" s="3" customFormat="1" ht="17.399999999999999" hidden="1">
      <c r="A309" s="41"/>
      <c r="B309" s="41" t="str">
        <f>UPPER("Phát triển kinh tế tập thể")</f>
        <v>PHÁT TRIỂN KINH TẾ TẬP THỂ</v>
      </c>
      <c r="C309" s="41"/>
      <c r="D309" s="41"/>
      <c r="E309" s="41"/>
      <c r="F309" s="41"/>
      <c r="G309" s="41"/>
      <c r="H309" s="41"/>
      <c r="I309" s="245"/>
      <c r="J309" s="245"/>
      <c r="K309" s="41"/>
    </row>
    <row r="310" spans="1:11" s="2" customFormat="1" ht="17.399999999999999" hidden="1">
      <c r="A310" s="124"/>
      <c r="B310" s="125" t="str">
        <f>("Tổng số hợp tác xã")</f>
        <v>Tổng số hợp tác xã</v>
      </c>
      <c r="C310" s="126" t="s">
        <v>299</v>
      </c>
      <c r="D310" s="99">
        <v>73</v>
      </c>
      <c r="E310" s="127">
        <v>74</v>
      </c>
      <c r="F310" s="99"/>
      <c r="G310" s="282">
        <f>+E310</f>
        <v>74</v>
      </c>
      <c r="H310" s="282">
        <f>+G310</f>
        <v>74</v>
      </c>
      <c r="I310" s="100">
        <f>+G310/D310*100</f>
        <v>101.36986301369863</v>
      </c>
      <c r="J310" s="100">
        <f>+G310/E310*100</f>
        <v>100</v>
      </c>
      <c r="K310" s="99"/>
    </row>
    <row r="311" spans="1:11" hidden="1">
      <c r="A311" s="128"/>
      <c r="B311" s="129" t="s">
        <v>300</v>
      </c>
      <c r="C311" s="130" t="s">
        <v>299</v>
      </c>
      <c r="D311" s="42">
        <v>1</v>
      </c>
      <c r="E311" s="131">
        <v>1</v>
      </c>
      <c r="F311" s="42"/>
      <c r="G311" s="239">
        <f>+E311</f>
        <v>1</v>
      </c>
      <c r="H311" s="239">
        <f>+G311</f>
        <v>1</v>
      </c>
      <c r="I311" s="57">
        <f>+G311/D311*100</f>
        <v>100</v>
      </c>
      <c r="J311" s="57">
        <f>+G311/E311*100</f>
        <v>100</v>
      </c>
      <c r="K311" s="42"/>
    </row>
    <row r="312" spans="1:11" s="2" customFormat="1" ht="17.399999999999999" hidden="1">
      <c r="A312" s="124"/>
      <c r="B312" s="125" t="str">
        <f>("Số HTX giải thể")</f>
        <v>Số HTX giải thể</v>
      </c>
      <c r="C312" s="126" t="s">
        <v>299</v>
      </c>
      <c r="D312" s="99"/>
      <c r="E312" s="127"/>
      <c r="F312" s="99"/>
      <c r="G312" s="99"/>
      <c r="H312" s="99"/>
      <c r="I312" s="100"/>
      <c r="J312" s="100"/>
      <c r="K312" s="99"/>
    </row>
    <row r="313" spans="1:11" s="2" customFormat="1" ht="17.399999999999999" hidden="1">
      <c r="A313" s="124"/>
      <c r="B313" s="125" t="str">
        <f>("Tổng số Liên hiệp hợp tác xã")</f>
        <v>Tổng số Liên hiệp hợp tác xã</v>
      </c>
      <c r="C313" s="126" t="s">
        <v>301</v>
      </c>
      <c r="D313" s="99"/>
      <c r="E313" s="127"/>
      <c r="F313" s="99"/>
      <c r="G313" s="99"/>
      <c r="H313" s="99"/>
      <c r="I313" s="100"/>
      <c r="J313" s="100"/>
      <c r="K313" s="99"/>
    </row>
    <row r="314" spans="1:11" hidden="1">
      <c r="A314" s="128"/>
      <c r="B314" s="129" t="s">
        <v>300</v>
      </c>
      <c r="C314" s="132" t="s">
        <v>301</v>
      </c>
      <c r="D314" s="42"/>
      <c r="E314" s="131"/>
      <c r="F314" s="42"/>
      <c r="G314" s="42"/>
      <c r="H314" s="42"/>
      <c r="I314" s="57"/>
      <c r="J314" s="57"/>
      <c r="K314" s="42"/>
    </row>
    <row r="315" spans="1:11" s="2" customFormat="1" ht="17.399999999999999" hidden="1">
      <c r="A315" s="124"/>
      <c r="B315" s="125" t="str">
        <f>("Tổng số xã viên hợp tác xã")</f>
        <v>Tổng số xã viên hợp tác xã</v>
      </c>
      <c r="C315" s="124" t="s">
        <v>302</v>
      </c>
      <c r="D315" s="100">
        <v>1012</v>
      </c>
      <c r="E315" s="127">
        <v>1030</v>
      </c>
      <c r="F315" s="99"/>
      <c r="G315" s="282">
        <f>+E315</f>
        <v>1030</v>
      </c>
      <c r="H315" s="282">
        <f t="shared" ref="H315:H325" si="13">+G315</f>
        <v>1030</v>
      </c>
      <c r="I315" s="100">
        <f t="shared" ref="I315:I325" si="14">+G315/D315*100</f>
        <v>101.7786561264822</v>
      </c>
      <c r="J315" s="100">
        <f t="shared" ref="J315:J325" si="15">+G315/E315*100</f>
        <v>100</v>
      </c>
      <c r="K315" s="99"/>
    </row>
    <row r="316" spans="1:11" hidden="1">
      <c r="A316" s="133"/>
      <c r="B316" s="129" t="s">
        <v>303</v>
      </c>
      <c r="C316" s="128" t="s">
        <v>302</v>
      </c>
      <c r="D316" s="42">
        <v>8</v>
      </c>
      <c r="E316" s="134">
        <v>10</v>
      </c>
      <c r="F316" s="42"/>
      <c r="G316" s="239">
        <f t="shared" ref="G316:G325" si="16">+E316</f>
        <v>10</v>
      </c>
      <c r="H316" s="239">
        <f t="shared" si="13"/>
        <v>10</v>
      </c>
      <c r="I316" s="57">
        <f t="shared" si="14"/>
        <v>125</v>
      </c>
      <c r="J316" s="57">
        <f t="shared" si="15"/>
        <v>100</v>
      </c>
      <c r="K316" s="42"/>
    </row>
    <row r="317" spans="1:11" s="2" customFormat="1" ht="17.399999999999999" hidden="1">
      <c r="A317" s="135"/>
      <c r="B317" s="136" t="str">
        <f>("Tổng doanh thu hợp tác xã")</f>
        <v>Tổng doanh thu hợp tác xã</v>
      </c>
      <c r="C317" s="137" t="s">
        <v>243</v>
      </c>
      <c r="D317" s="100">
        <v>36260</v>
      </c>
      <c r="E317" s="127">
        <v>39886</v>
      </c>
      <c r="F317" s="99"/>
      <c r="G317" s="282">
        <f t="shared" si="16"/>
        <v>39886</v>
      </c>
      <c r="H317" s="282">
        <f t="shared" si="13"/>
        <v>39886</v>
      </c>
      <c r="I317" s="100">
        <f t="shared" si="14"/>
        <v>110.00000000000001</v>
      </c>
      <c r="J317" s="100">
        <f t="shared" si="15"/>
        <v>100</v>
      </c>
      <c r="K317" s="99"/>
    </row>
    <row r="318" spans="1:11" hidden="1">
      <c r="A318" s="138"/>
      <c r="B318" s="139" t="s">
        <v>304</v>
      </c>
      <c r="C318" s="140" t="s">
        <v>243</v>
      </c>
      <c r="D318" s="57">
        <v>9750</v>
      </c>
      <c r="E318" s="131">
        <v>10725</v>
      </c>
      <c r="F318" s="42"/>
      <c r="G318" s="282">
        <f t="shared" si="16"/>
        <v>10725</v>
      </c>
      <c r="H318" s="239">
        <f t="shared" si="13"/>
        <v>10725</v>
      </c>
      <c r="I318" s="57">
        <f t="shared" si="14"/>
        <v>110.00000000000001</v>
      </c>
      <c r="J318" s="57">
        <f t="shared" si="15"/>
        <v>100</v>
      </c>
      <c r="K318" s="42"/>
    </row>
    <row r="319" spans="1:11" s="2" customFormat="1" ht="17.399999999999999" hidden="1">
      <c r="A319" s="135"/>
      <c r="B319" s="136" t="str">
        <f>("Tổng số lãi trước thuế của hợp tác xã")</f>
        <v>Tổng số lãi trước thuế của hợp tác xã</v>
      </c>
      <c r="C319" s="137" t="s">
        <v>243</v>
      </c>
      <c r="D319" s="100">
        <v>12691</v>
      </c>
      <c r="E319" s="127">
        <v>13791</v>
      </c>
      <c r="F319" s="99"/>
      <c r="G319" s="282">
        <f t="shared" si="16"/>
        <v>13791</v>
      </c>
      <c r="H319" s="282">
        <f t="shared" si="13"/>
        <v>13791</v>
      </c>
      <c r="I319" s="100">
        <f t="shared" si="14"/>
        <v>108.66755968796784</v>
      </c>
      <c r="J319" s="100">
        <f t="shared" si="15"/>
        <v>100</v>
      </c>
      <c r="K319" s="99"/>
    </row>
    <row r="320" spans="1:11" s="2" customFormat="1" ht="17.399999999999999" hidden="1">
      <c r="A320" s="124"/>
      <c r="B320" s="136" t="str">
        <f>("Tổng số cán bộ quản lý hợp tác xã")</f>
        <v>Tổng số cán bộ quản lý hợp tác xã</v>
      </c>
      <c r="C320" s="137" t="s">
        <v>55</v>
      </c>
      <c r="D320" s="99">
        <v>234</v>
      </c>
      <c r="E320" s="141">
        <v>240</v>
      </c>
      <c r="F320" s="99"/>
      <c r="G320" s="282">
        <f t="shared" si="16"/>
        <v>240</v>
      </c>
      <c r="H320" s="282">
        <f t="shared" si="13"/>
        <v>240</v>
      </c>
      <c r="I320" s="100">
        <f t="shared" si="14"/>
        <v>102.56410256410255</v>
      </c>
      <c r="J320" s="100">
        <f t="shared" si="15"/>
        <v>100</v>
      </c>
      <c r="K320" s="99"/>
    </row>
    <row r="321" spans="1:11" hidden="1">
      <c r="A321" s="138"/>
      <c r="B321" s="142" t="s">
        <v>305</v>
      </c>
      <c r="C321" s="143" t="s">
        <v>55</v>
      </c>
      <c r="D321" s="42">
        <v>46</v>
      </c>
      <c r="E321" s="144">
        <v>48</v>
      </c>
      <c r="F321" s="42"/>
      <c r="G321" s="282">
        <f t="shared" si="16"/>
        <v>48</v>
      </c>
      <c r="H321" s="239">
        <f t="shared" si="13"/>
        <v>48</v>
      </c>
      <c r="I321" s="57">
        <f t="shared" si="14"/>
        <v>104.34782608695652</v>
      </c>
      <c r="J321" s="57">
        <f t="shared" si="15"/>
        <v>100</v>
      </c>
      <c r="K321" s="42"/>
    </row>
    <row r="322" spans="1:11" hidden="1">
      <c r="A322" s="143"/>
      <c r="B322" s="145" t="s">
        <v>306</v>
      </c>
      <c r="C322" s="140" t="s">
        <v>55</v>
      </c>
      <c r="D322" s="42">
        <v>12</v>
      </c>
      <c r="E322" s="146">
        <v>13</v>
      </c>
      <c r="F322" s="42"/>
      <c r="G322" s="282">
        <f t="shared" si="16"/>
        <v>13</v>
      </c>
      <c r="H322" s="239">
        <f t="shared" si="13"/>
        <v>13</v>
      </c>
      <c r="I322" s="57">
        <f t="shared" si="14"/>
        <v>108.33333333333333</v>
      </c>
      <c r="J322" s="57">
        <f t="shared" si="15"/>
        <v>100</v>
      </c>
      <c r="K322" s="42"/>
    </row>
    <row r="323" spans="1:11" s="2" customFormat="1" ht="17.399999999999999" hidden="1">
      <c r="A323" s="135"/>
      <c r="B323" s="136" t="str">
        <f>("Tổng số lao động trong HTX")</f>
        <v>Tổng số lao động trong HTX</v>
      </c>
      <c r="C323" s="137" t="s">
        <v>55</v>
      </c>
      <c r="D323" s="100">
        <v>1012</v>
      </c>
      <c r="E323" s="21">
        <v>1022</v>
      </c>
      <c r="F323" s="99"/>
      <c r="G323" s="282">
        <f t="shared" si="16"/>
        <v>1022</v>
      </c>
      <c r="H323" s="282">
        <f t="shared" si="13"/>
        <v>1022</v>
      </c>
      <c r="I323" s="100">
        <f t="shared" si="14"/>
        <v>100.98814229249011</v>
      </c>
      <c r="J323" s="100">
        <f t="shared" si="15"/>
        <v>100</v>
      </c>
      <c r="K323" s="99"/>
    </row>
    <row r="324" spans="1:11" hidden="1">
      <c r="A324" s="138"/>
      <c r="B324" s="139" t="s">
        <v>307</v>
      </c>
      <c r="C324" s="143" t="s">
        <v>55</v>
      </c>
      <c r="D324" s="57">
        <v>1012</v>
      </c>
      <c r="E324" s="57">
        <v>1022</v>
      </c>
      <c r="F324" s="42"/>
      <c r="G324" s="239">
        <f t="shared" si="16"/>
        <v>1022</v>
      </c>
      <c r="H324" s="239">
        <f t="shared" si="13"/>
        <v>1022</v>
      </c>
      <c r="I324" s="57">
        <f t="shared" si="14"/>
        <v>100.98814229249011</v>
      </c>
      <c r="J324" s="57">
        <f t="shared" si="15"/>
        <v>100</v>
      </c>
      <c r="K324" s="42"/>
    </row>
    <row r="325" spans="1:11" s="2" customFormat="1" ht="17.399999999999999" hidden="1">
      <c r="A325" s="135"/>
      <c r="B325" s="147" t="str">
        <f>("Thu nhập bình quân một lao động của HTX")</f>
        <v>Thu nhập bình quân một lao động của HTX</v>
      </c>
      <c r="C325" s="124" t="s">
        <v>243</v>
      </c>
      <c r="D325" s="99">
        <v>37</v>
      </c>
      <c r="E325" s="127">
        <v>40</v>
      </c>
      <c r="F325" s="99"/>
      <c r="G325" s="282">
        <f t="shared" si="16"/>
        <v>40</v>
      </c>
      <c r="H325" s="282">
        <f t="shared" si="13"/>
        <v>40</v>
      </c>
      <c r="I325" s="100">
        <f t="shared" si="14"/>
        <v>108.10810810810811</v>
      </c>
      <c r="J325" s="100">
        <f t="shared" si="15"/>
        <v>100</v>
      </c>
      <c r="K325" s="99"/>
    </row>
    <row r="326" spans="1:11" s="3" customFormat="1" ht="17.399999999999999" hidden="1">
      <c r="A326" s="41"/>
      <c r="B326" s="41" t="str">
        <f>UPPER("Xã hội - Lao động - Giải quyết việc làm")</f>
        <v>XÃ HỘI - LAO ĐỘNG - GIẢI QUYẾT VIỆC LÀM</v>
      </c>
      <c r="C326" s="41"/>
      <c r="D326" s="41"/>
      <c r="E326" s="41"/>
      <c r="F326" s="41"/>
      <c r="G326" s="41"/>
      <c r="H326" s="41"/>
      <c r="I326" s="245"/>
      <c r="J326" s="245"/>
      <c r="K326" s="41"/>
    </row>
    <row r="327" spans="1:11" hidden="1">
      <c r="A327" s="148"/>
      <c r="B327" s="149" t="str">
        <f>UPPER("Xóa đói giảm nghèo")</f>
        <v>XÓA ĐÓI GIẢM NGHÈO</v>
      </c>
      <c r="C327" s="278"/>
      <c r="D327" s="42"/>
      <c r="E327" s="57"/>
      <c r="F327" s="42"/>
      <c r="G327" s="42"/>
      <c r="H327" s="42"/>
      <c r="I327" s="57"/>
      <c r="J327" s="57"/>
      <c r="K327" s="42"/>
    </row>
    <row r="328" spans="1:11" s="2" customFormat="1" ht="17.399999999999999" hidden="1">
      <c r="A328" s="91"/>
      <c r="B328" s="92" t="s">
        <v>309</v>
      </c>
      <c r="C328" s="91" t="s">
        <v>75</v>
      </c>
      <c r="D328" s="100">
        <v>13210</v>
      </c>
      <c r="E328" s="100">
        <v>13450</v>
      </c>
      <c r="F328" s="100"/>
      <c r="G328" s="100">
        <v>13110</v>
      </c>
      <c r="H328" s="100">
        <v>13350</v>
      </c>
      <c r="I328" s="100">
        <f>+G328/D328*100</f>
        <v>99.242997728993188</v>
      </c>
      <c r="J328" s="100">
        <f>+G328/E328*100</f>
        <v>97.472118959107817</v>
      </c>
      <c r="K328" s="99"/>
    </row>
    <row r="329" spans="1:11" s="2" customFormat="1" ht="17.399999999999999" hidden="1">
      <c r="A329" s="91"/>
      <c r="B329" s="92" t="s">
        <v>310</v>
      </c>
      <c r="C329" s="91" t="s">
        <v>75</v>
      </c>
      <c r="D329" s="100">
        <v>2170</v>
      </c>
      <c r="E329" s="100">
        <v>1991</v>
      </c>
      <c r="F329" s="100"/>
      <c r="G329" s="100">
        <v>4397</v>
      </c>
      <c r="H329" s="100">
        <v>3958</v>
      </c>
      <c r="I329" s="100">
        <f>+G329/D329*100</f>
        <v>202.62672811059906</v>
      </c>
      <c r="J329" s="100">
        <f>+G329/E329*100</f>
        <v>220.84379708689102</v>
      </c>
      <c r="K329" s="99"/>
    </row>
    <row r="330" spans="1:11" s="2" customFormat="1" ht="17.399999999999999" hidden="1">
      <c r="A330" s="91"/>
      <c r="B330" s="92" t="s">
        <v>311</v>
      </c>
      <c r="C330" s="91" t="s">
        <v>24</v>
      </c>
      <c r="D330" s="151">
        <v>16.43</v>
      </c>
      <c r="E330" s="151">
        <v>14.802973977695167</v>
      </c>
      <c r="F330" s="151"/>
      <c r="G330" s="151">
        <v>34</v>
      </c>
      <c r="H330" s="151">
        <v>30</v>
      </c>
      <c r="I330" s="100">
        <f>+G330/D330*100</f>
        <v>206.93852708460136</v>
      </c>
      <c r="J330" s="100">
        <f>+G330/E330*100</f>
        <v>229.68357609241585</v>
      </c>
      <c r="K330" s="99"/>
    </row>
    <row r="331" spans="1:11" ht="36" hidden="1">
      <c r="A331" s="69"/>
      <c r="B331" s="152" t="s">
        <v>312</v>
      </c>
      <c r="C331" s="69" t="s">
        <v>24</v>
      </c>
      <c r="D331" s="116"/>
      <c r="E331" s="116">
        <v>17.53</v>
      </c>
      <c r="F331" s="116"/>
      <c r="G331" s="116">
        <v>92.52</v>
      </c>
      <c r="H331" s="116">
        <v>90</v>
      </c>
      <c r="I331" s="57"/>
      <c r="J331" s="57">
        <f t="shared" ref="J331:J345" si="17">+G331/E331*100</f>
        <v>527.78094694808897</v>
      </c>
      <c r="K331" s="42"/>
    </row>
    <row r="332" spans="1:11" s="2" customFormat="1" ht="17.399999999999999" hidden="1">
      <c r="A332" s="91"/>
      <c r="B332" s="92" t="s">
        <v>313</v>
      </c>
      <c r="C332" s="91" t="s">
        <v>24</v>
      </c>
      <c r="D332" s="151">
        <v>3.89</v>
      </c>
      <c r="E332" s="151">
        <v>2.42</v>
      </c>
      <c r="F332" s="151"/>
      <c r="G332" s="151">
        <v>4.3</v>
      </c>
      <c r="H332" s="151">
        <v>4.3</v>
      </c>
      <c r="I332" s="100">
        <f t="shared" ref="I332:I345" si="18">+G332/D332*100</f>
        <v>110.53984575835474</v>
      </c>
      <c r="J332" s="100">
        <f t="shared" si="17"/>
        <v>177.68595041322314</v>
      </c>
      <c r="K332" s="99"/>
    </row>
    <row r="333" spans="1:11" hidden="1">
      <c r="A333" s="61"/>
      <c r="B333" s="152" t="s">
        <v>314</v>
      </c>
      <c r="C333" s="61"/>
      <c r="D333" s="116"/>
      <c r="E333" s="116">
        <v>2.48</v>
      </c>
      <c r="F333" s="116"/>
      <c r="G333" s="116">
        <v>2.5</v>
      </c>
      <c r="H333" s="116">
        <v>2.7</v>
      </c>
      <c r="I333" s="57"/>
      <c r="J333" s="57">
        <f t="shared" si="17"/>
        <v>100.80645161290323</v>
      </c>
      <c r="K333" s="42"/>
    </row>
    <row r="334" spans="1:11" hidden="1">
      <c r="A334" s="153"/>
      <c r="B334" s="154" t="s">
        <v>315</v>
      </c>
      <c r="C334" s="153"/>
      <c r="D334" s="116"/>
      <c r="E334" s="116">
        <v>2.42</v>
      </c>
      <c r="F334" s="116"/>
      <c r="G334" s="116"/>
      <c r="H334" s="116"/>
      <c r="I334" s="57"/>
      <c r="J334" s="57">
        <f t="shared" si="17"/>
        <v>0</v>
      </c>
      <c r="K334" s="42"/>
    </row>
    <row r="335" spans="1:11" s="2" customFormat="1" ht="17.399999999999999" hidden="1">
      <c r="A335" s="91"/>
      <c r="B335" s="92" t="s">
        <v>316</v>
      </c>
      <c r="C335" s="91" t="s">
        <v>75</v>
      </c>
      <c r="D335" s="100">
        <v>307</v>
      </c>
      <c r="E335" s="100">
        <v>381</v>
      </c>
      <c r="F335" s="100"/>
      <c r="G335" s="100">
        <v>524</v>
      </c>
      <c r="H335" s="100">
        <v>534</v>
      </c>
      <c r="I335" s="100">
        <f t="shared" si="18"/>
        <v>170.68403908794789</v>
      </c>
      <c r="J335" s="100">
        <f t="shared" si="17"/>
        <v>137.53280839895012</v>
      </c>
      <c r="K335" s="99"/>
    </row>
    <row r="336" spans="1:11" s="2" customFormat="1" ht="17.399999999999999" hidden="1">
      <c r="A336" s="91"/>
      <c r="B336" s="92" t="s">
        <v>317</v>
      </c>
      <c r="C336" s="91" t="s">
        <v>75</v>
      </c>
      <c r="D336" s="100"/>
      <c r="E336" s="100">
        <v>767</v>
      </c>
      <c r="F336" s="100"/>
      <c r="G336" s="100">
        <v>1175</v>
      </c>
      <c r="H336" s="100">
        <v>1210</v>
      </c>
      <c r="I336" s="100"/>
      <c r="J336" s="100">
        <f t="shared" si="17"/>
        <v>153.19426336375489</v>
      </c>
      <c r="K336" s="99"/>
    </row>
    <row r="337" spans="1:11" s="2" customFormat="1" ht="17.399999999999999" hidden="1">
      <c r="A337" s="91"/>
      <c r="B337" s="92" t="s">
        <v>318</v>
      </c>
      <c r="C337" s="91" t="s">
        <v>75</v>
      </c>
      <c r="D337" s="100">
        <v>57</v>
      </c>
      <c r="E337" s="100">
        <v>61</v>
      </c>
      <c r="F337" s="100"/>
      <c r="G337" s="100">
        <v>129</v>
      </c>
      <c r="H337" s="100">
        <v>95</v>
      </c>
      <c r="I337" s="100">
        <f t="shared" si="18"/>
        <v>226.31578947368419</v>
      </c>
      <c r="J337" s="100">
        <f t="shared" si="17"/>
        <v>211.47540983606555</v>
      </c>
      <c r="K337" s="99"/>
    </row>
    <row r="338" spans="1:11" s="2" customFormat="1" ht="17.399999999999999" hidden="1">
      <c r="A338" s="91"/>
      <c r="B338" s="92" t="s">
        <v>319</v>
      </c>
      <c r="C338" s="91" t="s">
        <v>24</v>
      </c>
      <c r="D338" s="151"/>
      <c r="E338" s="151">
        <v>5.7026022304832713</v>
      </c>
      <c r="F338" s="151"/>
      <c r="G338" s="151">
        <v>8.35</v>
      </c>
      <c r="H338" s="151">
        <v>8.9600000000000009</v>
      </c>
      <c r="I338" s="100"/>
      <c r="J338" s="100">
        <f t="shared" si="17"/>
        <v>146.42438070404171</v>
      </c>
      <c r="K338" s="99"/>
    </row>
    <row r="339" spans="1:11" hidden="1">
      <c r="A339" s="61"/>
      <c r="B339" s="60" t="s">
        <v>320</v>
      </c>
      <c r="C339" s="61" t="s">
        <v>75</v>
      </c>
      <c r="D339" s="42"/>
      <c r="E339" s="57">
        <v>3</v>
      </c>
      <c r="F339" s="42"/>
      <c r="G339" s="42"/>
      <c r="H339" s="42"/>
      <c r="I339" s="100" t="e">
        <f t="shared" si="18"/>
        <v>#DIV/0!</v>
      </c>
      <c r="J339" s="100">
        <f t="shared" si="17"/>
        <v>0</v>
      </c>
      <c r="K339" s="42"/>
    </row>
    <row r="340" spans="1:11" hidden="1">
      <c r="A340" s="61"/>
      <c r="B340" s="60" t="s">
        <v>316</v>
      </c>
      <c r="C340" s="61" t="s">
        <v>75</v>
      </c>
      <c r="D340" s="42"/>
      <c r="E340" s="57">
        <v>442</v>
      </c>
      <c r="F340" s="42"/>
      <c r="G340" s="42"/>
      <c r="H340" s="42"/>
      <c r="I340" s="100" t="e">
        <f t="shared" si="18"/>
        <v>#DIV/0!</v>
      </c>
      <c r="J340" s="100">
        <f t="shared" si="17"/>
        <v>0</v>
      </c>
      <c r="K340" s="42"/>
    </row>
    <row r="341" spans="1:11" hidden="1">
      <c r="A341" s="61"/>
      <c r="B341" s="60" t="s">
        <v>321</v>
      </c>
      <c r="C341" s="61" t="s">
        <v>75</v>
      </c>
      <c r="D341" s="42"/>
      <c r="E341" s="57">
        <v>396.3</v>
      </c>
      <c r="F341" s="42"/>
      <c r="G341" s="42"/>
      <c r="H341" s="42"/>
      <c r="I341" s="100" t="e">
        <f t="shared" si="18"/>
        <v>#DIV/0!</v>
      </c>
      <c r="J341" s="100">
        <f t="shared" si="17"/>
        <v>0</v>
      </c>
      <c r="K341" s="42"/>
    </row>
    <row r="342" spans="1:11" hidden="1">
      <c r="A342" s="61"/>
      <c r="B342" s="60" t="s">
        <v>322</v>
      </c>
      <c r="C342" s="61" t="s">
        <v>75</v>
      </c>
      <c r="D342" s="42"/>
      <c r="E342" s="57"/>
      <c r="F342" s="42"/>
      <c r="G342" s="42"/>
      <c r="H342" s="42"/>
      <c r="I342" s="100" t="e">
        <f t="shared" si="18"/>
        <v>#DIV/0!</v>
      </c>
      <c r="J342" s="100" t="e">
        <f t="shared" si="17"/>
        <v>#DIV/0!</v>
      </c>
      <c r="K342" s="42"/>
    </row>
    <row r="343" spans="1:11" hidden="1">
      <c r="A343" s="61"/>
      <c r="B343" s="60" t="s">
        <v>323</v>
      </c>
      <c r="C343" s="61" t="s">
        <v>75</v>
      </c>
      <c r="D343" s="42"/>
      <c r="E343" s="57"/>
      <c r="F343" s="42"/>
      <c r="G343" s="42"/>
      <c r="H343" s="42"/>
      <c r="I343" s="100" t="e">
        <f t="shared" si="18"/>
        <v>#DIV/0!</v>
      </c>
      <c r="J343" s="100" t="e">
        <f t="shared" si="17"/>
        <v>#DIV/0!</v>
      </c>
      <c r="K343" s="42"/>
    </row>
    <row r="344" spans="1:11" hidden="1">
      <c r="A344" s="61"/>
      <c r="B344" s="60" t="s">
        <v>324</v>
      </c>
      <c r="C344" s="61" t="s">
        <v>24</v>
      </c>
      <c r="D344" s="42"/>
      <c r="E344" s="57">
        <v>3.5</v>
      </c>
      <c r="F344" s="42"/>
      <c r="G344" s="42"/>
      <c r="H344" s="42"/>
      <c r="I344" s="100" t="e">
        <f t="shared" si="18"/>
        <v>#DIV/0!</v>
      </c>
      <c r="J344" s="100">
        <f t="shared" si="17"/>
        <v>0</v>
      </c>
      <c r="K344" s="42"/>
    </row>
    <row r="345" spans="1:11" hidden="1">
      <c r="A345" s="61"/>
      <c r="B345" s="60" t="s">
        <v>325</v>
      </c>
      <c r="C345" s="61" t="s">
        <v>75</v>
      </c>
      <c r="D345" s="42"/>
      <c r="E345" s="57">
        <v>57</v>
      </c>
      <c r="F345" s="42"/>
      <c r="G345" s="42"/>
      <c r="H345" s="42"/>
      <c r="I345" s="100" t="e">
        <f t="shared" si="18"/>
        <v>#DIV/0!</v>
      </c>
      <c r="J345" s="100">
        <f t="shared" si="17"/>
        <v>0</v>
      </c>
      <c r="K345" s="42"/>
    </row>
    <row r="346" spans="1:11" hidden="1">
      <c r="A346" s="91"/>
      <c r="B346" s="92" t="str">
        <f>UPPER("Cung cấp các dịch vụ CSHT thiết yếu ")</f>
        <v xml:space="preserve">CUNG CẤP CÁC DỊCH VỤ CSHT THIẾT YẾU </v>
      </c>
      <c r="C346" s="91"/>
      <c r="D346" s="42"/>
      <c r="E346" s="57"/>
      <c r="F346" s="42"/>
      <c r="G346" s="42"/>
      <c r="H346" s="42"/>
      <c r="I346" s="57"/>
      <c r="J346" s="57"/>
      <c r="K346" s="42"/>
    </row>
    <row r="347" spans="1:11" hidden="1">
      <c r="A347" s="61"/>
      <c r="B347" s="60" t="s">
        <v>326</v>
      </c>
      <c r="C347" s="61" t="s">
        <v>134</v>
      </c>
      <c r="D347" s="42">
        <v>12</v>
      </c>
      <c r="E347" s="57">
        <v>12</v>
      </c>
      <c r="F347" s="42"/>
      <c r="G347" s="156">
        <f>+E347</f>
        <v>12</v>
      </c>
      <c r="H347" s="156">
        <f>+G347</f>
        <v>12</v>
      </c>
      <c r="I347" s="57">
        <f t="shared" ref="I347:I361" si="19">+G347/D347*100</f>
        <v>100</v>
      </c>
      <c r="J347" s="57">
        <f t="shared" ref="J347:J362" si="20">+G347/E347*100</f>
        <v>100</v>
      </c>
      <c r="K347" s="42"/>
    </row>
    <row r="348" spans="1:11" hidden="1">
      <c r="A348" s="61"/>
      <c r="B348" s="60" t="s">
        <v>327</v>
      </c>
      <c r="C348" s="61" t="s">
        <v>72</v>
      </c>
      <c r="D348" s="42">
        <v>11</v>
      </c>
      <c r="E348" s="57">
        <v>11</v>
      </c>
      <c r="F348" s="42"/>
      <c r="G348" s="156">
        <f t="shared" ref="G348:G362" si="21">+E348</f>
        <v>11</v>
      </c>
      <c r="H348" s="156">
        <f>+G348</f>
        <v>11</v>
      </c>
      <c r="I348" s="57">
        <f t="shared" si="19"/>
        <v>100</v>
      </c>
      <c r="J348" s="57">
        <f t="shared" si="20"/>
        <v>100</v>
      </c>
      <c r="K348" s="42"/>
    </row>
    <row r="349" spans="1:11" hidden="1">
      <c r="A349" s="61"/>
      <c r="B349" s="152" t="s">
        <v>328</v>
      </c>
      <c r="C349" s="69" t="s">
        <v>72</v>
      </c>
      <c r="D349" s="42">
        <v>7</v>
      </c>
      <c r="E349" s="57">
        <v>6</v>
      </c>
      <c r="F349" s="42"/>
      <c r="G349" s="156">
        <f t="shared" si="21"/>
        <v>6</v>
      </c>
      <c r="H349" s="156">
        <f>+G349</f>
        <v>6</v>
      </c>
      <c r="I349" s="57">
        <f t="shared" si="19"/>
        <v>85.714285714285708</v>
      </c>
      <c r="J349" s="57">
        <f t="shared" si="20"/>
        <v>100</v>
      </c>
      <c r="K349" s="42"/>
    </row>
    <row r="350" spans="1:11" hidden="1">
      <c r="A350" s="61"/>
      <c r="B350" s="60" t="s">
        <v>329</v>
      </c>
      <c r="C350" s="61" t="s">
        <v>330</v>
      </c>
      <c r="D350" s="42">
        <v>8</v>
      </c>
      <c r="E350" s="57">
        <v>6</v>
      </c>
      <c r="F350" s="42"/>
      <c r="G350" s="156">
        <f t="shared" si="21"/>
        <v>6</v>
      </c>
      <c r="H350" s="42"/>
      <c r="I350" s="57">
        <f t="shared" si="19"/>
        <v>75</v>
      </c>
      <c r="J350" s="57">
        <f t="shared" si="20"/>
        <v>100</v>
      </c>
      <c r="K350" s="42"/>
    </row>
    <row r="351" spans="1:11" hidden="1">
      <c r="A351" s="61"/>
      <c r="B351" s="60" t="s">
        <v>71</v>
      </c>
      <c r="C351" s="61" t="s">
        <v>72</v>
      </c>
      <c r="D351" s="42">
        <v>11</v>
      </c>
      <c r="E351" s="57">
        <v>11</v>
      </c>
      <c r="F351" s="42"/>
      <c r="G351" s="156">
        <f t="shared" si="21"/>
        <v>11</v>
      </c>
      <c r="H351" s="156">
        <f>+G351</f>
        <v>11</v>
      </c>
      <c r="I351" s="57">
        <f t="shared" si="19"/>
        <v>100</v>
      </c>
      <c r="J351" s="57">
        <f t="shared" si="20"/>
        <v>100</v>
      </c>
      <c r="K351" s="42"/>
    </row>
    <row r="352" spans="1:11" hidden="1">
      <c r="A352" s="61"/>
      <c r="B352" s="60" t="s">
        <v>331</v>
      </c>
      <c r="C352" s="61" t="s">
        <v>24</v>
      </c>
      <c r="D352" s="42">
        <v>100</v>
      </c>
      <c r="E352" s="57">
        <v>100</v>
      </c>
      <c r="F352" s="42"/>
      <c r="G352" s="156">
        <f t="shared" si="21"/>
        <v>100</v>
      </c>
      <c r="H352" s="156">
        <f>+G352</f>
        <v>100</v>
      </c>
      <c r="I352" s="57">
        <f t="shared" si="19"/>
        <v>100</v>
      </c>
      <c r="J352" s="57">
        <f t="shared" si="20"/>
        <v>100</v>
      </c>
      <c r="K352" s="42"/>
    </row>
    <row r="353" spans="1:11" hidden="1">
      <c r="A353" s="61"/>
      <c r="B353" s="60" t="s">
        <v>332</v>
      </c>
      <c r="C353" s="61" t="s">
        <v>72</v>
      </c>
      <c r="D353" s="42">
        <v>11</v>
      </c>
      <c r="E353" s="57">
        <v>11</v>
      </c>
      <c r="F353" s="42"/>
      <c r="G353" s="156">
        <f t="shared" si="21"/>
        <v>11</v>
      </c>
      <c r="H353" s="156">
        <f>+G353</f>
        <v>11</v>
      </c>
      <c r="I353" s="57">
        <f t="shared" si="19"/>
        <v>100</v>
      </c>
      <c r="J353" s="57">
        <f t="shared" si="20"/>
        <v>100</v>
      </c>
      <c r="K353" s="42"/>
    </row>
    <row r="354" spans="1:11" hidden="1">
      <c r="A354" s="61"/>
      <c r="B354" s="60" t="s">
        <v>332</v>
      </c>
      <c r="C354" s="61" t="s">
        <v>24</v>
      </c>
      <c r="D354" s="42">
        <v>100</v>
      </c>
      <c r="E354" s="57">
        <v>100</v>
      </c>
      <c r="F354" s="42"/>
      <c r="G354" s="156">
        <f t="shared" si="21"/>
        <v>100</v>
      </c>
      <c r="H354" s="156">
        <f>+G354</f>
        <v>100</v>
      </c>
      <c r="I354" s="57">
        <f t="shared" si="19"/>
        <v>100</v>
      </c>
      <c r="J354" s="57">
        <f t="shared" si="20"/>
        <v>100</v>
      </c>
      <c r="K354" s="42"/>
    </row>
    <row r="355" spans="1:11" hidden="1">
      <c r="A355" s="61"/>
      <c r="B355" s="60" t="s">
        <v>333</v>
      </c>
      <c r="C355" s="61" t="s">
        <v>24</v>
      </c>
      <c r="D355" s="42">
        <v>100</v>
      </c>
      <c r="E355" s="57">
        <v>100</v>
      </c>
      <c r="F355" s="42"/>
      <c r="G355" s="156">
        <f t="shared" si="21"/>
        <v>100</v>
      </c>
      <c r="H355" s="156">
        <f>+G355</f>
        <v>100</v>
      </c>
      <c r="I355" s="57">
        <f t="shared" si="19"/>
        <v>100</v>
      </c>
      <c r="J355" s="57">
        <f t="shared" si="20"/>
        <v>100</v>
      </c>
      <c r="K355" s="42"/>
    </row>
    <row r="356" spans="1:11" hidden="1">
      <c r="A356" s="61"/>
      <c r="B356" s="60" t="s">
        <v>334</v>
      </c>
      <c r="C356" s="61" t="s">
        <v>24</v>
      </c>
      <c r="D356" s="42">
        <v>96</v>
      </c>
      <c r="E356" s="57">
        <v>97</v>
      </c>
      <c r="F356" s="42"/>
      <c r="G356" s="156">
        <f t="shared" si="21"/>
        <v>97</v>
      </c>
      <c r="H356" s="156">
        <v>98</v>
      </c>
      <c r="I356" s="57">
        <f t="shared" si="19"/>
        <v>101.04166666666667</v>
      </c>
      <c r="J356" s="57">
        <f t="shared" si="20"/>
        <v>100</v>
      </c>
      <c r="K356" s="42"/>
    </row>
    <row r="357" spans="1:11" hidden="1">
      <c r="A357" s="61"/>
      <c r="B357" s="60" t="s">
        <v>335</v>
      </c>
      <c r="C357" s="61" t="s">
        <v>72</v>
      </c>
      <c r="D357" s="42">
        <v>12</v>
      </c>
      <c r="E357" s="57">
        <v>12</v>
      </c>
      <c r="F357" s="42"/>
      <c r="G357" s="156">
        <f t="shared" si="21"/>
        <v>12</v>
      </c>
      <c r="H357" s="42">
        <v>12</v>
      </c>
      <c r="I357" s="57">
        <f t="shared" si="19"/>
        <v>100</v>
      </c>
      <c r="J357" s="57">
        <f t="shared" si="20"/>
        <v>100</v>
      </c>
      <c r="K357" s="42"/>
    </row>
    <row r="358" spans="1:11" hidden="1">
      <c r="A358" s="61"/>
      <c r="B358" s="60" t="s">
        <v>336</v>
      </c>
      <c r="C358" s="61" t="s">
        <v>24</v>
      </c>
      <c r="D358" s="42">
        <v>100</v>
      </c>
      <c r="E358" s="57">
        <v>100</v>
      </c>
      <c r="F358" s="42"/>
      <c r="G358" s="156">
        <f t="shared" si="21"/>
        <v>100</v>
      </c>
      <c r="H358" s="42">
        <v>100</v>
      </c>
      <c r="I358" s="57">
        <f t="shared" si="19"/>
        <v>100</v>
      </c>
      <c r="J358" s="57">
        <f t="shared" si="20"/>
        <v>100</v>
      </c>
      <c r="K358" s="42"/>
    </row>
    <row r="359" spans="1:11" hidden="1">
      <c r="A359" s="61"/>
      <c r="B359" s="60" t="s">
        <v>337</v>
      </c>
      <c r="C359" s="61" t="s">
        <v>134</v>
      </c>
      <c r="D359" s="42">
        <v>12</v>
      </c>
      <c r="E359" s="57">
        <v>12</v>
      </c>
      <c r="F359" s="42"/>
      <c r="G359" s="156">
        <f t="shared" si="21"/>
        <v>12</v>
      </c>
      <c r="H359" s="42">
        <v>12</v>
      </c>
      <c r="I359" s="57">
        <f t="shared" si="19"/>
        <v>100</v>
      </c>
      <c r="J359" s="57">
        <f t="shared" si="20"/>
        <v>100</v>
      </c>
      <c r="K359" s="42"/>
    </row>
    <row r="360" spans="1:11" hidden="1">
      <c r="A360" s="61"/>
      <c r="B360" s="60" t="s">
        <v>338</v>
      </c>
      <c r="C360" s="61" t="s">
        <v>75</v>
      </c>
      <c r="D360" s="42"/>
      <c r="E360" s="57">
        <v>12710</v>
      </c>
      <c r="F360" s="42"/>
      <c r="G360" s="156">
        <f t="shared" si="21"/>
        <v>12710</v>
      </c>
      <c r="H360" s="302">
        <v>12750</v>
      </c>
      <c r="I360" s="57"/>
      <c r="J360" s="57">
        <f t="shared" si="20"/>
        <v>100</v>
      </c>
      <c r="K360" s="42"/>
    </row>
    <row r="361" spans="1:11" hidden="1">
      <c r="A361" s="61"/>
      <c r="B361" s="60" t="s">
        <v>339</v>
      </c>
      <c r="C361" s="61" t="s">
        <v>24</v>
      </c>
      <c r="D361" s="42">
        <v>92</v>
      </c>
      <c r="E361" s="57">
        <v>97</v>
      </c>
      <c r="F361" s="42"/>
      <c r="G361" s="156">
        <f t="shared" si="21"/>
        <v>97</v>
      </c>
      <c r="H361" s="301">
        <v>98</v>
      </c>
      <c r="I361" s="57">
        <f t="shared" si="19"/>
        <v>105.43478260869566</v>
      </c>
      <c r="J361" s="57">
        <f t="shared" si="20"/>
        <v>100</v>
      </c>
      <c r="K361" s="42"/>
    </row>
    <row r="362" spans="1:11" hidden="1">
      <c r="A362" s="61"/>
      <c r="B362" s="60" t="s">
        <v>340</v>
      </c>
      <c r="C362" s="61" t="s">
        <v>24</v>
      </c>
      <c r="D362" s="42"/>
      <c r="E362" s="57">
        <v>88</v>
      </c>
      <c r="F362" s="42"/>
      <c r="G362" s="156">
        <f t="shared" si="21"/>
        <v>88</v>
      </c>
      <c r="H362" s="301">
        <v>91</v>
      </c>
      <c r="I362" s="57"/>
      <c r="J362" s="57">
        <f t="shared" si="20"/>
        <v>100</v>
      </c>
      <c r="K362" s="42"/>
    </row>
    <row r="363" spans="1:11" hidden="1">
      <c r="A363" s="91"/>
      <c r="B363" s="92" t="str">
        <f>UPPER("Tạo việc làm")</f>
        <v>TẠO VIỆC LÀM</v>
      </c>
      <c r="C363" s="91"/>
      <c r="D363" s="42"/>
      <c r="E363" s="57"/>
      <c r="F363" s="42"/>
      <c r="G363" s="42"/>
      <c r="H363" s="42"/>
      <c r="I363" s="57"/>
      <c r="J363" s="57"/>
      <c r="K363" s="42"/>
    </row>
    <row r="364" spans="1:11" s="2" customFormat="1" ht="17.399999999999999" hidden="1">
      <c r="A364" s="91"/>
      <c r="B364" s="155" t="s">
        <v>592</v>
      </c>
      <c r="C364" s="91" t="s">
        <v>55</v>
      </c>
      <c r="D364" s="100">
        <v>37888</v>
      </c>
      <c r="E364" s="100">
        <v>39205</v>
      </c>
      <c r="F364" s="100"/>
      <c r="G364" s="100">
        <v>39205</v>
      </c>
      <c r="H364" s="100">
        <v>40522</v>
      </c>
      <c r="I364" s="100">
        <f>+G364/D364*100</f>
        <v>103.47603462837837</v>
      </c>
      <c r="J364" s="100">
        <f>+G364/E364*100</f>
        <v>100</v>
      </c>
      <c r="K364" s="99"/>
    </row>
    <row r="365" spans="1:11" hidden="1">
      <c r="A365" s="61"/>
      <c r="B365" s="60" t="s">
        <v>341</v>
      </c>
      <c r="C365" s="61" t="s">
        <v>24</v>
      </c>
      <c r="D365" s="57">
        <f>+D364/D421*100</f>
        <v>59.865063439144237</v>
      </c>
      <c r="E365" s="57">
        <v>60.68</v>
      </c>
      <c r="F365" s="57"/>
      <c r="G365" s="57">
        <v>61</v>
      </c>
      <c r="H365" s="57">
        <f>+H364/H421*100</f>
        <v>61.510671240778414</v>
      </c>
      <c r="I365" s="100"/>
      <c r="J365" s="100">
        <f t="shared" ref="J365:J393" si="22">+G365/E365*100</f>
        <v>100.5273566249176</v>
      </c>
      <c r="K365" s="42"/>
    </row>
    <row r="366" spans="1:11" hidden="1">
      <c r="A366" s="61"/>
      <c r="B366" s="60" t="s">
        <v>342</v>
      </c>
      <c r="C366" s="61" t="s">
        <v>55</v>
      </c>
      <c r="D366" s="57">
        <f>+D367+D368</f>
        <v>37888</v>
      </c>
      <c r="E366" s="57">
        <f>+E367+E368</f>
        <v>39205</v>
      </c>
      <c r="F366" s="57">
        <f>+F367+F368</f>
        <v>0</v>
      </c>
      <c r="G366" s="57">
        <f>+G367+G368</f>
        <v>39205</v>
      </c>
      <c r="H366" s="57">
        <f>+H367+H368</f>
        <v>40522</v>
      </c>
      <c r="I366" s="57">
        <f t="shared" ref="I366:I393" si="23">+G366/D366*100</f>
        <v>103.47603462837837</v>
      </c>
      <c r="J366" s="57">
        <f t="shared" si="22"/>
        <v>100</v>
      </c>
      <c r="K366" s="42"/>
    </row>
    <row r="367" spans="1:11" hidden="1">
      <c r="A367" s="61"/>
      <c r="B367" s="60" t="s">
        <v>343</v>
      </c>
      <c r="C367" s="61" t="s">
        <v>55</v>
      </c>
      <c r="D367" s="42">
        <v>3861</v>
      </c>
      <c r="E367" s="57">
        <v>4116</v>
      </c>
      <c r="F367" s="42"/>
      <c r="G367" s="156">
        <f>+E367</f>
        <v>4116</v>
      </c>
      <c r="H367" s="57">
        <v>4371</v>
      </c>
      <c r="I367" s="57">
        <f t="shared" si="23"/>
        <v>106.6045066045066</v>
      </c>
      <c r="J367" s="57">
        <f t="shared" si="22"/>
        <v>100</v>
      </c>
      <c r="K367" s="42"/>
    </row>
    <row r="368" spans="1:11" hidden="1">
      <c r="A368" s="61"/>
      <c r="B368" s="60" t="s">
        <v>344</v>
      </c>
      <c r="C368" s="61" t="s">
        <v>55</v>
      </c>
      <c r="D368" s="42">
        <v>34027</v>
      </c>
      <c r="E368" s="57">
        <v>35089</v>
      </c>
      <c r="F368" s="42"/>
      <c r="G368" s="156">
        <f>+E368</f>
        <v>35089</v>
      </c>
      <c r="H368" s="57">
        <v>36151</v>
      </c>
      <c r="I368" s="57">
        <f t="shared" si="23"/>
        <v>103.1210509301437</v>
      </c>
      <c r="J368" s="57">
        <f t="shared" si="22"/>
        <v>100</v>
      </c>
      <c r="K368" s="42"/>
    </row>
    <row r="369" spans="1:11" s="2" customFormat="1" ht="34.799999999999997" hidden="1">
      <c r="A369" s="91"/>
      <c r="B369" s="155" t="s">
        <v>345</v>
      </c>
      <c r="C369" s="91" t="s">
        <v>55</v>
      </c>
      <c r="D369" s="100">
        <v>35236</v>
      </c>
      <c r="E369" s="100">
        <v>38795</v>
      </c>
      <c r="F369" s="99"/>
      <c r="G369" s="150">
        <f>+E369</f>
        <v>38795</v>
      </c>
      <c r="H369" s="100">
        <v>38755</v>
      </c>
      <c r="I369" s="100">
        <f t="shared" si="23"/>
        <v>110.1004654330798</v>
      </c>
      <c r="J369" s="100">
        <f t="shared" si="22"/>
        <v>100</v>
      </c>
      <c r="K369" s="99"/>
    </row>
    <row r="370" spans="1:11" s="4" customFormat="1" hidden="1">
      <c r="A370" s="69"/>
      <c r="B370" s="152" t="s">
        <v>346</v>
      </c>
      <c r="C370" s="69"/>
      <c r="D370" s="65"/>
      <c r="E370" s="157"/>
      <c r="F370" s="65"/>
      <c r="G370" s="65"/>
      <c r="H370" s="65"/>
      <c r="I370" s="100"/>
      <c r="J370" s="100"/>
      <c r="K370" s="65"/>
    </row>
    <row r="371" spans="1:11" s="4" customFormat="1" hidden="1">
      <c r="A371" s="69"/>
      <c r="B371" s="152" t="s">
        <v>347</v>
      </c>
      <c r="C371" s="69" t="s">
        <v>24</v>
      </c>
      <c r="D371" s="65">
        <v>86.8</v>
      </c>
      <c r="E371" s="158">
        <v>86.6</v>
      </c>
      <c r="F371" s="65"/>
      <c r="G371" s="65">
        <v>86.6</v>
      </c>
      <c r="H371" s="65">
        <v>86.45</v>
      </c>
      <c r="I371" s="157">
        <f t="shared" si="23"/>
        <v>99.769585253456214</v>
      </c>
      <c r="J371" s="157">
        <f t="shared" si="22"/>
        <v>100</v>
      </c>
      <c r="K371" s="65"/>
    </row>
    <row r="372" spans="1:11" s="4" customFormat="1" hidden="1">
      <c r="A372" s="69"/>
      <c r="B372" s="152" t="s">
        <v>348</v>
      </c>
      <c r="C372" s="69" t="s">
        <v>24</v>
      </c>
      <c r="D372" s="65">
        <v>3.7</v>
      </c>
      <c r="E372" s="68">
        <v>3.75</v>
      </c>
      <c r="F372" s="65"/>
      <c r="G372" s="65">
        <v>3.75</v>
      </c>
      <c r="H372" s="65">
        <v>3.8</v>
      </c>
      <c r="I372" s="157">
        <f t="shared" si="23"/>
        <v>101.35135135135134</v>
      </c>
      <c r="J372" s="157">
        <f t="shared" si="22"/>
        <v>100</v>
      </c>
      <c r="K372" s="65"/>
    </row>
    <row r="373" spans="1:11" s="4" customFormat="1" hidden="1">
      <c r="A373" s="69"/>
      <c r="B373" s="152" t="s">
        <v>349</v>
      </c>
      <c r="C373" s="69" t="s">
        <v>24</v>
      </c>
      <c r="D373" s="65">
        <v>9.5</v>
      </c>
      <c r="E373" s="68">
        <v>9.65</v>
      </c>
      <c r="F373" s="65"/>
      <c r="G373" s="65">
        <v>9.65</v>
      </c>
      <c r="H373" s="65">
        <v>9.75</v>
      </c>
      <c r="I373" s="157">
        <f t="shared" si="23"/>
        <v>101.57894736842105</v>
      </c>
      <c r="J373" s="157">
        <f t="shared" si="22"/>
        <v>100</v>
      </c>
      <c r="K373" s="65"/>
    </row>
    <row r="374" spans="1:11" s="2" customFormat="1" ht="34.799999999999997" hidden="1">
      <c r="A374" s="91"/>
      <c r="B374" s="155" t="s">
        <v>350</v>
      </c>
      <c r="C374" s="91" t="s">
        <v>24</v>
      </c>
      <c r="D374" s="99">
        <v>36</v>
      </c>
      <c r="E374" s="100">
        <v>37</v>
      </c>
      <c r="F374" s="99"/>
      <c r="G374" s="99">
        <v>37</v>
      </c>
      <c r="H374" s="99">
        <v>37</v>
      </c>
      <c r="I374" s="100">
        <f t="shared" si="23"/>
        <v>102.77777777777777</v>
      </c>
      <c r="J374" s="100">
        <f t="shared" si="22"/>
        <v>100</v>
      </c>
      <c r="K374" s="99"/>
    </row>
    <row r="375" spans="1:11" s="4" customFormat="1" hidden="1">
      <c r="A375" s="69"/>
      <c r="B375" s="152" t="s">
        <v>351</v>
      </c>
      <c r="C375" s="69"/>
      <c r="D375" s="65"/>
      <c r="E375" s="157"/>
      <c r="F375" s="65"/>
      <c r="G375" s="65"/>
      <c r="H375" s="65"/>
      <c r="I375" s="100"/>
      <c r="J375" s="100"/>
      <c r="K375" s="65"/>
    </row>
    <row r="376" spans="1:11" s="2" customFormat="1" ht="17.399999999999999" hidden="1">
      <c r="A376" s="91"/>
      <c r="B376" s="155" t="s">
        <v>352</v>
      </c>
      <c r="C376" s="91" t="s">
        <v>55</v>
      </c>
      <c r="D376" s="100">
        <v>1113</v>
      </c>
      <c r="E376" s="100">
        <v>1100</v>
      </c>
      <c r="F376" s="100"/>
      <c r="G376" s="100">
        <v>1100</v>
      </c>
      <c r="H376" s="100">
        <f>+G376</f>
        <v>1100</v>
      </c>
      <c r="I376" s="100">
        <f t="shared" si="23"/>
        <v>98.83198562443846</v>
      </c>
      <c r="J376" s="100">
        <f t="shared" si="22"/>
        <v>100</v>
      </c>
      <c r="K376" s="99"/>
    </row>
    <row r="377" spans="1:11" s="4" customFormat="1" hidden="1">
      <c r="A377" s="69"/>
      <c r="B377" s="70" t="s">
        <v>584</v>
      </c>
      <c r="C377" s="69" t="s">
        <v>55</v>
      </c>
      <c r="D377" s="65">
        <v>600</v>
      </c>
      <c r="E377" s="157">
        <v>564</v>
      </c>
      <c r="F377" s="65"/>
      <c r="G377" s="65"/>
      <c r="H377" s="65"/>
      <c r="I377" s="100">
        <f t="shared" si="23"/>
        <v>0</v>
      </c>
      <c r="J377" s="100">
        <f t="shared" si="22"/>
        <v>0</v>
      </c>
      <c r="K377" s="65"/>
    </row>
    <row r="378" spans="1:11" ht="36" hidden="1">
      <c r="A378" s="61"/>
      <c r="B378" s="102" t="s">
        <v>353</v>
      </c>
      <c r="C378" s="61" t="s">
        <v>24</v>
      </c>
      <c r="D378" s="42"/>
      <c r="E378" s="57">
        <v>1</v>
      </c>
      <c r="F378" s="42"/>
      <c r="G378" s="42"/>
      <c r="H378" s="42"/>
      <c r="I378" s="100" t="e">
        <f t="shared" si="23"/>
        <v>#DIV/0!</v>
      </c>
      <c r="J378" s="100">
        <f t="shared" si="22"/>
        <v>0</v>
      </c>
      <c r="K378" s="42"/>
    </row>
    <row r="379" spans="1:11" hidden="1">
      <c r="A379" s="61"/>
      <c r="B379" s="60" t="s">
        <v>354</v>
      </c>
      <c r="C379" s="61" t="s">
        <v>24</v>
      </c>
      <c r="D379" s="42"/>
      <c r="E379" s="57">
        <v>34</v>
      </c>
      <c r="F379" s="42"/>
      <c r="G379" s="42"/>
      <c r="H379" s="42"/>
      <c r="I379" s="100" t="e">
        <f t="shared" si="23"/>
        <v>#DIV/0!</v>
      </c>
      <c r="J379" s="100">
        <f t="shared" si="22"/>
        <v>0</v>
      </c>
      <c r="K379" s="42"/>
    </row>
    <row r="380" spans="1:11" ht="36" hidden="1">
      <c r="A380" s="61"/>
      <c r="B380" s="102" t="s">
        <v>355</v>
      </c>
      <c r="C380" s="61" t="s">
        <v>24</v>
      </c>
      <c r="D380" s="42"/>
      <c r="E380" s="57">
        <v>75</v>
      </c>
      <c r="F380" s="42"/>
      <c r="G380" s="42"/>
      <c r="H380" s="42"/>
      <c r="I380" s="100" t="e">
        <f t="shared" si="23"/>
        <v>#DIV/0!</v>
      </c>
      <c r="J380" s="100">
        <f t="shared" si="22"/>
        <v>0</v>
      </c>
      <c r="K380" s="42"/>
    </row>
    <row r="381" spans="1:11" ht="36" hidden="1">
      <c r="A381" s="61"/>
      <c r="B381" s="102" t="s">
        <v>356</v>
      </c>
      <c r="C381" s="61" t="s">
        <v>24</v>
      </c>
      <c r="D381" s="42"/>
      <c r="E381" s="57">
        <v>72</v>
      </c>
      <c r="F381" s="42"/>
      <c r="G381" s="42"/>
      <c r="H381" s="42"/>
      <c r="I381" s="100" t="e">
        <f t="shared" si="23"/>
        <v>#DIV/0!</v>
      </c>
      <c r="J381" s="100">
        <f t="shared" si="22"/>
        <v>0</v>
      </c>
      <c r="K381" s="42"/>
    </row>
    <row r="382" spans="1:11" s="2" customFormat="1" ht="17.399999999999999" hidden="1">
      <c r="A382" s="91"/>
      <c r="B382" s="92" t="s">
        <v>357</v>
      </c>
      <c r="C382" s="91" t="s">
        <v>55</v>
      </c>
      <c r="D382" s="99"/>
      <c r="E382" s="100"/>
      <c r="F382" s="99"/>
      <c r="G382" s="99"/>
      <c r="H382" s="99"/>
      <c r="I382" s="100"/>
      <c r="J382" s="100"/>
      <c r="K382" s="99"/>
    </row>
    <row r="383" spans="1:11" s="4" customFormat="1" hidden="1">
      <c r="A383" s="69"/>
      <c r="B383" s="70" t="s">
        <v>77</v>
      </c>
      <c r="C383" s="69" t="s">
        <v>55</v>
      </c>
      <c r="D383" s="65">
        <v>7</v>
      </c>
      <c r="E383" s="157">
        <v>15</v>
      </c>
      <c r="F383" s="65"/>
      <c r="G383" s="65">
        <v>15</v>
      </c>
      <c r="H383" s="65">
        <v>10</v>
      </c>
      <c r="I383" s="157">
        <f t="shared" si="23"/>
        <v>214.28571428571428</v>
      </c>
      <c r="J383" s="157">
        <f t="shared" si="22"/>
        <v>100</v>
      </c>
      <c r="K383" s="65"/>
    </row>
    <row r="384" spans="1:11" hidden="1">
      <c r="A384" s="91"/>
      <c r="B384" s="92" t="str">
        <f>UPPER("Đào tạo nghề mới trong năm")</f>
        <v>ĐÀO TẠO NGHỀ MỚI TRONG NĂM</v>
      </c>
      <c r="C384" s="91"/>
      <c r="D384" s="42"/>
      <c r="E384" s="57"/>
      <c r="F384" s="42"/>
      <c r="G384" s="42"/>
      <c r="H384" s="42"/>
      <c r="I384" s="157"/>
      <c r="J384" s="100"/>
      <c r="K384" s="42"/>
    </row>
    <row r="385" spans="1:11" hidden="1">
      <c r="A385" s="61"/>
      <c r="B385" s="60" t="s">
        <v>358</v>
      </c>
      <c r="C385" s="61" t="s">
        <v>55</v>
      </c>
      <c r="D385" s="42">
        <v>503</v>
      </c>
      <c r="E385" s="57">
        <v>990</v>
      </c>
      <c r="F385" s="42"/>
      <c r="G385" s="42">
        <v>990</v>
      </c>
      <c r="H385" s="42">
        <v>990</v>
      </c>
      <c r="I385" s="157">
        <f t="shared" si="23"/>
        <v>196.81908548707753</v>
      </c>
      <c r="J385" s="157">
        <f t="shared" si="22"/>
        <v>100</v>
      </c>
      <c r="K385" s="42"/>
    </row>
    <row r="386" spans="1:11" hidden="1">
      <c r="A386" s="61"/>
      <c r="B386" s="70" t="s">
        <v>78</v>
      </c>
      <c r="C386" s="61" t="s">
        <v>55</v>
      </c>
      <c r="D386" s="42"/>
      <c r="E386" s="57"/>
      <c r="F386" s="42"/>
      <c r="G386" s="42"/>
      <c r="H386" s="42"/>
      <c r="I386" s="100"/>
      <c r="J386" s="100"/>
      <c r="K386" s="42"/>
    </row>
    <row r="387" spans="1:11" ht="36" hidden="1">
      <c r="A387" s="61"/>
      <c r="B387" s="102" t="s">
        <v>359</v>
      </c>
      <c r="C387" s="61" t="s">
        <v>55</v>
      </c>
      <c r="D387" s="42">
        <v>503</v>
      </c>
      <c r="E387" s="57">
        <v>990</v>
      </c>
      <c r="F387" s="42"/>
      <c r="G387" s="42">
        <v>990</v>
      </c>
      <c r="H387" s="42">
        <v>990</v>
      </c>
      <c r="I387" s="57">
        <f t="shared" si="23"/>
        <v>196.81908548707753</v>
      </c>
      <c r="J387" s="57">
        <f t="shared" si="22"/>
        <v>100</v>
      </c>
      <c r="K387" s="42"/>
    </row>
    <row r="388" spans="1:11" hidden="1">
      <c r="A388" s="91"/>
      <c r="B388" s="92" t="str">
        <f>UPPER("Trật tự an toàn xã hội")</f>
        <v>TRẬT TỰ AN TOÀN XÃ HỘI</v>
      </c>
      <c r="C388" s="91"/>
      <c r="D388" s="42"/>
      <c r="E388" s="57"/>
      <c r="F388" s="42"/>
      <c r="G388" s="42"/>
      <c r="H388" s="42"/>
      <c r="I388" s="100"/>
      <c r="J388" s="100"/>
      <c r="K388" s="42"/>
    </row>
    <row r="389" spans="1:11" hidden="1">
      <c r="A389" s="61"/>
      <c r="B389" s="60" t="s">
        <v>360</v>
      </c>
      <c r="C389" s="61" t="s">
        <v>55</v>
      </c>
      <c r="D389" s="42"/>
      <c r="E389" s="57"/>
      <c r="F389" s="42"/>
      <c r="G389" s="42"/>
      <c r="H389" s="42"/>
      <c r="I389" s="100"/>
      <c r="J389" s="100"/>
      <c r="K389" s="42"/>
    </row>
    <row r="390" spans="1:11" hidden="1">
      <c r="A390" s="61"/>
      <c r="B390" s="60" t="s">
        <v>361</v>
      </c>
      <c r="C390" s="61" t="s">
        <v>55</v>
      </c>
      <c r="D390" s="42">
        <v>55</v>
      </c>
      <c r="E390" s="57">
        <v>65</v>
      </c>
      <c r="F390" s="42"/>
      <c r="G390" s="42">
        <v>24</v>
      </c>
      <c r="H390" s="42">
        <v>50</v>
      </c>
      <c r="I390" s="100"/>
      <c r="J390" s="57">
        <f>+G390/E390*100</f>
        <v>36.923076923076927</v>
      </c>
      <c r="K390" s="42"/>
    </row>
    <row r="391" spans="1:11" hidden="1">
      <c r="A391" s="61"/>
      <c r="B391" s="60" t="s">
        <v>362</v>
      </c>
      <c r="C391" s="61" t="s">
        <v>55</v>
      </c>
      <c r="D391" s="42"/>
      <c r="E391" s="57">
        <v>15</v>
      </c>
      <c r="F391" s="42"/>
      <c r="G391" s="42">
        <v>15</v>
      </c>
      <c r="H391" s="42">
        <v>10</v>
      </c>
      <c r="I391" s="100"/>
      <c r="J391" s="57">
        <f>+G391/E391*100</f>
        <v>100</v>
      </c>
      <c r="K391" s="42"/>
    </row>
    <row r="392" spans="1:11" hidden="1">
      <c r="A392" s="61"/>
      <c r="B392" s="60" t="s">
        <v>363</v>
      </c>
      <c r="C392" s="61" t="s">
        <v>55</v>
      </c>
      <c r="D392" s="42"/>
      <c r="E392" s="57"/>
      <c r="F392" s="42"/>
      <c r="G392" s="42"/>
      <c r="H392" s="42"/>
      <c r="I392" s="100"/>
      <c r="J392" s="100"/>
      <c r="K392" s="42"/>
    </row>
    <row r="393" spans="1:11" hidden="1">
      <c r="A393" s="61"/>
      <c r="B393" s="60" t="s">
        <v>364</v>
      </c>
      <c r="C393" s="61" t="s">
        <v>55</v>
      </c>
      <c r="D393" s="42">
        <v>45</v>
      </c>
      <c r="E393" s="57">
        <v>50</v>
      </c>
      <c r="F393" s="42"/>
      <c r="G393" s="42">
        <v>9</v>
      </c>
      <c r="H393" s="42">
        <v>40</v>
      </c>
      <c r="I393" s="57">
        <f t="shared" si="23"/>
        <v>20</v>
      </c>
      <c r="J393" s="57">
        <f t="shared" si="22"/>
        <v>18</v>
      </c>
      <c r="K393" s="42"/>
    </row>
    <row r="394" spans="1:11" ht="36" hidden="1">
      <c r="A394" s="93"/>
      <c r="B394" s="159" t="s">
        <v>365</v>
      </c>
      <c r="C394" s="160" t="s">
        <v>366</v>
      </c>
      <c r="D394" s="42"/>
      <c r="E394" s="57"/>
      <c r="F394" s="42"/>
      <c r="G394" s="42"/>
      <c r="H394" s="42"/>
      <c r="I394" s="100"/>
      <c r="J394" s="57"/>
      <c r="K394" s="42"/>
    </row>
    <row r="395" spans="1:11" hidden="1">
      <c r="A395" s="93"/>
      <c r="B395" s="94" t="s">
        <v>593</v>
      </c>
      <c r="C395" s="160" t="s">
        <v>367</v>
      </c>
      <c r="D395" s="42"/>
      <c r="E395" s="57"/>
      <c r="F395" s="42"/>
      <c r="G395" s="42"/>
      <c r="H395" s="42"/>
      <c r="I395" s="100"/>
      <c r="J395" s="57"/>
      <c r="K395" s="42"/>
    </row>
    <row r="396" spans="1:11" ht="36" hidden="1">
      <c r="A396" s="93"/>
      <c r="B396" s="94" t="s">
        <v>368</v>
      </c>
      <c r="C396" s="95" t="s">
        <v>367</v>
      </c>
      <c r="D396" s="42"/>
      <c r="E396" s="57"/>
      <c r="F396" s="42"/>
      <c r="G396" s="42"/>
      <c r="H396" s="42"/>
      <c r="I396" s="100"/>
      <c r="J396" s="57"/>
      <c r="K396" s="42"/>
    </row>
    <row r="397" spans="1:11" hidden="1">
      <c r="A397" s="97"/>
      <c r="B397" s="155" t="str">
        <f>UPPER("Trẻ em")</f>
        <v>TRẺ EM</v>
      </c>
      <c r="C397" s="279"/>
      <c r="D397" s="42"/>
      <c r="E397" s="57"/>
      <c r="F397" s="42"/>
      <c r="G397" s="42"/>
      <c r="H397" s="42"/>
      <c r="I397" s="57"/>
      <c r="J397" s="57"/>
      <c r="K397" s="42"/>
    </row>
    <row r="398" spans="1:11" s="7" customFormat="1" ht="34.799999999999997" hidden="1">
      <c r="A398" s="97"/>
      <c r="B398" s="161" t="s">
        <v>594</v>
      </c>
      <c r="C398" s="97" t="s">
        <v>72</v>
      </c>
      <c r="D398" s="162">
        <v>6</v>
      </c>
      <c r="E398" s="163">
        <v>6</v>
      </c>
      <c r="F398" s="162"/>
      <c r="G398" s="162">
        <v>6</v>
      </c>
      <c r="H398" s="162">
        <v>6</v>
      </c>
      <c r="I398" s="163">
        <f>+G398/D398*100</f>
        <v>100</v>
      </c>
      <c r="J398" s="163">
        <f>+G398/E398*100</f>
        <v>100</v>
      </c>
      <c r="K398" s="162"/>
    </row>
    <row r="399" spans="1:11" ht="36" hidden="1">
      <c r="A399" s="94"/>
      <c r="B399" s="102" t="s">
        <v>370</v>
      </c>
      <c r="C399" s="160" t="s">
        <v>24</v>
      </c>
      <c r="D399" s="164">
        <v>50</v>
      </c>
      <c r="E399" s="165">
        <v>50</v>
      </c>
      <c r="F399" s="164"/>
      <c r="G399" s="164">
        <v>50</v>
      </c>
      <c r="H399" s="164">
        <v>50</v>
      </c>
      <c r="I399" s="165">
        <f>+G399/D399*100</f>
        <v>100</v>
      </c>
      <c r="J399" s="165">
        <f>+G399/E399*100</f>
        <v>100</v>
      </c>
      <c r="K399" s="164"/>
    </row>
    <row r="400" spans="1:11" s="7" customFormat="1" ht="17.399999999999999" hidden="1">
      <c r="A400" s="97"/>
      <c r="B400" s="161" t="s">
        <v>371</v>
      </c>
      <c r="C400" s="97" t="s">
        <v>24</v>
      </c>
      <c r="D400" s="162">
        <v>53</v>
      </c>
      <c r="E400" s="163">
        <v>53</v>
      </c>
      <c r="F400" s="162"/>
      <c r="G400" s="162">
        <v>53</v>
      </c>
      <c r="H400" s="162">
        <v>53</v>
      </c>
      <c r="I400" s="163">
        <f>+G400/D400*100</f>
        <v>100</v>
      </c>
      <c r="J400" s="163">
        <f>+G400/E400*100</f>
        <v>100</v>
      </c>
      <c r="K400" s="162"/>
    </row>
    <row r="401" spans="1:11" s="3" customFormat="1" ht="17.399999999999999" hidden="1">
      <c r="A401" s="41"/>
      <c r="B401" s="41" t="str">
        <f>UPPER("Môi trường")</f>
        <v>MÔI TRƯỜNG</v>
      </c>
      <c r="C401" s="41"/>
      <c r="D401" s="41"/>
      <c r="E401" s="41"/>
      <c r="F401" s="41"/>
      <c r="G401" s="41"/>
      <c r="H401" s="41"/>
      <c r="I401" s="245"/>
      <c r="J401" s="245"/>
      <c r="K401" s="41"/>
    </row>
    <row r="402" spans="1:11" s="2" customFormat="1" ht="17.399999999999999" hidden="1">
      <c r="A402" s="91"/>
      <c r="B402" s="92" t="s">
        <v>91</v>
      </c>
      <c r="C402" s="91" t="s">
        <v>24</v>
      </c>
      <c r="D402" s="99">
        <v>97</v>
      </c>
      <c r="E402" s="99">
        <v>97</v>
      </c>
      <c r="F402" s="99"/>
      <c r="G402" s="99">
        <v>97</v>
      </c>
      <c r="H402" s="99">
        <v>98</v>
      </c>
      <c r="I402" s="100">
        <f>+G402/D402*100</f>
        <v>100</v>
      </c>
      <c r="J402" s="100">
        <f>+G402/E402*100</f>
        <v>100</v>
      </c>
      <c r="K402" s="99"/>
    </row>
    <row r="403" spans="1:11" s="2" customFormat="1" ht="34.799999999999997" hidden="1">
      <c r="A403" s="137"/>
      <c r="B403" s="136" t="s">
        <v>107</v>
      </c>
      <c r="C403" s="137" t="s">
        <v>24</v>
      </c>
      <c r="D403" s="99">
        <v>100</v>
      </c>
      <c r="E403" s="99">
        <v>100</v>
      </c>
      <c r="F403" s="99"/>
      <c r="G403" s="99">
        <v>100</v>
      </c>
      <c r="H403" s="99">
        <v>100</v>
      </c>
      <c r="I403" s="100">
        <f>+G403/D403*100</f>
        <v>100</v>
      </c>
      <c r="J403" s="100">
        <f>+G403/E403*100</f>
        <v>100</v>
      </c>
      <c r="K403" s="99"/>
    </row>
    <row r="404" spans="1:11" s="2" customFormat="1" ht="17.399999999999999" hidden="1">
      <c r="A404" s="137"/>
      <c r="B404" s="166" t="s">
        <v>372</v>
      </c>
      <c r="C404" s="91" t="s">
        <v>75</v>
      </c>
      <c r="D404" s="99"/>
      <c r="E404" s="167">
        <v>12820.5</v>
      </c>
      <c r="F404" s="99"/>
      <c r="G404" s="99"/>
      <c r="H404" s="99"/>
      <c r="I404" s="100"/>
      <c r="J404" s="100"/>
      <c r="K404" s="99"/>
    </row>
    <row r="405" spans="1:11" s="2" customFormat="1" ht="17.399999999999999" hidden="1">
      <c r="A405" s="137"/>
      <c r="B405" s="14" t="s">
        <v>373</v>
      </c>
      <c r="C405" s="137" t="s">
        <v>24</v>
      </c>
      <c r="D405" s="99">
        <v>98</v>
      </c>
      <c r="E405" s="99">
        <v>98</v>
      </c>
      <c r="F405" s="99"/>
      <c r="G405" s="99">
        <v>98</v>
      </c>
      <c r="H405" s="99">
        <v>99</v>
      </c>
      <c r="I405" s="100">
        <f>+G405/D405*100</f>
        <v>100</v>
      </c>
      <c r="J405" s="100">
        <f>+G405/E405*100</f>
        <v>100</v>
      </c>
      <c r="K405" s="99"/>
    </row>
    <row r="406" spans="1:11" s="2" customFormat="1" hidden="1">
      <c r="A406" s="137"/>
      <c r="B406" s="168" t="s">
        <v>374</v>
      </c>
      <c r="C406" s="137"/>
      <c r="D406" s="99"/>
      <c r="E406" s="99"/>
      <c r="F406" s="99"/>
      <c r="G406" s="99"/>
      <c r="H406" s="99"/>
      <c r="I406" s="100"/>
      <c r="J406" s="100"/>
      <c r="K406" s="99"/>
    </row>
    <row r="407" spans="1:11" hidden="1">
      <c r="A407" s="140"/>
      <c r="B407" s="297" t="s">
        <v>375</v>
      </c>
      <c r="C407" s="140" t="s">
        <v>24</v>
      </c>
      <c r="D407" s="42"/>
      <c r="E407" s="42">
        <v>98</v>
      </c>
      <c r="F407" s="42"/>
      <c r="G407" s="42"/>
      <c r="H407" s="42"/>
      <c r="I407" s="57"/>
      <c r="J407" s="57"/>
      <c r="K407" s="42"/>
    </row>
    <row r="408" spans="1:11" hidden="1">
      <c r="A408" s="140"/>
      <c r="B408" s="297" t="s">
        <v>376</v>
      </c>
      <c r="C408" s="140" t="s">
        <v>24</v>
      </c>
      <c r="D408" s="42"/>
      <c r="E408" s="42">
        <v>89</v>
      </c>
      <c r="F408" s="42"/>
      <c r="G408" s="42"/>
      <c r="H408" s="42"/>
      <c r="I408" s="57"/>
      <c r="J408" s="57"/>
      <c r="K408" s="42"/>
    </row>
    <row r="409" spans="1:11" s="2" customFormat="1" ht="17.399999999999999" hidden="1">
      <c r="A409" s="137"/>
      <c r="B409" s="14" t="s">
        <v>602</v>
      </c>
      <c r="C409" s="137" t="s">
        <v>24</v>
      </c>
      <c r="D409" s="99">
        <v>89</v>
      </c>
      <c r="E409" s="99">
        <v>90</v>
      </c>
      <c r="F409" s="99"/>
      <c r="G409" s="99">
        <v>90</v>
      </c>
      <c r="H409" s="99">
        <v>91</v>
      </c>
      <c r="I409" s="100">
        <f>+G409/D409*100</f>
        <v>101.12359550561798</v>
      </c>
      <c r="J409" s="100">
        <f>+G409/E409*100</f>
        <v>100</v>
      </c>
      <c r="K409" s="99"/>
    </row>
    <row r="410" spans="1:11" s="2" customFormat="1" ht="17.399999999999999" hidden="1">
      <c r="A410" s="137"/>
      <c r="B410" s="136" t="s">
        <v>377</v>
      </c>
      <c r="C410" s="137" t="s">
        <v>378</v>
      </c>
      <c r="D410" s="99"/>
      <c r="E410" s="99"/>
      <c r="F410" s="99"/>
      <c r="G410" s="99"/>
      <c r="H410" s="99"/>
      <c r="I410" s="100"/>
      <c r="J410" s="100"/>
      <c r="K410" s="99"/>
    </row>
    <row r="411" spans="1:11" s="2" customFormat="1" ht="34.799999999999997" hidden="1">
      <c r="A411" s="137"/>
      <c r="B411" s="136" t="s">
        <v>379</v>
      </c>
      <c r="C411" s="137" t="s">
        <v>378</v>
      </c>
      <c r="D411" s="99"/>
      <c r="E411" s="99"/>
      <c r="F411" s="99"/>
      <c r="G411" s="99"/>
      <c r="H411" s="99"/>
      <c r="I411" s="100"/>
      <c r="J411" s="100"/>
      <c r="K411" s="99"/>
    </row>
    <row r="412" spans="1:11" s="2" customFormat="1" ht="34.799999999999997" hidden="1">
      <c r="A412" s="137"/>
      <c r="B412" s="169" t="s">
        <v>380</v>
      </c>
      <c r="C412" s="137" t="s">
        <v>24</v>
      </c>
      <c r="D412" s="99"/>
      <c r="E412" s="99"/>
      <c r="F412" s="99"/>
      <c r="G412" s="99"/>
      <c r="H412" s="99"/>
      <c r="I412" s="100"/>
      <c r="J412" s="100"/>
      <c r="K412" s="99"/>
    </row>
    <row r="413" spans="1:11" s="2" customFormat="1" ht="34.799999999999997" hidden="1">
      <c r="A413" s="137"/>
      <c r="B413" s="170" t="s">
        <v>381</v>
      </c>
      <c r="C413" s="137"/>
      <c r="D413" s="99">
        <v>649</v>
      </c>
      <c r="E413" s="99">
        <v>53</v>
      </c>
      <c r="F413" s="99"/>
      <c r="G413" s="99">
        <v>821</v>
      </c>
      <c r="H413" s="99">
        <v>100</v>
      </c>
      <c r="I413" s="100">
        <f>+G413/D413*100</f>
        <v>126.50231124807397</v>
      </c>
      <c r="J413" s="100">
        <f>+G413/E413*100</f>
        <v>1549.056603773585</v>
      </c>
      <c r="K413" s="99"/>
    </row>
    <row r="414" spans="1:11" hidden="1">
      <c r="A414" s="140"/>
      <c r="B414" s="60" t="s">
        <v>382</v>
      </c>
      <c r="C414" s="61" t="s">
        <v>383</v>
      </c>
      <c r="D414" s="42">
        <v>591</v>
      </c>
      <c r="E414" s="42">
        <v>50</v>
      </c>
      <c r="F414" s="42"/>
      <c r="G414" s="42">
        <v>821</v>
      </c>
      <c r="H414" s="42"/>
      <c r="I414" s="57"/>
      <c r="J414" s="57"/>
      <c r="K414" s="42"/>
    </row>
    <row r="415" spans="1:11" hidden="1">
      <c r="A415" s="140"/>
      <c r="B415" s="60" t="s">
        <v>384</v>
      </c>
      <c r="C415" s="140" t="s">
        <v>383</v>
      </c>
      <c r="D415" s="42">
        <v>58</v>
      </c>
      <c r="E415" s="42">
        <v>3</v>
      </c>
      <c r="F415" s="42"/>
      <c r="G415" s="42"/>
      <c r="H415" s="42"/>
      <c r="I415" s="57"/>
      <c r="J415" s="57"/>
      <c r="K415" s="42"/>
    </row>
    <row r="416" spans="1:11" s="2" customFormat="1" ht="34.799999999999997" hidden="1">
      <c r="A416" s="137"/>
      <c r="B416" s="170" t="s">
        <v>385</v>
      </c>
      <c r="C416" s="137"/>
      <c r="D416" s="162">
        <v>93.2</v>
      </c>
      <c r="E416" s="162">
        <v>100</v>
      </c>
      <c r="F416" s="162"/>
      <c r="G416" s="162">
        <v>93.24</v>
      </c>
      <c r="H416" s="162">
        <v>100</v>
      </c>
      <c r="I416" s="163">
        <f>+G416/D416*100</f>
        <v>100.0429184549356</v>
      </c>
      <c r="J416" s="163">
        <f>+G416/E416*100</f>
        <v>93.24</v>
      </c>
      <c r="K416" s="162"/>
    </row>
    <row r="417" spans="1:11" hidden="1">
      <c r="A417" s="140"/>
      <c r="B417" s="60" t="s">
        <v>382</v>
      </c>
      <c r="C417" s="140" t="s">
        <v>24</v>
      </c>
      <c r="D417" s="164">
        <v>93.21</v>
      </c>
      <c r="E417" s="164">
        <v>100</v>
      </c>
      <c r="F417" s="164"/>
      <c r="G417" s="164">
        <v>93.25</v>
      </c>
      <c r="H417" s="164">
        <v>100</v>
      </c>
      <c r="I417" s="165">
        <f>+G417/D417*100</f>
        <v>100.04291385044523</v>
      </c>
      <c r="J417" s="165">
        <f>+G417/E417*100</f>
        <v>93.25</v>
      </c>
      <c r="K417" s="164"/>
    </row>
    <row r="418" spans="1:11" hidden="1">
      <c r="A418" s="140"/>
      <c r="B418" s="60" t="s">
        <v>384</v>
      </c>
      <c r="C418" s="140" t="s">
        <v>24</v>
      </c>
      <c r="D418" s="164">
        <v>91.96</v>
      </c>
      <c r="E418" s="164">
        <v>100</v>
      </c>
      <c r="F418" s="164"/>
      <c r="G418" s="164">
        <v>91.96</v>
      </c>
      <c r="H418" s="164">
        <v>100</v>
      </c>
      <c r="I418" s="165">
        <f>+G418/D418*100</f>
        <v>100</v>
      </c>
      <c r="J418" s="165">
        <f>+G418/E418*100</f>
        <v>91.96</v>
      </c>
      <c r="K418" s="164"/>
    </row>
    <row r="419" spans="1:11" s="3" customFormat="1" ht="17.399999999999999" hidden="1">
      <c r="A419" s="41"/>
      <c r="B419" s="41" t="str">
        <f>UPPER("Dân số - Gia đình - Trẻ em")</f>
        <v>DÂN SỐ - GIA ĐÌNH - TRẺ EM</v>
      </c>
      <c r="C419" s="41"/>
      <c r="D419" s="41"/>
      <c r="E419" s="41"/>
      <c r="F419" s="41"/>
      <c r="G419" s="41"/>
      <c r="H419" s="41"/>
      <c r="I419" s="245"/>
      <c r="J419" s="245"/>
      <c r="K419" s="41"/>
    </row>
    <row r="420" spans="1:11" hidden="1">
      <c r="A420" s="105"/>
      <c r="B420" s="109" t="s">
        <v>386</v>
      </c>
      <c r="C420" s="61"/>
      <c r="D420" s="42"/>
      <c r="E420" s="60"/>
      <c r="F420" s="42"/>
      <c r="G420" s="42"/>
      <c r="H420" s="42"/>
      <c r="I420" s="57"/>
      <c r="J420" s="57"/>
      <c r="K420" s="42"/>
    </row>
    <row r="421" spans="1:11" hidden="1">
      <c r="A421" s="103"/>
      <c r="B421" s="108" t="s">
        <v>54</v>
      </c>
      <c r="C421" s="103" t="s">
        <v>55</v>
      </c>
      <c r="D421" s="165">
        <v>63289</v>
      </c>
      <c r="E421" s="123">
        <f>+E422+E423</f>
        <v>64605</v>
      </c>
      <c r="F421" s="42"/>
      <c r="G421" s="57">
        <v>64735</v>
      </c>
      <c r="H421" s="165">
        <v>65878</v>
      </c>
      <c r="I421" s="57">
        <f>+G421/D421*100</f>
        <v>102.28475722479419</v>
      </c>
      <c r="J421" s="57">
        <f>+G421/E421*100</f>
        <v>100.20122281557155</v>
      </c>
      <c r="K421" s="42"/>
    </row>
    <row r="422" spans="1:11" hidden="1">
      <c r="A422" s="103"/>
      <c r="B422" s="108" t="s">
        <v>387</v>
      </c>
      <c r="C422" s="103" t="s">
        <v>55</v>
      </c>
      <c r="D422" s="165">
        <v>6532</v>
      </c>
      <c r="E422" s="123">
        <v>6658</v>
      </c>
      <c r="F422" s="42"/>
      <c r="G422" s="57">
        <v>6788</v>
      </c>
      <c r="H422" s="165">
        <v>6959</v>
      </c>
      <c r="I422" s="57">
        <f t="shared" ref="I422:I435" si="24">+G422/D422*100</f>
        <v>103.9191671769749</v>
      </c>
      <c r="J422" s="57">
        <f t="shared" ref="J422:J435" si="25">+G422/E422*100</f>
        <v>101.95253829978972</v>
      </c>
      <c r="K422" s="42"/>
    </row>
    <row r="423" spans="1:11" hidden="1">
      <c r="A423" s="103"/>
      <c r="B423" s="108" t="s">
        <v>388</v>
      </c>
      <c r="C423" s="103" t="s">
        <v>55</v>
      </c>
      <c r="D423" s="165">
        <v>56757</v>
      </c>
      <c r="E423" s="123">
        <v>57947</v>
      </c>
      <c r="F423" s="42"/>
      <c r="G423" s="57">
        <v>57947</v>
      </c>
      <c r="H423" s="165">
        <v>58979</v>
      </c>
      <c r="I423" s="57">
        <f t="shared" si="24"/>
        <v>102.0966576809909</v>
      </c>
      <c r="J423" s="57">
        <f t="shared" si="25"/>
        <v>100</v>
      </c>
      <c r="K423" s="42"/>
    </row>
    <row r="424" spans="1:11" hidden="1">
      <c r="A424" s="103"/>
      <c r="B424" s="108" t="s">
        <v>59</v>
      </c>
      <c r="C424" s="103" t="s">
        <v>24</v>
      </c>
      <c r="D424" s="171">
        <v>2.1800000000000002</v>
      </c>
      <c r="E424" s="33">
        <v>1.92</v>
      </c>
      <c r="F424" s="42"/>
      <c r="G424" s="172">
        <v>1.9</v>
      </c>
      <c r="H424" s="173">
        <v>1.9</v>
      </c>
      <c r="I424" s="57">
        <f t="shared" si="24"/>
        <v>87.155963302752284</v>
      </c>
      <c r="J424" s="57">
        <f t="shared" si="25"/>
        <v>98.958333333333343</v>
      </c>
      <c r="K424" s="42"/>
    </row>
    <row r="425" spans="1:11" hidden="1">
      <c r="A425" s="103"/>
      <c r="B425" s="108" t="s">
        <v>389</v>
      </c>
      <c r="C425" s="103" t="s">
        <v>57</v>
      </c>
      <c r="D425" s="171">
        <v>0.5</v>
      </c>
      <c r="E425" s="33">
        <v>0.5</v>
      </c>
      <c r="F425" s="42"/>
      <c r="G425" s="172">
        <v>0.9</v>
      </c>
      <c r="H425" s="173">
        <v>0.5</v>
      </c>
      <c r="I425" s="57">
        <f t="shared" si="24"/>
        <v>180</v>
      </c>
      <c r="J425" s="57">
        <f t="shared" si="25"/>
        <v>180</v>
      </c>
      <c r="K425" s="42"/>
    </row>
    <row r="426" spans="1:11" hidden="1">
      <c r="A426" s="103"/>
      <c r="B426" s="108" t="s">
        <v>390</v>
      </c>
      <c r="C426" s="103" t="s">
        <v>57</v>
      </c>
      <c r="D426" s="171">
        <v>18.66</v>
      </c>
      <c r="E426" s="33">
        <v>16.41</v>
      </c>
      <c r="F426" s="42"/>
      <c r="G426" s="172">
        <v>17.8</v>
      </c>
      <c r="H426" s="173">
        <v>17.7</v>
      </c>
      <c r="I426" s="57">
        <f t="shared" si="24"/>
        <v>95.39121114683816</v>
      </c>
      <c r="J426" s="57">
        <f t="shared" si="25"/>
        <v>108.47044485070079</v>
      </c>
      <c r="K426" s="42"/>
    </row>
    <row r="427" spans="1:11" ht="36" hidden="1">
      <c r="A427" s="103"/>
      <c r="B427" s="102" t="s">
        <v>391</v>
      </c>
      <c r="C427" s="103" t="s">
        <v>24</v>
      </c>
      <c r="D427" s="171">
        <v>1.1200000000000001</v>
      </c>
      <c r="E427" s="33">
        <v>1.0900000000000001</v>
      </c>
      <c r="F427" s="42"/>
      <c r="G427" s="171">
        <v>1.1499999999999999</v>
      </c>
      <c r="H427" s="171">
        <v>1.07</v>
      </c>
      <c r="I427" s="57">
        <f t="shared" si="24"/>
        <v>102.67857142857142</v>
      </c>
      <c r="J427" s="57">
        <f t="shared" si="25"/>
        <v>105.50458715596329</v>
      </c>
      <c r="K427" s="42"/>
    </row>
    <row r="428" spans="1:11" hidden="1">
      <c r="A428" s="105"/>
      <c r="B428" s="109" t="s">
        <v>392</v>
      </c>
      <c r="C428" s="103"/>
      <c r="D428" s="164"/>
      <c r="E428" s="123"/>
      <c r="F428" s="42"/>
      <c r="G428" s="42"/>
      <c r="H428" s="164"/>
      <c r="I428" s="57"/>
      <c r="J428" s="57"/>
      <c r="K428" s="42"/>
    </row>
    <row r="429" spans="1:11" hidden="1">
      <c r="A429" s="174"/>
      <c r="B429" s="108" t="s">
        <v>393</v>
      </c>
      <c r="C429" s="103" t="s">
        <v>24</v>
      </c>
      <c r="D429" s="165">
        <v>28</v>
      </c>
      <c r="E429" s="175">
        <v>28</v>
      </c>
      <c r="F429" s="57"/>
      <c r="G429" s="57">
        <v>28</v>
      </c>
      <c r="H429" s="165">
        <v>28</v>
      </c>
      <c r="I429" s="57">
        <f t="shared" si="24"/>
        <v>100</v>
      </c>
      <c r="J429" s="57">
        <f t="shared" si="25"/>
        <v>100</v>
      </c>
      <c r="K429" s="42"/>
    </row>
    <row r="430" spans="1:11" s="6" customFormat="1" ht="36" hidden="1">
      <c r="A430" s="103"/>
      <c r="B430" s="94" t="s">
        <v>394</v>
      </c>
      <c r="C430" s="103" t="s">
        <v>24</v>
      </c>
      <c r="D430" s="176">
        <v>70.7</v>
      </c>
      <c r="E430" s="177">
        <v>71</v>
      </c>
      <c r="F430" s="164"/>
      <c r="G430" s="173">
        <v>70.8</v>
      </c>
      <c r="H430" s="165">
        <v>71</v>
      </c>
      <c r="I430" s="57">
        <f t="shared" si="24"/>
        <v>100.14144271570014</v>
      </c>
      <c r="J430" s="57">
        <f t="shared" si="25"/>
        <v>99.718309859154928</v>
      </c>
      <c r="K430" s="164"/>
    </row>
    <row r="431" spans="1:11" s="6" customFormat="1" ht="36" hidden="1">
      <c r="A431" s="103"/>
      <c r="B431" s="94" t="s">
        <v>395</v>
      </c>
      <c r="C431" s="103" t="s">
        <v>24</v>
      </c>
      <c r="D431" s="176">
        <v>12.5</v>
      </c>
      <c r="E431" s="19">
        <v>14</v>
      </c>
      <c r="F431" s="164"/>
      <c r="G431" s="173">
        <v>13.8</v>
      </c>
      <c r="H431" s="173">
        <v>13.5</v>
      </c>
      <c r="I431" s="165">
        <f t="shared" si="24"/>
        <v>110.4</v>
      </c>
      <c r="J431" s="165">
        <f t="shared" si="25"/>
        <v>98.571428571428584</v>
      </c>
      <c r="K431" s="164"/>
    </row>
    <row r="432" spans="1:11" hidden="1">
      <c r="A432" s="103"/>
      <c r="B432" s="102" t="s">
        <v>396</v>
      </c>
      <c r="C432" s="103" t="s">
        <v>397</v>
      </c>
      <c r="D432" s="164">
        <v>202</v>
      </c>
      <c r="E432" s="123">
        <v>202</v>
      </c>
      <c r="F432" s="42"/>
      <c r="G432" s="42">
        <v>202</v>
      </c>
      <c r="H432" s="165">
        <v>202</v>
      </c>
      <c r="I432" s="57">
        <f t="shared" si="24"/>
        <v>100</v>
      </c>
      <c r="J432" s="57">
        <f t="shared" si="25"/>
        <v>100</v>
      </c>
      <c r="K432" s="42"/>
    </row>
    <row r="433" spans="1:11" hidden="1">
      <c r="A433" s="103"/>
      <c r="B433" s="108" t="s">
        <v>398</v>
      </c>
      <c r="C433" s="103" t="s">
        <v>397</v>
      </c>
      <c r="D433" s="164">
        <v>6</v>
      </c>
      <c r="E433" s="123">
        <v>6</v>
      </c>
      <c r="F433" s="42"/>
      <c r="G433" s="42">
        <v>6</v>
      </c>
      <c r="H433" s="165">
        <v>6</v>
      </c>
      <c r="I433" s="57">
        <f t="shared" si="24"/>
        <v>100</v>
      </c>
      <c r="J433" s="57">
        <f t="shared" si="25"/>
        <v>100</v>
      </c>
      <c r="K433" s="42"/>
    </row>
    <row r="434" spans="1:11" hidden="1">
      <c r="A434" s="103"/>
      <c r="B434" s="108" t="s">
        <v>399</v>
      </c>
      <c r="C434" s="103" t="s">
        <v>397</v>
      </c>
      <c r="D434" s="164">
        <v>12</v>
      </c>
      <c r="E434" s="123">
        <v>12</v>
      </c>
      <c r="F434" s="42"/>
      <c r="G434" s="42">
        <v>12</v>
      </c>
      <c r="H434" s="165">
        <v>12</v>
      </c>
      <c r="I434" s="57">
        <f t="shared" si="24"/>
        <v>100</v>
      </c>
      <c r="J434" s="57">
        <f t="shared" si="25"/>
        <v>100</v>
      </c>
      <c r="K434" s="42"/>
    </row>
    <row r="435" spans="1:11" hidden="1">
      <c r="A435" s="60"/>
      <c r="B435" s="60" t="s">
        <v>400</v>
      </c>
      <c r="C435" s="103" t="s">
        <v>397</v>
      </c>
      <c r="D435" s="164">
        <v>184</v>
      </c>
      <c r="E435" s="123">
        <v>184</v>
      </c>
      <c r="F435" s="42"/>
      <c r="G435" s="42">
        <v>184</v>
      </c>
      <c r="H435" s="165">
        <v>184</v>
      </c>
      <c r="I435" s="57">
        <f t="shared" si="24"/>
        <v>100</v>
      </c>
      <c r="J435" s="57">
        <f t="shared" si="25"/>
        <v>100</v>
      </c>
      <c r="K435" s="42"/>
    </row>
    <row r="436" spans="1:11" s="3" customFormat="1" ht="17.399999999999999" hidden="1">
      <c r="A436" s="41"/>
      <c r="B436" s="41" t="str">
        <f>UPPER("Y tế")</f>
        <v>Y TẾ</v>
      </c>
      <c r="C436" s="41"/>
      <c r="D436" s="41"/>
      <c r="E436" s="41"/>
      <c r="F436" s="41"/>
      <c r="G436" s="41"/>
      <c r="H436" s="41"/>
      <c r="I436" s="245"/>
      <c r="J436" s="245"/>
      <c r="K436" s="41"/>
    </row>
    <row r="437" spans="1:11" hidden="1">
      <c r="A437" s="98"/>
      <c r="B437" s="155" t="s">
        <v>402</v>
      </c>
      <c r="C437" s="61"/>
      <c r="D437" s="42"/>
      <c r="E437" s="178"/>
      <c r="F437" s="42"/>
      <c r="G437" s="42"/>
      <c r="H437" s="42"/>
      <c r="I437" s="57"/>
      <c r="J437" s="57"/>
      <c r="K437" s="42"/>
    </row>
    <row r="438" spans="1:11" hidden="1">
      <c r="A438" s="98"/>
      <c r="B438" s="92" t="s">
        <v>403</v>
      </c>
      <c r="C438" s="91"/>
      <c r="D438" s="42"/>
      <c r="E438" s="179"/>
      <c r="F438" s="42"/>
      <c r="G438" s="42"/>
      <c r="H438" s="42"/>
      <c r="I438" s="57"/>
      <c r="J438" s="57"/>
      <c r="K438" s="42"/>
    </row>
    <row r="439" spans="1:11" hidden="1">
      <c r="A439" s="180"/>
      <c r="B439" s="181" t="s">
        <v>404</v>
      </c>
      <c r="C439" s="180" t="s">
        <v>0</v>
      </c>
      <c r="D439" s="57">
        <v>1</v>
      </c>
      <c r="E439" s="264">
        <v>1</v>
      </c>
      <c r="F439" s="42"/>
      <c r="G439" s="57">
        <v>1</v>
      </c>
      <c r="H439" s="57">
        <v>1</v>
      </c>
      <c r="I439" s="57">
        <f>+G439/D439*100</f>
        <v>100</v>
      </c>
      <c r="J439" s="57">
        <f>+G439/E439*100</f>
        <v>100</v>
      </c>
      <c r="K439" s="42"/>
    </row>
    <row r="440" spans="1:11" hidden="1">
      <c r="A440" s="180"/>
      <c r="B440" s="181" t="s">
        <v>405</v>
      </c>
      <c r="C440" s="180" t="s">
        <v>406</v>
      </c>
      <c r="D440" s="57">
        <v>2</v>
      </c>
      <c r="E440" s="264">
        <v>2</v>
      </c>
      <c r="F440" s="42"/>
      <c r="G440" s="57">
        <v>2</v>
      </c>
      <c r="H440" s="57">
        <v>2</v>
      </c>
      <c r="I440" s="57">
        <f t="shared" ref="I440:I447" si="26">+G440/D440*100</f>
        <v>100</v>
      </c>
      <c r="J440" s="57">
        <f t="shared" ref="J440:J447" si="27">+G440/E440*100</f>
        <v>100</v>
      </c>
      <c r="K440" s="42"/>
    </row>
    <row r="441" spans="1:11" hidden="1">
      <c r="A441" s="101"/>
      <c r="B441" s="182" t="s">
        <v>407</v>
      </c>
      <c r="C441" s="61" t="s">
        <v>408</v>
      </c>
      <c r="D441" s="57">
        <v>12</v>
      </c>
      <c r="E441" s="264">
        <v>12</v>
      </c>
      <c r="F441" s="42"/>
      <c r="G441" s="57">
        <v>12</v>
      </c>
      <c r="H441" s="57">
        <v>12</v>
      </c>
      <c r="I441" s="57">
        <f t="shared" si="26"/>
        <v>100</v>
      </c>
      <c r="J441" s="57">
        <f t="shared" si="27"/>
        <v>100</v>
      </c>
      <c r="K441" s="42"/>
    </row>
    <row r="442" spans="1:11" hidden="1">
      <c r="A442" s="101"/>
      <c r="B442" s="182" t="s">
        <v>409</v>
      </c>
      <c r="C442" s="61" t="s">
        <v>410</v>
      </c>
      <c r="D442" s="57">
        <v>246</v>
      </c>
      <c r="E442" s="264">
        <f>SUM(E443:E445)</f>
        <v>246</v>
      </c>
      <c r="F442" s="42"/>
      <c r="G442" s="57">
        <v>246</v>
      </c>
      <c r="H442" s="57">
        <v>254</v>
      </c>
      <c r="I442" s="57">
        <f t="shared" si="26"/>
        <v>100</v>
      </c>
      <c r="J442" s="57">
        <f t="shared" si="27"/>
        <v>100</v>
      </c>
      <c r="K442" s="42"/>
    </row>
    <row r="443" spans="1:11" hidden="1">
      <c r="A443" s="101"/>
      <c r="B443" s="183" t="s">
        <v>411</v>
      </c>
      <c r="C443" s="61" t="s">
        <v>410</v>
      </c>
      <c r="D443" s="57">
        <v>168</v>
      </c>
      <c r="E443" s="264">
        <v>168</v>
      </c>
      <c r="F443" s="42"/>
      <c r="G443" s="57">
        <v>168</v>
      </c>
      <c r="H443" s="57">
        <v>176</v>
      </c>
      <c r="I443" s="57">
        <f t="shared" si="26"/>
        <v>100</v>
      </c>
      <c r="J443" s="57">
        <f t="shared" si="27"/>
        <v>100</v>
      </c>
      <c r="K443" s="42"/>
    </row>
    <row r="444" spans="1:11" hidden="1">
      <c r="A444" s="61"/>
      <c r="B444" s="183" t="s">
        <v>412</v>
      </c>
      <c r="C444" s="61" t="s">
        <v>410</v>
      </c>
      <c r="D444" s="57">
        <v>20</v>
      </c>
      <c r="E444" s="264">
        <v>20</v>
      </c>
      <c r="F444" s="42"/>
      <c r="G444" s="57">
        <v>20</v>
      </c>
      <c r="H444" s="57">
        <v>20</v>
      </c>
      <c r="I444" s="57">
        <f t="shared" si="26"/>
        <v>100</v>
      </c>
      <c r="J444" s="57">
        <f t="shared" si="27"/>
        <v>100</v>
      </c>
      <c r="K444" s="42"/>
    </row>
    <row r="445" spans="1:11" hidden="1">
      <c r="A445" s="101"/>
      <c r="B445" s="183" t="s">
        <v>413</v>
      </c>
      <c r="C445" s="61" t="s">
        <v>410</v>
      </c>
      <c r="D445" s="57">
        <v>58</v>
      </c>
      <c r="E445" s="264">
        <v>58</v>
      </c>
      <c r="F445" s="42"/>
      <c r="G445" s="57">
        <v>58</v>
      </c>
      <c r="H445" s="57">
        <v>58</v>
      </c>
      <c r="I445" s="57">
        <f t="shared" si="26"/>
        <v>100</v>
      </c>
      <c r="J445" s="57">
        <f t="shared" si="27"/>
        <v>100</v>
      </c>
      <c r="K445" s="42"/>
    </row>
    <row r="446" spans="1:11" s="6" customFormat="1" ht="34.799999999999997" hidden="1">
      <c r="A446" s="98"/>
      <c r="B446" s="184" t="s">
        <v>414</v>
      </c>
      <c r="C446" s="90" t="s">
        <v>410</v>
      </c>
      <c r="D446" s="162">
        <v>29.7</v>
      </c>
      <c r="E446" s="246">
        <f>168/64605*10000</f>
        <v>26.00417924309264</v>
      </c>
      <c r="F446" s="164"/>
      <c r="G446" s="162">
        <v>29.1</v>
      </c>
      <c r="H446" s="162">
        <v>30.14</v>
      </c>
      <c r="I446" s="163">
        <f t="shared" si="26"/>
        <v>97.979797979797993</v>
      </c>
      <c r="J446" s="163">
        <f t="shared" si="27"/>
        <v>111.9050892857143</v>
      </c>
      <c r="K446" s="164"/>
    </row>
    <row r="447" spans="1:11" hidden="1">
      <c r="A447" s="185"/>
      <c r="B447" s="186" t="s">
        <v>415</v>
      </c>
      <c r="C447" s="185"/>
      <c r="D447" s="164">
        <v>20.5</v>
      </c>
      <c r="E447" s="247">
        <f>120/64605*10000</f>
        <v>18.57441374506617</v>
      </c>
      <c r="F447" s="164"/>
      <c r="G447" s="164">
        <v>29.1</v>
      </c>
      <c r="H447" s="164">
        <v>30.14</v>
      </c>
      <c r="I447" s="165">
        <f t="shared" si="26"/>
        <v>141.95121951219514</v>
      </c>
      <c r="J447" s="165">
        <f t="shared" si="27"/>
        <v>156.66712500000003</v>
      </c>
      <c r="K447" s="42"/>
    </row>
    <row r="448" spans="1:11" hidden="1">
      <c r="A448" s="91"/>
      <c r="B448" s="92" t="s">
        <v>416</v>
      </c>
      <c r="C448" s="91"/>
      <c r="D448" s="42"/>
      <c r="E448" s="248"/>
      <c r="F448" s="42"/>
      <c r="G448" s="42"/>
      <c r="H448" s="42"/>
      <c r="I448" s="57"/>
      <c r="J448" s="57"/>
      <c r="K448" s="42"/>
    </row>
    <row r="449" spans="1:11" hidden="1">
      <c r="A449" s="91"/>
      <c r="B449" s="184" t="s">
        <v>417</v>
      </c>
      <c r="C449" s="187" t="s">
        <v>55</v>
      </c>
      <c r="D449" s="99">
        <v>335</v>
      </c>
      <c r="E449" s="295">
        <v>342</v>
      </c>
      <c r="F449" s="99"/>
      <c r="G449" s="99">
        <v>336</v>
      </c>
      <c r="H449" s="99">
        <v>364</v>
      </c>
      <c r="I449" s="57">
        <f>+G449/D449*100</f>
        <v>100.29850746268656</v>
      </c>
      <c r="J449" s="57">
        <f>+G449/E449*100</f>
        <v>98.245614035087712</v>
      </c>
      <c r="K449" s="42"/>
    </row>
    <row r="450" spans="1:11" hidden="1">
      <c r="A450" s="61"/>
      <c r="B450" s="181" t="s">
        <v>418</v>
      </c>
      <c r="C450" s="180"/>
      <c r="D450" s="42"/>
      <c r="E450" s="249"/>
      <c r="F450" s="42"/>
      <c r="G450" s="42"/>
      <c r="H450" s="42"/>
      <c r="I450" s="57"/>
      <c r="J450" s="57"/>
      <c r="K450" s="42"/>
    </row>
    <row r="451" spans="1:11" s="5" customFormat="1" hidden="1">
      <c r="A451" s="64"/>
      <c r="B451" s="188" t="s">
        <v>419</v>
      </c>
      <c r="C451" s="189" t="s">
        <v>419</v>
      </c>
      <c r="D451" s="113">
        <v>34</v>
      </c>
      <c r="E451" s="250">
        <v>37</v>
      </c>
      <c r="F451" s="113"/>
      <c r="G451" s="117">
        <v>30</v>
      </c>
      <c r="H451" s="117">
        <v>40</v>
      </c>
      <c r="I451" s="117">
        <f>+G451/D451*100</f>
        <v>88.235294117647058</v>
      </c>
      <c r="J451" s="117">
        <f>+G451/E451*100</f>
        <v>81.081081081081081</v>
      </c>
      <c r="K451" s="113"/>
    </row>
    <row r="452" spans="1:11" hidden="1">
      <c r="A452" s="61"/>
      <c r="B452" s="186" t="s">
        <v>420</v>
      </c>
      <c r="C452" s="190" t="s">
        <v>421</v>
      </c>
      <c r="D452" s="42">
        <v>5.37</v>
      </c>
      <c r="E452" s="251">
        <v>5.73</v>
      </c>
      <c r="F452" s="42"/>
      <c r="G452" s="116">
        <v>4.6436034362665426</v>
      </c>
      <c r="H452" s="116">
        <v>6.1513855996063116</v>
      </c>
      <c r="I452" s="57">
        <f>+G452/D452*100</f>
        <v>86.473062127868573</v>
      </c>
      <c r="J452" s="57">
        <f>+G452/E452*100</f>
        <v>81.040199585803535</v>
      </c>
      <c r="K452" s="42"/>
    </row>
    <row r="453" spans="1:11" s="5" customFormat="1" hidden="1">
      <c r="A453" s="64"/>
      <c r="B453" s="188" t="s">
        <v>422</v>
      </c>
      <c r="C453" s="189" t="s">
        <v>422</v>
      </c>
      <c r="D453" s="113">
        <v>3</v>
      </c>
      <c r="E453" s="265">
        <v>3</v>
      </c>
      <c r="F453" s="113"/>
      <c r="G453" s="117">
        <v>3</v>
      </c>
      <c r="H453" s="117">
        <v>5</v>
      </c>
      <c r="I453" s="117">
        <f>+G453/D453*100</f>
        <v>100</v>
      </c>
      <c r="J453" s="117">
        <f>+G453/E453*100</f>
        <v>100</v>
      </c>
      <c r="K453" s="113"/>
    </row>
    <row r="454" spans="1:11" hidden="1">
      <c r="A454" s="61"/>
      <c r="B454" s="181" t="s">
        <v>423</v>
      </c>
      <c r="C454" s="180" t="s">
        <v>421</v>
      </c>
      <c r="D454" s="42">
        <v>0.47</v>
      </c>
      <c r="E454" s="251">
        <f>3/63370*10000</f>
        <v>0.4734101309768029</v>
      </c>
      <c r="F454" s="42"/>
      <c r="G454" s="116">
        <v>0.46436034362665429</v>
      </c>
      <c r="H454" s="116">
        <v>0.76892319995078895</v>
      </c>
      <c r="I454" s="57">
        <f>+G454/D454*100</f>
        <v>98.800073112054108</v>
      </c>
      <c r="J454" s="57">
        <f>+G454/E454*100</f>
        <v>98.088383252070273</v>
      </c>
      <c r="K454" s="42"/>
    </row>
    <row r="455" spans="1:11" hidden="1">
      <c r="A455" s="61"/>
      <c r="B455" s="181" t="s">
        <v>424</v>
      </c>
      <c r="C455" s="180" t="s">
        <v>424</v>
      </c>
      <c r="D455" s="42"/>
      <c r="E455" s="252">
        <v>81</v>
      </c>
      <c r="F455" s="42"/>
      <c r="G455" s="42"/>
      <c r="H455" s="42"/>
      <c r="I455" s="57"/>
      <c r="J455" s="57"/>
      <c r="K455" s="42"/>
    </row>
    <row r="456" spans="1:11" hidden="1">
      <c r="A456" s="61"/>
      <c r="B456" s="181" t="s">
        <v>425</v>
      </c>
      <c r="C456" s="180" t="s">
        <v>424</v>
      </c>
      <c r="D456" s="42"/>
      <c r="E456" s="252">
        <f>8+90+2</f>
        <v>100</v>
      </c>
      <c r="F456" s="42"/>
      <c r="G456" s="42"/>
      <c r="H456" s="42"/>
      <c r="I456" s="57"/>
      <c r="J456" s="57"/>
      <c r="K456" s="42"/>
    </row>
    <row r="457" spans="1:11" hidden="1">
      <c r="A457" s="61"/>
      <c r="B457" s="181" t="s">
        <v>426</v>
      </c>
      <c r="C457" s="180" t="s">
        <v>55</v>
      </c>
      <c r="D457" s="42"/>
      <c r="E457" s="252">
        <v>30</v>
      </c>
      <c r="F457" s="42"/>
      <c r="G457" s="42"/>
      <c r="H457" s="42"/>
      <c r="I457" s="57"/>
      <c r="J457" s="57"/>
      <c r="K457" s="42"/>
    </row>
    <row r="458" spans="1:11" s="2" customFormat="1" ht="34.799999999999997" hidden="1">
      <c r="A458" s="187"/>
      <c r="B458" s="184" t="s">
        <v>427</v>
      </c>
      <c r="C458" s="187" t="s">
        <v>24</v>
      </c>
      <c r="D458" s="162">
        <v>100</v>
      </c>
      <c r="E458" s="253">
        <v>100</v>
      </c>
      <c r="F458" s="162"/>
      <c r="G458" s="162">
        <v>100</v>
      </c>
      <c r="H458" s="162">
        <v>100</v>
      </c>
      <c r="I458" s="163">
        <f>+G458/D458*100</f>
        <v>100</v>
      </c>
      <c r="J458" s="163">
        <f>+G458/E458*100</f>
        <v>100</v>
      </c>
      <c r="K458" s="162"/>
    </row>
    <row r="459" spans="1:11" s="2" customFormat="1" ht="34.799999999999997" hidden="1">
      <c r="A459" s="187"/>
      <c r="B459" s="184" t="s">
        <v>428</v>
      </c>
      <c r="C459" s="187" t="s">
        <v>24</v>
      </c>
      <c r="D459" s="162">
        <v>41.67</v>
      </c>
      <c r="E459" s="253">
        <v>41.67</v>
      </c>
      <c r="F459" s="162"/>
      <c r="G459" s="162">
        <v>41.6</v>
      </c>
      <c r="H459" s="162">
        <v>58.3</v>
      </c>
      <c r="I459" s="163">
        <f>+G459/D459*100</f>
        <v>99.832013438924889</v>
      </c>
      <c r="J459" s="163">
        <f>+G459/E459*100</f>
        <v>99.832013438924889</v>
      </c>
      <c r="K459" s="162"/>
    </row>
    <row r="460" spans="1:11" s="2" customFormat="1" ht="36" hidden="1">
      <c r="A460" s="187"/>
      <c r="B460" s="188" t="s">
        <v>429</v>
      </c>
      <c r="C460" s="189" t="s">
        <v>24</v>
      </c>
      <c r="D460" s="162">
        <v>100</v>
      </c>
      <c r="E460" s="253">
        <v>100</v>
      </c>
      <c r="F460" s="162"/>
      <c r="G460" s="162">
        <v>100</v>
      </c>
      <c r="H460" s="162">
        <v>100</v>
      </c>
      <c r="I460" s="163">
        <f>+G460/D460*100</f>
        <v>100</v>
      </c>
      <c r="J460" s="163">
        <f>+G460/E460*100</f>
        <v>100</v>
      </c>
      <c r="K460" s="162"/>
    </row>
    <row r="461" spans="1:11" s="2" customFormat="1" hidden="1">
      <c r="A461" s="187"/>
      <c r="B461" s="192" t="s">
        <v>430</v>
      </c>
      <c r="C461" s="189" t="s">
        <v>24</v>
      </c>
      <c r="D461" s="162">
        <v>100</v>
      </c>
      <c r="E461" s="254">
        <v>100</v>
      </c>
      <c r="F461" s="162"/>
      <c r="G461" s="162">
        <v>100</v>
      </c>
      <c r="H461" s="162">
        <v>100</v>
      </c>
      <c r="I461" s="163">
        <f>+G461/D461*100</f>
        <v>100</v>
      </c>
      <c r="J461" s="163">
        <f>+G461/E461*100</f>
        <v>100</v>
      </c>
      <c r="K461" s="162"/>
    </row>
    <row r="462" spans="1:11" hidden="1">
      <c r="A462" s="91"/>
      <c r="B462" s="92" t="s">
        <v>431</v>
      </c>
      <c r="C462" s="91"/>
      <c r="D462" s="42"/>
      <c r="E462" s="255"/>
      <c r="F462" s="42"/>
      <c r="G462" s="42"/>
      <c r="H462" s="42"/>
      <c r="I462" s="57"/>
      <c r="J462" s="57"/>
      <c r="K462" s="42"/>
    </row>
    <row r="463" spans="1:11" s="2" customFormat="1" hidden="1">
      <c r="A463" s="91"/>
      <c r="B463" s="184" t="s">
        <v>432</v>
      </c>
      <c r="C463" s="189" t="s">
        <v>433</v>
      </c>
      <c r="D463" s="99">
        <v>9</v>
      </c>
      <c r="E463" s="253">
        <v>9</v>
      </c>
      <c r="F463" s="99"/>
      <c r="G463" s="100">
        <v>9</v>
      </c>
      <c r="H463" s="100">
        <v>10</v>
      </c>
      <c r="I463" s="100">
        <f t="shared" ref="I463:I471" si="28">+G463/D463*100</f>
        <v>100</v>
      </c>
      <c r="J463" s="100">
        <f t="shared" ref="J463:J471" si="29">+G463/E463*100</f>
        <v>100</v>
      </c>
      <c r="K463" s="99"/>
    </row>
    <row r="464" spans="1:11" hidden="1">
      <c r="A464" s="61"/>
      <c r="B464" s="186" t="s">
        <v>434</v>
      </c>
      <c r="C464" s="190"/>
      <c r="D464" s="42">
        <v>2</v>
      </c>
      <c r="E464" s="251">
        <v>0</v>
      </c>
      <c r="F464" s="42"/>
      <c r="G464" s="57">
        <v>0</v>
      </c>
      <c r="H464" s="57">
        <v>1</v>
      </c>
      <c r="I464" s="57">
        <f t="shared" si="28"/>
        <v>0</v>
      </c>
      <c r="J464" s="57"/>
      <c r="K464" s="42"/>
    </row>
    <row r="465" spans="1:11" hidden="1">
      <c r="A465" s="61"/>
      <c r="B465" s="186" t="s">
        <v>435</v>
      </c>
      <c r="C465" s="190" t="s">
        <v>24</v>
      </c>
      <c r="D465" s="42">
        <v>75</v>
      </c>
      <c r="E465" s="251">
        <f>9/12%</f>
        <v>75</v>
      </c>
      <c r="F465" s="42"/>
      <c r="G465" s="116">
        <v>75</v>
      </c>
      <c r="H465" s="116">
        <v>83.333333333333343</v>
      </c>
      <c r="I465" s="57">
        <f t="shared" si="28"/>
        <v>100</v>
      </c>
      <c r="J465" s="57">
        <f t="shared" si="29"/>
        <v>100</v>
      </c>
      <c r="K465" s="42"/>
    </row>
    <row r="466" spans="1:11" s="7" customFormat="1" ht="34.799999999999997" hidden="1">
      <c r="A466" s="90"/>
      <c r="B466" s="161" t="s">
        <v>436</v>
      </c>
      <c r="C466" s="90" t="s">
        <v>437</v>
      </c>
      <c r="D466" s="162">
        <v>18.22</v>
      </c>
      <c r="E466" s="298">
        <v>18</v>
      </c>
      <c r="F466" s="162"/>
      <c r="G466" s="306">
        <v>28</v>
      </c>
      <c r="H466" s="306">
        <v>24.832214765100673</v>
      </c>
      <c r="I466" s="163">
        <f t="shared" si="28"/>
        <v>153.67727771679475</v>
      </c>
      <c r="J466" s="163">
        <f t="shared" si="29"/>
        <v>155.55555555555557</v>
      </c>
      <c r="K466" s="162"/>
    </row>
    <row r="467" spans="1:11" s="7" customFormat="1" ht="34.799999999999997" hidden="1">
      <c r="A467" s="90"/>
      <c r="B467" s="161" t="s">
        <v>438</v>
      </c>
      <c r="C467" s="90" t="s">
        <v>437</v>
      </c>
      <c r="D467" s="162">
        <v>39.5</v>
      </c>
      <c r="E467" s="298">
        <v>26</v>
      </c>
      <c r="F467" s="162"/>
      <c r="G467" s="306">
        <v>33.333333333333336</v>
      </c>
      <c r="H467" s="306">
        <v>30.201342281879196</v>
      </c>
      <c r="I467" s="163">
        <f t="shared" si="28"/>
        <v>84.388185654008439</v>
      </c>
      <c r="J467" s="163">
        <f t="shared" si="29"/>
        <v>128.2051282051282</v>
      </c>
      <c r="K467" s="162"/>
    </row>
    <row r="468" spans="1:11" s="7" customFormat="1" ht="17.399999999999999" hidden="1">
      <c r="A468" s="90"/>
      <c r="B468" s="161" t="s">
        <v>439</v>
      </c>
      <c r="C468" s="90" t="s">
        <v>24</v>
      </c>
      <c r="D468" s="162">
        <v>19.7</v>
      </c>
      <c r="E468" s="248">
        <v>19.2</v>
      </c>
      <c r="F468" s="162"/>
      <c r="G468" s="306">
        <v>19.309999999999999</v>
      </c>
      <c r="H468" s="306">
        <v>19</v>
      </c>
      <c r="I468" s="163">
        <f t="shared" si="28"/>
        <v>98.020304568527919</v>
      </c>
      <c r="J468" s="163">
        <f t="shared" si="29"/>
        <v>100.57291666666666</v>
      </c>
      <c r="K468" s="162"/>
    </row>
    <row r="469" spans="1:11" s="7" customFormat="1" ht="17.399999999999999" hidden="1">
      <c r="A469" s="90"/>
      <c r="B469" s="184" t="s">
        <v>440</v>
      </c>
      <c r="C469" s="187" t="s">
        <v>24</v>
      </c>
      <c r="D469" s="162">
        <v>94.8</v>
      </c>
      <c r="E469" s="248">
        <v>95</v>
      </c>
      <c r="F469" s="162"/>
      <c r="G469" s="306">
        <v>95.4</v>
      </c>
      <c r="H469" s="306">
        <v>95</v>
      </c>
      <c r="I469" s="163">
        <f t="shared" si="28"/>
        <v>100.63291139240506</v>
      </c>
      <c r="J469" s="163">
        <f t="shared" si="29"/>
        <v>100.42105263157895</v>
      </c>
      <c r="K469" s="162"/>
    </row>
    <row r="470" spans="1:11" s="7" customFormat="1" ht="17.399999999999999" hidden="1">
      <c r="A470" s="90"/>
      <c r="B470" s="184" t="s">
        <v>441</v>
      </c>
      <c r="C470" s="187" t="s">
        <v>24</v>
      </c>
      <c r="D470" s="162">
        <v>95.33</v>
      </c>
      <c r="E470" s="298">
        <v>95.5</v>
      </c>
      <c r="F470" s="162"/>
      <c r="G470" s="306">
        <v>76.953642384105962</v>
      </c>
      <c r="H470" s="306">
        <v>70</v>
      </c>
      <c r="I470" s="163">
        <f t="shared" si="28"/>
        <v>80.72342639683832</v>
      </c>
      <c r="J470" s="163">
        <f t="shared" si="29"/>
        <v>80.579730245137142</v>
      </c>
      <c r="K470" s="162"/>
    </row>
    <row r="471" spans="1:11" s="7" customFormat="1" ht="17.399999999999999" hidden="1">
      <c r="A471" s="90"/>
      <c r="B471" s="184" t="s">
        <v>442</v>
      </c>
      <c r="C471" s="187" t="s">
        <v>24</v>
      </c>
      <c r="D471" s="162">
        <v>82.87</v>
      </c>
      <c r="E471" s="298">
        <v>83</v>
      </c>
      <c r="F471" s="162"/>
      <c r="G471" s="306">
        <v>83.11258278145695</v>
      </c>
      <c r="H471" s="306">
        <v>75</v>
      </c>
      <c r="I471" s="163">
        <f t="shared" si="28"/>
        <v>100.29272689930848</v>
      </c>
      <c r="J471" s="163">
        <f t="shared" si="29"/>
        <v>100.13564190536981</v>
      </c>
      <c r="K471" s="162"/>
    </row>
    <row r="472" spans="1:11" s="2" customFormat="1" ht="17.399999999999999" hidden="1">
      <c r="A472" s="91"/>
      <c r="B472" s="184" t="s">
        <v>443</v>
      </c>
      <c r="C472" s="187"/>
      <c r="D472" s="99"/>
      <c r="E472" s="255"/>
      <c r="F472" s="99"/>
      <c r="G472" s="151"/>
      <c r="H472" s="151"/>
      <c r="I472" s="100"/>
      <c r="J472" s="100"/>
      <c r="K472" s="99"/>
    </row>
    <row r="473" spans="1:11" hidden="1">
      <c r="A473" s="61"/>
      <c r="B473" s="186" t="s">
        <v>444</v>
      </c>
      <c r="C473" s="190" t="s">
        <v>24</v>
      </c>
      <c r="D473" s="42"/>
      <c r="E473" s="256">
        <v>1.6</v>
      </c>
      <c r="F473" s="42"/>
      <c r="G473" s="116">
        <v>0.41</v>
      </c>
      <c r="H473" s="116">
        <v>0.75</v>
      </c>
      <c r="I473" s="57"/>
      <c r="J473" s="57">
        <f>+G473/E473*100</f>
        <v>25.624999999999996</v>
      </c>
      <c r="K473" s="42"/>
    </row>
    <row r="474" spans="1:11" hidden="1">
      <c r="A474" s="61"/>
      <c r="B474" s="186" t="s">
        <v>445</v>
      </c>
      <c r="C474" s="190" t="s">
        <v>24</v>
      </c>
      <c r="D474" s="42"/>
      <c r="E474" s="256">
        <v>40.24</v>
      </c>
      <c r="F474" s="42"/>
      <c r="G474" s="116">
        <v>27.63</v>
      </c>
      <c r="H474" s="116">
        <v>28.5</v>
      </c>
      <c r="I474" s="57"/>
      <c r="J474" s="57">
        <f>+G474/E474*100</f>
        <v>68.663021868787268</v>
      </c>
      <c r="K474" s="42"/>
    </row>
    <row r="475" spans="1:11" hidden="1">
      <c r="A475" s="61"/>
      <c r="B475" s="186" t="s">
        <v>446</v>
      </c>
      <c r="C475" s="190" t="s">
        <v>24</v>
      </c>
      <c r="D475" s="65">
        <v>0.5</v>
      </c>
      <c r="E475" s="257">
        <v>0.28000000000000003</v>
      </c>
      <c r="F475" s="42"/>
      <c r="G475" s="116">
        <v>0.31</v>
      </c>
      <c r="H475" s="116">
        <v>0.3</v>
      </c>
      <c r="I475" s="57">
        <f>+G475/D475*100</f>
        <v>62</v>
      </c>
      <c r="J475" s="57">
        <f>+G475/E475*100</f>
        <v>110.71428571428569</v>
      </c>
      <c r="K475" s="42"/>
    </row>
    <row r="476" spans="1:11" hidden="1">
      <c r="A476" s="91"/>
      <c r="B476" s="184" t="s">
        <v>447</v>
      </c>
      <c r="C476" s="187"/>
      <c r="D476" s="42"/>
      <c r="E476" s="255"/>
      <c r="F476" s="42"/>
      <c r="G476" s="42"/>
      <c r="H476" s="42"/>
      <c r="I476" s="57"/>
      <c r="J476" s="57"/>
      <c r="K476" s="42"/>
    </row>
    <row r="477" spans="1:11" s="2" customFormat="1" ht="17.399999999999999" hidden="1">
      <c r="A477" s="91"/>
      <c r="B477" s="184" t="s">
        <v>448</v>
      </c>
      <c r="C477" s="187"/>
      <c r="D477" s="99"/>
      <c r="E477" s="255"/>
      <c r="F477" s="99"/>
      <c r="G477" s="99"/>
      <c r="H477" s="99"/>
      <c r="I477" s="100"/>
      <c r="J477" s="100"/>
      <c r="K477" s="99"/>
    </row>
    <row r="478" spans="1:11" hidden="1">
      <c r="A478" s="61"/>
      <c r="B478" s="181" t="s">
        <v>449</v>
      </c>
      <c r="C478" s="180" t="s">
        <v>55</v>
      </c>
      <c r="D478" s="42">
        <v>2</v>
      </c>
      <c r="E478" s="266">
        <v>3</v>
      </c>
      <c r="F478" s="42"/>
      <c r="G478" s="57">
        <v>4</v>
      </c>
      <c r="H478" s="57">
        <v>6</v>
      </c>
      <c r="I478" s="57">
        <f>+G478/D478*100</f>
        <v>200</v>
      </c>
      <c r="J478" s="57">
        <f>+G478/E478*100</f>
        <v>133.33333333333331</v>
      </c>
      <c r="K478" s="42"/>
    </row>
    <row r="479" spans="1:11" hidden="1">
      <c r="A479" s="61"/>
      <c r="B479" s="181" t="s">
        <v>450</v>
      </c>
      <c r="C479" s="180" t="s">
        <v>55</v>
      </c>
      <c r="D479" s="42">
        <v>1</v>
      </c>
      <c r="E479" s="266">
        <v>15</v>
      </c>
      <c r="F479" s="42"/>
      <c r="G479" s="57">
        <v>17</v>
      </c>
      <c r="H479" s="57">
        <v>22</v>
      </c>
      <c r="I479" s="57">
        <f>+G479/D479*100</f>
        <v>1700</v>
      </c>
      <c r="J479" s="57">
        <f>+G479/E479*100</f>
        <v>113.33333333333333</v>
      </c>
      <c r="K479" s="42"/>
    </row>
    <row r="480" spans="1:11" hidden="1">
      <c r="A480" s="61"/>
      <c r="B480" s="181" t="s">
        <v>451</v>
      </c>
      <c r="C480" s="180" t="s">
        <v>55</v>
      </c>
      <c r="D480" s="42">
        <v>4</v>
      </c>
      <c r="E480" s="266">
        <v>10</v>
      </c>
      <c r="F480" s="42"/>
      <c r="G480" s="57">
        <v>9</v>
      </c>
      <c r="H480" s="57">
        <v>20</v>
      </c>
      <c r="I480" s="57">
        <f>+G480/D480*100</f>
        <v>225</v>
      </c>
      <c r="J480" s="57">
        <f>+G480/E480*100</f>
        <v>90</v>
      </c>
      <c r="K480" s="42"/>
    </row>
    <row r="481" spans="1:11" s="3" customFormat="1" ht="17.399999999999999" hidden="1">
      <c r="A481" s="41"/>
      <c r="B481" s="41" t="str">
        <f>UPPER("Giáo dục &amp; Đào tạo")</f>
        <v>GIÁO DỤC &amp; ĐÀO TẠO</v>
      </c>
      <c r="C481" s="41"/>
      <c r="D481" s="41"/>
      <c r="E481" s="243"/>
      <c r="F481" s="41"/>
      <c r="G481" s="245"/>
      <c r="H481" s="245"/>
      <c r="I481" s="245"/>
      <c r="J481" s="245"/>
      <c r="K481" s="41"/>
    </row>
    <row r="482" spans="1:11" hidden="1">
      <c r="A482" s="98"/>
      <c r="B482" s="193" t="str">
        <f>UPPER("TS học sinh có mặt đầu năm")</f>
        <v>TS HỌC SINH CÓ MẶT ĐẦU NĂM</v>
      </c>
      <c r="C482" s="98" t="s">
        <v>453</v>
      </c>
      <c r="D482" s="163">
        <v>19376</v>
      </c>
      <c r="E482" s="287">
        <v>20187</v>
      </c>
      <c r="F482" s="42"/>
      <c r="G482" s="282">
        <v>20150</v>
      </c>
      <c r="H482" s="282">
        <v>20474</v>
      </c>
      <c r="I482" s="57">
        <f t="shared" ref="I482:I487" si="30">+G482/D482*100</f>
        <v>103.99463253509495</v>
      </c>
      <c r="J482" s="57">
        <f t="shared" ref="J482:J487" si="31">+G482/E482*100</f>
        <v>99.816713726655763</v>
      </c>
      <c r="K482" s="42"/>
    </row>
    <row r="483" spans="1:11" s="2" customFormat="1" ht="17.399999999999999" hidden="1">
      <c r="A483" s="98"/>
      <c r="B483" s="193" t="s">
        <v>454</v>
      </c>
      <c r="C483" s="98" t="s">
        <v>455</v>
      </c>
      <c r="D483" s="163">
        <v>5425</v>
      </c>
      <c r="E483" s="288">
        <v>5647</v>
      </c>
      <c r="F483" s="99"/>
      <c r="G483" s="282">
        <v>5862</v>
      </c>
      <c r="H483" s="282">
        <v>5683</v>
      </c>
      <c r="I483" s="100">
        <f t="shared" si="30"/>
        <v>108.05529953917051</v>
      </c>
      <c r="J483" s="100">
        <f t="shared" si="31"/>
        <v>103.80733132636799</v>
      </c>
      <c r="K483" s="99"/>
    </row>
    <row r="484" spans="1:11" hidden="1">
      <c r="A484" s="101"/>
      <c r="B484" s="194" t="s">
        <v>456</v>
      </c>
      <c r="C484" s="101" t="s">
        <v>455</v>
      </c>
      <c r="D484" s="165">
        <v>527</v>
      </c>
      <c r="E484" s="283">
        <v>659</v>
      </c>
      <c r="F484" s="42"/>
      <c r="G484" s="42">
        <v>807</v>
      </c>
      <c r="H484" s="42">
        <v>820</v>
      </c>
      <c r="I484" s="57">
        <f t="shared" si="30"/>
        <v>153.13092979127134</v>
      </c>
      <c r="J484" s="57">
        <f t="shared" si="31"/>
        <v>122.45827010622155</v>
      </c>
      <c r="K484" s="42"/>
    </row>
    <row r="485" spans="1:11" hidden="1">
      <c r="A485" s="101"/>
      <c r="B485" s="194" t="s">
        <v>457</v>
      </c>
      <c r="C485" s="101" t="s">
        <v>455</v>
      </c>
      <c r="D485" s="165">
        <v>4898</v>
      </c>
      <c r="E485" s="283">
        <v>4988</v>
      </c>
      <c r="F485" s="42"/>
      <c r="G485" s="239">
        <v>5055</v>
      </c>
      <c r="H485" s="239">
        <v>4863</v>
      </c>
      <c r="I485" s="57">
        <f t="shared" si="30"/>
        <v>103.2053899550837</v>
      </c>
      <c r="J485" s="57">
        <f t="shared" si="31"/>
        <v>101.34322373696874</v>
      </c>
      <c r="K485" s="42"/>
    </row>
    <row r="486" spans="1:11" hidden="1">
      <c r="A486" s="98"/>
      <c r="B486" s="193" t="s">
        <v>458</v>
      </c>
      <c r="C486" s="98" t="s">
        <v>453</v>
      </c>
      <c r="D486" s="163">
        <v>13811</v>
      </c>
      <c r="E486" s="285">
        <v>14410</v>
      </c>
      <c r="F486" s="42"/>
      <c r="G486" s="282">
        <v>14288</v>
      </c>
      <c r="H486" s="282">
        <v>14791</v>
      </c>
      <c r="I486" s="57">
        <f t="shared" si="30"/>
        <v>103.45376873506625</v>
      </c>
      <c r="J486" s="57">
        <f t="shared" si="31"/>
        <v>99.153365718251223</v>
      </c>
      <c r="K486" s="42"/>
    </row>
    <row r="487" spans="1:11" hidden="1">
      <c r="A487" s="101"/>
      <c r="B487" s="182" t="s">
        <v>459</v>
      </c>
      <c r="C487" s="101" t="s">
        <v>453</v>
      </c>
      <c r="D487" s="165">
        <v>250</v>
      </c>
      <c r="E487" s="283">
        <v>250</v>
      </c>
      <c r="F487" s="42"/>
      <c r="G487" s="42">
        <v>250</v>
      </c>
      <c r="H487" s="42">
        <v>250</v>
      </c>
      <c r="I487" s="57">
        <f t="shared" si="30"/>
        <v>100</v>
      </c>
      <c r="J487" s="57">
        <f t="shared" si="31"/>
        <v>100</v>
      </c>
      <c r="K487" s="42"/>
    </row>
    <row r="488" spans="1:11" hidden="1">
      <c r="A488" s="101"/>
      <c r="B488" s="183" t="s">
        <v>460</v>
      </c>
      <c r="C488" s="101"/>
      <c r="D488" s="165"/>
      <c r="E488" s="283"/>
      <c r="F488" s="42"/>
      <c r="G488" s="42"/>
      <c r="H488" s="42"/>
      <c r="I488" s="57"/>
      <c r="J488" s="57"/>
      <c r="K488" s="42"/>
    </row>
    <row r="489" spans="1:11" hidden="1">
      <c r="A489" s="101"/>
      <c r="B489" s="194" t="s">
        <v>461</v>
      </c>
      <c r="C489" s="101" t="s">
        <v>453</v>
      </c>
      <c r="D489" s="165">
        <v>7481</v>
      </c>
      <c r="E489" s="283">
        <v>7583</v>
      </c>
      <c r="F489" s="42"/>
      <c r="G489" s="239">
        <v>7520</v>
      </c>
      <c r="H489" s="239">
        <v>7755</v>
      </c>
      <c r="I489" s="57">
        <f t="shared" ref="I489:I495" si="32">+G489/D489*100</f>
        <v>100.52132067905359</v>
      </c>
      <c r="J489" s="57">
        <f t="shared" ref="J489:J495" si="33">+G489/E489*100</f>
        <v>99.169194250296727</v>
      </c>
      <c r="K489" s="42"/>
    </row>
    <row r="490" spans="1:11" hidden="1">
      <c r="A490" s="101"/>
      <c r="B490" s="183" t="s">
        <v>462</v>
      </c>
      <c r="C490" s="101" t="s">
        <v>453</v>
      </c>
      <c r="D490" s="165">
        <v>980</v>
      </c>
      <c r="E490" s="283">
        <v>3009</v>
      </c>
      <c r="F490" s="42"/>
      <c r="G490" s="239">
        <v>1308</v>
      </c>
      <c r="H490" s="239">
        <v>1278</v>
      </c>
      <c r="I490" s="57">
        <f t="shared" si="32"/>
        <v>133.46938775510205</v>
      </c>
      <c r="J490" s="57">
        <f t="shared" si="33"/>
        <v>43.469591226321036</v>
      </c>
      <c r="K490" s="42"/>
    </row>
    <row r="491" spans="1:11" hidden="1">
      <c r="A491" s="101"/>
      <c r="B491" s="194" t="s">
        <v>463</v>
      </c>
      <c r="C491" s="101" t="s">
        <v>453</v>
      </c>
      <c r="D491" s="165">
        <v>5052</v>
      </c>
      <c r="E491" s="283">
        <v>5281</v>
      </c>
      <c r="F491" s="42"/>
      <c r="G491" s="239">
        <v>5182</v>
      </c>
      <c r="H491" s="239">
        <v>5372</v>
      </c>
      <c r="I491" s="57">
        <f t="shared" si="32"/>
        <v>102.57323832145684</v>
      </c>
      <c r="J491" s="57">
        <f t="shared" si="33"/>
        <v>98.125355046392727</v>
      </c>
      <c r="K491" s="42"/>
    </row>
    <row r="492" spans="1:11" hidden="1">
      <c r="A492" s="101"/>
      <c r="B492" s="183" t="s">
        <v>464</v>
      </c>
      <c r="C492" s="101" t="s">
        <v>453</v>
      </c>
      <c r="D492" s="165">
        <v>711</v>
      </c>
      <c r="E492" s="283">
        <v>1293</v>
      </c>
      <c r="F492" s="42"/>
      <c r="G492" s="239">
        <v>1066</v>
      </c>
      <c r="H492" s="239">
        <v>1466</v>
      </c>
      <c r="I492" s="57">
        <f t="shared" si="32"/>
        <v>149.92967651195499</v>
      </c>
      <c r="J492" s="57">
        <f t="shared" si="33"/>
        <v>82.443928847641146</v>
      </c>
      <c r="K492" s="42"/>
    </row>
    <row r="493" spans="1:11" hidden="1">
      <c r="A493" s="101"/>
      <c r="B493" s="194" t="s">
        <v>465</v>
      </c>
      <c r="C493" s="101" t="s">
        <v>453</v>
      </c>
      <c r="D493" s="165">
        <v>1278</v>
      </c>
      <c r="E493" s="283">
        <v>1546</v>
      </c>
      <c r="F493" s="42"/>
      <c r="G493" s="239">
        <v>1260</v>
      </c>
      <c r="H493" s="239">
        <v>1334</v>
      </c>
      <c r="I493" s="57">
        <f t="shared" si="32"/>
        <v>98.591549295774655</v>
      </c>
      <c r="J493" s="57">
        <f t="shared" si="33"/>
        <v>81.5006468305304</v>
      </c>
      <c r="K493" s="42"/>
    </row>
    <row r="494" spans="1:11" s="2" customFormat="1" ht="17.399999999999999" hidden="1">
      <c r="A494" s="98"/>
      <c r="B494" s="195" t="s">
        <v>466</v>
      </c>
      <c r="C494" s="98" t="s">
        <v>453</v>
      </c>
      <c r="D494" s="163">
        <v>140</v>
      </c>
      <c r="E494" s="285">
        <v>130</v>
      </c>
      <c r="F494" s="100"/>
      <c r="G494" s="100">
        <v>76</v>
      </c>
      <c r="H494" s="99">
        <v>80</v>
      </c>
      <c r="I494" s="100">
        <f t="shared" si="32"/>
        <v>54.285714285714285</v>
      </c>
      <c r="J494" s="100">
        <f t="shared" si="33"/>
        <v>58.461538461538467</v>
      </c>
      <c r="K494" s="99"/>
    </row>
    <row r="495" spans="1:11" hidden="1">
      <c r="A495" s="98"/>
      <c r="B495" s="193" t="str">
        <f>UPPER("TS học sinh là dân tộc thiểu số")</f>
        <v>TS HỌC SINH LÀ DÂN TỘC THIỂU SỐ</v>
      </c>
      <c r="C495" s="98" t="s">
        <v>453</v>
      </c>
      <c r="D495" s="163">
        <v>15949</v>
      </c>
      <c r="E495" s="286">
        <v>16575</v>
      </c>
      <c r="F495" s="99"/>
      <c r="G495" s="282">
        <v>17329</v>
      </c>
      <c r="H495" s="282">
        <v>17660</v>
      </c>
      <c r="I495" s="57">
        <f t="shared" si="32"/>
        <v>108.65258009906577</v>
      </c>
      <c r="J495" s="57">
        <f t="shared" si="33"/>
        <v>104.54901960784314</v>
      </c>
      <c r="K495" s="42"/>
    </row>
    <row r="496" spans="1:11" hidden="1">
      <c r="A496" s="101"/>
      <c r="B496" s="182" t="s">
        <v>467</v>
      </c>
      <c r="C496" s="101"/>
      <c r="D496" s="165"/>
      <c r="E496" s="258"/>
      <c r="F496" s="42"/>
      <c r="G496" s="42"/>
      <c r="H496" s="42"/>
      <c r="I496" s="57"/>
      <c r="J496" s="57"/>
      <c r="K496" s="42"/>
    </row>
    <row r="497" spans="1:11" hidden="1">
      <c r="A497" s="101"/>
      <c r="B497" s="194" t="s">
        <v>468</v>
      </c>
      <c r="C497" s="101" t="s">
        <v>453</v>
      </c>
      <c r="D497" s="165">
        <v>4572</v>
      </c>
      <c r="E497" s="283">
        <v>4638</v>
      </c>
      <c r="F497" s="42"/>
      <c r="G497" s="165">
        <v>4936</v>
      </c>
      <c r="H497" s="42">
        <v>4802</v>
      </c>
      <c r="I497" s="57">
        <f>+G497/D497*100</f>
        <v>107.96150481189852</v>
      </c>
      <c r="J497" s="57">
        <f>+G497/E497*100</f>
        <v>106.42518326865027</v>
      </c>
      <c r="K497" s="42"/>
    </row>
    <row r="498" spans="1:11" hidden="1">
      <c r="A498" s="101"/>
      <c r="B498" s="194" t="s">
        <v>469</v>
      </c>
      <c r="C498" s="101" t="s">
        <v>453</v>
      </c>
      <c r="D498" s="165">
        <v>5777</v>
      </c>
      <c r="E498" s="283">
        <v>5855</v>
      </c>
      <c r="F498" s="42"/>
      <c r="G498" s="165">
        <v>6711</v>
      </c>
      <c r="H498" s="42">
        <v>6926</v>
      </c>
      <c r="I498" s="57">
        <f>+G498/D498*100</f>
        <v>116.16756101782933</v>
      </c>
      <c r="J498" s="57">
        <f>+G498/E498*100</f>
        <v>114.61998292058071</v>
      </c>
      <c r="K498" s="42"/>
    </row>
    <row r="499" spans="1:11" hidden="1">
      <c r="A499" s="101"/>
      <c r="B499" s="194" t="s">
        <v>470</v>
      </c>
      <c r="C499" s="101" t="s">
        <v>453</v>
      </c>
      <c r="D499" s="165">
        <v>4623</v>
      </c>
      <c r="E499" s="283">
        <v>4831</v>
      </c>
      <c r="F499" s="42"/>
      <c r="G499" s="165">
        <v>4691</v>
      </c>
      <c r="H499" s="42">
        <v>4916</v>
      </c>
      <c r="I499" s="57">
        <f>+G499/D499*100</f>
        <v>101.47090633787583</v>
      </c>
      <c r="J499" s="57">
        <f>+G499/E499*100</f>
        <v>97.102049265162492</v>
      </c>
      <c r="K499" s="42"/>
    </row>
    <row r="500" spans="1:11" hidden="1">
      <c r="A500" s="101"/>
      <c r="B500" s="194" t="s">
        <v>471</v>
      </c>
      <c r="C500" s="101" t="s">
        <v>453</v>
      </c>
      <c r="D500" s="165">
        <v>977</v>
      </c>
      <c r="E500" s="283">
        <v>1251</v>
      </c>
      <c r="F500" s="42"/>
      <c r="G500" s="165">
        <v>991</v>
      </c>
      <c r="H500" s="42">
        <v>1016</v>
      </c>
      <c r="I500" s="57">
        <f>+G500/D500*100</f>
        <v>101.43295803480041</v>
      </c>
      <c r="J500" s="57">
        <f>+G500/E500*100</f>
        <v>79.216626698641093</v>
      </c>
      <c r="K500" s="42"/>
    </row>
    <row r="501" spans="1:11" hidden="1">
      <c r="A501" s="98"/>
      <c r="B501" s="193" t="str">
        <f>UPPER("Tỉ lệ trẻ em trong độ tuổi đi học mẫu giáo")</f>
        <v>TỈ LỆ TRẺ EM TRONG ĐỘ TUỔI ĐI HỌC MẪU GIÁO</v>
      </c>
      <c r="C501" s="98" t="s">
        <v>24</v>
      </c>
      <c r="D501" s="163">
        <v>99</v>
      </c>
      <c r="E501" s="259">
        <v>99.1</v>
      </c>
      <c r="F501" s="42"/>
      <c r="G501" s="244">
        <v>99.1</v>
      </c>
      <c r="H501" s="162">
        <v>99.6</v>
      </c>
      <c r="I501" s="57">
        <f>+G501/D501*100</f>
        <v>100.10101010101009</v>
      </c>
      <c r="J501" s="57">
        <f>+G501/E501*100</f>
        <v>100</v>
      </c>
      <c r="K501" s="42"/>
    </row>
    <row r="502" spans="1:11" hidden="1">
      <c r="A502" s="98"/>
      <c r="B502" s="193" t="str">
        <f>UPPER("Tỷ lệ trẻ em đi học đúng độ tuổi")</f>
        <v>TỶ LỆ TRẺ EM ĐI HỌC ĐÚNG ĐỘ TUỔI</v>
      </c>
      <c r="C502" s="101"/>
      <c r="D502" s="165"/>
      <c r="E502" s="259"/>
      <c r="F502" s="42"/>
      <c r="G502" s="165"/>
      <c r="H502" s="42"/>
      <c r="I502" s="57"/>
      <c r="J502" s="57"/>
      <c r="K502" s="42"/>
    </row>
    <row r="503" spans="1:11" hidden="1">
      <c r="A503" s="101"/>
      <c r="B503" s="194" t="s">
        <v>469</v>
      </c>
      <c r="C503" s="101" t="s">
        <v>24</v>
      </c>
      <c r="D503" s="165">
        <v>97.5</v>
      </c>
      <c r="E503" s="258">
        <v>99</v>
      </c>
      <c r="F503" s="42"/>
      <c r="G503" s="173">
        <v>98.9</v>
      </c>
      <c r="H503" s="42">
        <v>99</v>
      </c>
      <c r="I503" s="57">
        <f>+G503/D503*100</f>
        <v>101.43589743589745</v>
      </c>
      <c r="J503" s="57">
        <f>+G503/E503*100</f>
        <v>99.89898989898991</v>
      </c>
      <c r="K503" s="42"/>
    </row>
    <row r="504" spans="1:11" hidden="1">
      <c r="A504" s="101"/>
      <c r="B504" s="194" t="s">
        <v>470</v>
      </c>
      <c r="C504" s="101" t="s">
        <v>24</v>
      </c>
      <c r="D504" s="165">
        <v>97.5</v>
      </c>
      <c r="E504" s="258">
        <v>97.5</v>
      </c>
      <c r="F504" s="42"/>
      <c r="G504" s="173">
        <v>94.3</v>
      </c>
      <c r="H504" s="42">
        <v>95</v>
      </c>
      <c r="I504" s="57">
        <f>+G504/D504*100</f>
        <v>96.717948717948715</v>
      </c>
      <c r="J504" s="57">
        <f>+G504/E504*100</f>
        <v>96.717948717948715</v>
      </c>
      <c r="K504" s="42"/>
    </row>
    <row r="505" spans="1:11" hidden="1">
      <c r="A505" s="101"/>
      <c r="B505" s="194" t="s">
        <v>471</v>
      </c>
      <c r="C505" s="101" t="s">
        <v>24</v>
      </c>
      <c r="D505" s="165">
        <v>88</v>
      </c>
      <c r="E505" s="258">
        <v>90</v>
      </c>
      <c r="F505" s="42"/>
      <c r="G505" s="173">
        <v>95.3</v>
      </c>
      <c r="H505" s="42">
        <v>95.3</v>
      </c>
      <c r="I505" s="57">
        <f>+G505/D505*100</f>
        <v>108.29545454545455</v>
      </c>
      <c r="J505" s="57">
        <f>+G505/E505*100</f>
        <v>105.88888888888887</v>
      </c>
      <c r="K505" s="42"/>
    </row>
    <row r="506" spans="1:11" hidden="1">
      <c r="A506" s="98"/>
      <c r="B506" s="196" t="str">
        <f>UPPER("Hướng nghiệp dạy nghề")</f>
        <v>HƯỚNG NGHIỆP DẠY NGHỀ</v>
      </c>
      <c r="C506" s="101" t="s">
        <v>453</v>
      </c>
      <c r="D506" s="165"/>
      <c r="E506" s="259"/>
      <c r="F506" s="42"/>
      <c r="G506" s="42"/>
      <c r="H506" s="42"/>
      <c r="I506" s="57"/>
      <c r="J506" s="57"/>
      <c r="K506" s="42"/>
    </row>
    <row r="507" spans="1:11" hidden="1">
      <c r="A507" s="98"/>
      <c r="B507" s="197" t="str">
        <f>UPPER("Phổ cập giáo dục")</f>
        <v>PHỔ CẬP GIÁO DỤC</v>
      </c>
      <c r="C507" s="101"/>
      <c r="D507" s="165"/>
      <c r="E507" s="259"/>
      <c r="F507" s="42"/>
      <c r="G507" s="42"/>
      <c r="H507" s="42"/>
      <c r="I507" s="57"/>
      <c r="J507" s="57"/>
      <c r="K507" s="42"/>
    </row>
    <row r="508" spans="1:11" s="290" customFormat="1" ht="54" hidden="1">
      <c r="A508" s="98"/>
      <c r="B508" s="293" t="s">
        <v>472</v>
      </c>
      <c r="C508" s="292" t="s">
        <v>72</v>
      </c>
      <c r="D508" s="165">
        <v>12</v>
      </c>
      <c r="E508" s="283">
        <v>12</v>
      </c>
      <c r="F508" s="294"/>
      <c r="G508" s="291">
        <v>12</v>
      </c>
      <c r="H508" s="294">
        <v>12</v>
      </c>
      <c r="I508" s="165">
        <f>+G508/D508*100</f>
        <v>100</v>
      </c>
      <c r="J508" s="165">
        <f>+G508/E508*100</f>
        <v>100</v>
      </c>
      <c r="K508" s="294"/>
    </row>
    <row r="509" spans="1:11" hidden="1">
      <c r="A509" s="98"/>
      <c r="B509" s="193" t="str">
        <f>UPPER("Tổng số giáo viên")</f>
        <v>TỔNG SỐ GIÁO VIÊN</v>
      </c>
      <c r="C509" s="98" t="s">
        <v>55</v>
      </c>
      <c r="D509" s="163">
        <v>1483</v>
      </c>
      <c r="E509" s="260">
        <v>1502</v>
      </c>
      <c r="F509" s="42"/>
      <c r="G509" s="284">
        <v>1404</v>
      </c>
      <c r="H509" s="284">
        <v>1481</v>
      </c>
      <c r="I509" s="100">
        <f>+G509/D509*100</f>
        <v>94.672960215778829</v>
      </c>
      <c r="J509" s="100">
        <f>+G509/E509*100</f>
        <v>93.475366178428771</v>
      </c>
      <c r="K509" s="42"/>
    </row>
    <row r="510" spans="1:11" hidden="1">
      <c r="A510" s="101"/>
      <c r="B510" s="182" t="s">
        <v>473</v>
      </c>
      <c r="C510" s="101" t="s">
        <v>24</v>
      </c>
      <c r="D510" s="165">
        <v>99.5</v>
      </c>
      <c r="E510" s="258">
        <v>99.8</v>
      </c>
      <c r="F510" s="42"/>
      <c r="G510" s="315">
        <f>+(G511+G513+G515+G517+G519)/G509*100</f>
        <v>100</v>
      </c>
      <c r="H510" s="315">
        <f>+(H511+H513+H515+H517+H519)/H509*100</f>
        <v>100</v>
      </c>
      <c r="I510" s="57">
        <f>+G510/D510*100</f>
        <v>100.50251256281406</v>
      </c>
      <c r="J510" s="57">
        <f>+G510/E510*100</f>
        <v>100.20040080160322</v>
      </c>
      <c r="K510" s="42"/>
    </row>
    <row r="511" spans="1:11" s="2" customFormat="1" ht="17.399999999999999" hidden="1">
      <c r="A511" s="98"/>
      <c r="B511" s="193" t="s">
        <v>474</v>
      </c>
      <c r="C511" s="98" t="s">
        <v>55</v>
      </c>
      <c r="D511" s="163">
        <v>444</v>
      </c>
      <c r="E511" s="259">
        <v>454</v>
      </c>
      <c r="F511" s="99"/>
      <c r="G511" s="162">
        <v>407</v>
      </c>
      <c r="H511" s="162">
        <v>437</v>
      </c>
      <c r="I511" s="100">
        <f t="shared" ref="I511:I528" si="34">+G511/D511*100</f>
        <v>91.666666666666657</v>
      </c>
      <c r="J511" s="100">
        <f t="shared" ref="J511:J528" si="35">+G511/E511*100</f>
        <v>89.647577092511014</v>
      </c>
      <c r="K511" s="99"/>
    </row>
    <row r="512" spans="1:11" hidden="1">
      <c r="A512" s="101"/>
      <c r="B512" s="182" t="s">
        <v>473</v>
      </c>
      <c r="C512" s="101" t="s">
        <v>24</v>
      </c>
      <c r="D512" s="165">
        <v>100</v>
      </c>
      <c r="E512" s="258">
        <v>100</v>
      </c>
      <c r="F512" s="42"/>
      <c r="G512" s="294">
        <v>100</v>
      </c>
      <c r="H512" s="294">
        <v>100</v>
      </c>
      <c r="I512" s="57">
        <f t="shared" si="34"/>
        <v>100</v>
      </c>
      <c r="J512" s="57">
        <f t="shared" si="35"/>
        <v>100</v>
      </c>
      <c r="K512" s="42"/>
    </row>
    <row r="513" spans="1:11" s="2" customFormat="1" ht="17.399999999999999" hidden="1">
      <c r="A513" s="98"/>
      <c r="B513" s="193" t="s">
        <v>475</v>
      </c>
      <c r="C513" s="98" t="s">
        <v>55</v>
      </c>
      <c r="D513" s="163">
        <v>570</v>
      </c>
      <c r="E513" s="259">
        <v>570</v>
      </c>
      <c r="F513" s="99"/>
      <c r="G513" s="162">
        <v>565</v>
      </c>
      <c r="H513" s="162">
        <v>571</v>
      </c>
      <c r="I513" s="100">
        <f t="shared" si="34"/>
        <v>99.122807017543863</v>
      </c>
      <c r="J513" s="100">
        <f t="shared" si="35"/>
        <v>99.122807017543863</v>
      </c>
      <c r="K513" s="99"/>
    </row>
    <row r="514" spans="1:11" hidden="1">
      <c r="A514" s="101"/>
      <c r="B514" s="182" t="s">
        <v>473</v>
      </c>
      <c r="C514" s="101" t="s">
        <v>24</v>
      </c>
      <c r="D514" s="165">
        <v>99.5</v>
      </c>
      <c r="E514" s="258">
        <v>99.6</v>
      </c>
      <c r="F514" s="42"/>
      <c r="G514" s="294">
        <v>99.5</v>
      </c>
      <c r="H514" s="294">
        <v>99.5</v>
      </c>
      <c r="I514" s="57">
        <f t="shared" si="34"/>
        <v>100</v>
      </c>
      <c r="J514" s="57">
        <f t="shared" si="35"/>
        <v>99.899598393574308</v>
      </c>
      <c r="K514" s="42"/>
    </row>
    <row r="515" spans="1:11" s="2" customFormat="1" ht="17.399999999999999" hidden="1">
      <c r="A515" s="98"/>
      <c r="B515" s="193" t="s">
        <v>476</v>
      </c>
      <c r="C515" s="98" t="s">
        <v>55</v>
      </c>
      <c r="D515" s="163">
        <v>330</v>
      </c>
      <c r="E515" s="261">
        <v>333</v>
      </c>
      <c r="F515" s="99"/>
      <c r="G515" s="162">
        <v>313</v>
      </c>
      <c r="H515" s="162">
        <v>354</v>
      </c>
      <c r="I515" s="100">
        <f t="shared" si="34"/>
        <v>94.848484848484844</v>
      </c>
      <c r="J515" s="100">
        <f t="shared" si="35"/>
        <v>93.993993993993996</v>
      </c>
      <c r="K515" s="99"/>
    </row>
    <row r="516" spans="1:11" hidden="1">
      <c r="A516" s="101"/>
      <c r="B516" s="182" t="s">
        <v>473</v>
      </c>
      <c r="C516" s="101" t="s">
        <v>24</v>
      </c>
      <c r="D516" s="165">
        <v>99.1</v>
      </c>
      <c r="E516" s="258">
        <v>99.1</v>
      </c>
      <c r="F516" s="42"/>
      <c r="G516" s="294">
        <v>97.8</v>
      </c>
      <c r="H516" s="294">
        <v>98.9</v>
      </c>
      <c r="I516" s="57">
        <f t="shared" si="34"/>
        <v>98.688193743693247</v>
      </c>
      <c r="J516" s="57">
        <f t="shared" si="35"/>
        <v>98.688193743693247</v>
      </c>
      <c r="K516" s="42"/>
    </row>
    <row r="517" spans="1:11" s="2" customFormat="1" ht="34.799999999999997" hidden="1">
      <c r="A517" s="98"/>
      <c r="B517" s="193" t="s">
        <v>477</v>
      </c>
      <c r="C517" s="98" t="s">
        <v>55</v>
      </c>
      <c r="D517" s="163">
        <v>124</v>
      </c>
      <c r="E517" s="259">
        <v>130</v>
      </c>
      <c r="F517" s="99"/>
      <c r="G517" s="162">
        <v>108</v>
      </c>
      <c r="H517" s="162">
        <v>108</v>
      </c>
      <c r="I517" s="100">
        <f t="shared" si="34"/>
        <v>87.096774193548384</v>
      </c>
      <c r="J517" s="100">
        <f t="shared" si="35"/>
        <v>83.07692307692308</v>
      </c>
      <c r="K517" s="99"/>
    </row>
    <row r="518" spans="1:11" hidden="1">
      <c r="A518" s="101"/>
      <c r="B518" s="182" t="s">
        <v>478</v>
      </c>
      <c r="C518" s="101" t="s">
        <v>24</v>
      </c>
      <c r="D518" s="165">
        <v>100</v>
      </c>
      <c r="E518" s="283">
        <v>100</v>
      </c>
      <c r="F518" s="42"/>
      <c r="G518" s="294">
        <v>100</v>
      </c>
      <c r="H518" s="294">
        <v>100</v>
      </c>
      <c r="I518" s="57">
        <f t="shared" si="34"/>
        <v>100</v>
      </c>
      <c r="J518" s="57">
        <f t="shared" si="35"/>
        <v>100</v>
      </c>
      <c r="K518" s="42"/>
    </row>
    <row r="519" spans="1:11" s="2" customFormat="1" ht="17.399999999999999" hidden="1">
      <c r="A519" s="98"/>
      <c r="B519" s="193" t="s">
        <v>479</v>
      </c>
      <c r="C519" s="98" t="s">
        <v>55</v>
      </c>
      <c r="D519" s="163">
        <v>15</v>
      </c>
      <c r="E519" s="285">
        <v>15</v>
      </c>
      <c r="F519" s="99"/>
      <c r="G519" s="162">
        <v>11</v>
      </c>
      <c r="H519" s="162">
        <v>11</v>
      </c>
      <c r="I519" s="100">
        <f t="shared" si="34"/>
        <v>73.333333333333329</v>
      </c>
      <c r="J519" s="100">
        <f t="shared" si="35"/>
        <v>73.333333333333329</v>
      </c>
      <c r="K519" s="99"/>
    </row>
    <row r="520" spans="1:11" hidden="1">
      <c r="A520" s="101"/>
      <c r="B520" s="182" t="s">
        <v>478</v>
      </c>
      <c r="C520" s="101" t="s">
        <v>24</v>
      </c>
      <c r="D520" s="165">
        <v>100</v>
      </c>
      <c r="E520" s="283">
        <v>100</v>
      </c>
      <c r="F520" s="42"/>
      <c r="G520" s="294">
        <v>100</v>
      </c>
      <c r="H520" s="294">
        <v>100</v>
      </c>
      <c r="I520" s="57">
        <f t="shared" si="34"/>
        <v>100</v>
      </c>
      <c r="J520" s="57">
        <f t="shared" si="35"/>
        <v>100</v>
      </c>
      <c r="K520" s="42"/>
    </row>
    <row r="521" spans="1:11" hidden="1">
      <c r="A521" s="98"/>
      <c r="B521" s="193" t="str">
        <f>UPPER("Tổng số trường học")</f>
        <v>TỔNG SỐ TRƯỜNG HỌC</v>
      </c>
      <c r="C521" s="101"/>
      <c r="D521" s="163">
        <f>+D522+D523+D524+D525+D526+D527+D528</f>
        <v>55</v>
      </c>
      <c r="E521" s="285">
        <v>54</v>
      </c>
      <c r="F521" s="42"/>
      <c r="G521" s="162">
        <v>54</v>
      </c>
      <c r="H521" s="99">
        <v>53</v>
      </c>
      <c r="I521" s="57">
        <f t="shared" si="34"/>
        <v>98.181818181818187</v>
      </c>
      <c r="J521" s="57">
        <f t="shared" si="35"/>
        <v>100</v>
      </c>
      <c r="K521" s="42"/>
    </row>
    <row r="522" spans="1:11" s="2" customFormat="1" ht="17.399999999999999" hidden="1">
      <c r="A522" s="98"/>
      <c r="B522" s="193" t="s">
        <v>480</v>
      </c>
      <c r="C522" s="98"/>
      <c r="D522" s="163">
        <v>1</v>
      </c>
      <c r="E522" s="259">
        <v>1</v>
      </c>
      <c r="F522" s="99"/>
      <c r="G522" s="162">
        <v>1</v>
      </c>
      <c r="H522" s="99">
        <v>1</v>
      </c>
      <c r="I522" s="100">
        <f t="shared" si="34"/>
        <v>100</v>
      </c>
      <c r="J522" s="100">
        <f t="shared" si="35"/>
        <v>100</v>
      </c>
      <c r="K522" s="99"/>
    </row>
    <row r="523" spans="1:11" s="2" customFormat="1" ht="17.399999999999999" hidden="1">
      <c r="A523" s="98"/>
      <c r="B523" s="193" t="s">
        <v>481</v>
      </c>
      <c r="C523" s="98" t="s">
        <v>66</v>
      </c>
      <c r="D523" s="163">
        <v>18</v>
      </c>
      <c r="E523" s="259">
        <v>18</v>
      </c>
      <c r="F523" s="99"/>
      <c r="G523" s="162">
        <v>18</v>
      </c>
      <c r="H523" s="99">
        <v>18</v>
      </c>
      <c r="I523" s="100">
        <f t="shared" si="34"/>
        <v>100</v>
      </c>
      <c r="J523" s="100">
        <f t="shared" si="35"/>
        <v>100</v>
      </c>
      <c r="K523" s="99"/>
    </row>
    <row r="524" spans="1:11" s="2" customFormat="1" ht="17.399999999999999" hidden="1">
      <c r="A524" s="98"/>
      <c r="B524" s="193" t="s">
        <v>482</v>
      </c>
      <c r="C524" s="98" t="s">
        <v>66</v>
      </c>
      <c r="D524" s="163">
        <v>17</v>
      </c>
      <c r="E524" s="259">
        <v>17</v>
      </c>
      <c r="F524" s="99"/>
      <c r="G524" s="162">
        <v>16</v>
      </c>
      <c r="H524" s="99">
        <v>16</v>
      </c>
      <c r="I524" s="100">
        <f t="shared" si="34"/>
        <v>94.117647058823522</v>
      </c>
      <c r="J524" s="100">
        <f t="shared" si="35"/>
        <v>94.117647058823522</v>
      </c>
      <c r="K524" s="99"/>
    </row>
    <row r="525" spans="1:11" s="2" customFormat="1" ht="17.399999999999999" hidden="1">
      <c r="A525" s="98"/>
      <c r="B525" s="193" t="s">
        <v>483</v>
      </c>
      <c r="C525" s="98" t="s">
        <v>66</v>
      </c>
      <c r="D525" s="163">
        <v>1</v>
      </c>
      <c r="E525" s="259"/>
      <c r="F525" s="99"/>
      <c r="G525" s="162">
        <v>1</v>
      </c>
      <c r="H525" s="99">
        <v>1</v>
      </c>
      <c r="I525" s="100">
        <f t="shared" si="34"/>
        <v>100</v>
      </c>
      <c r="J525" s="100"/>
      <c r="K525" s="99"/>
    </row>
    <row r="526" spans="1:11" s="2" customFormat="1" ht="17.399999999999999" hidden="1">
      <c r="A526" s="98"/>
      <c r="B526" s="193" t="s">
        <v>484</v>
      </c>
      <c r="C526" s="98" t="s">
        <v>66</v>
      </c>
      <c r="D526" s="163">
        <v>14</v>
      </c>
      <c r="E526" s="259">
        <v>14</v>
      </c>
      <c r="F526" s="99"/>
      <c r="G526" s="162">
        <v>13</v>
      </c>
      <c r="H526" s="99">
        <v>13</v>
      </c>
      <c r="I526" s="100">
        <f t="shared" si="34"/>
        <v>92.857142857142861</v>
      </c>
      <c r="J526" s="100">
        <f t="shared" si="35"/>
        <v>92.857142857142861</v>
      </c>
      <c r="K526" s="99"/>
    </row>
    <row r="527" spans="1:11" s="2" customFormat="1" ht="17.399999999999999" hidden="1">
      <c r="A527" s="98"/>
      <c r="B527" s="193" t="s">
        <v>485</v>
      </c>
      <c r="C527" s="98" t="s">
        <v>66</v>
      </c>
      <c r="D527" s="163">
        <v>3</v>
      </c>
      <c r="E527" s="259">
        <v>3</v>
      </c>
      <c r="F527" s="99"/>
      <c r="G527" s="162">
        <v>3</v>
      </c>
      <c r="H527" s="99">
        <v>3</v>
      </c>
      <c r="I527" s="100">
        <f t="shared" si="34"/>
        <v>100</v>
      </c>
      <c r="J527" s="100">
        <f t="shared" si="35"/>
        <v>100</v>
      </c>
      <c r="K527" s="99"/>
    </row>
    <row r="528" spans="1:11" s="2" customFormat="1" ht="17.399999999999999" hidden="1">
      <c r="A528" s="98"/>
      <c r="B528" s="193" t="s">
        <v>486</v>
      </c>
      <c r="C528" s="98" t="s">
        <v>66</v>
      </c>
      <c r="D528" s="163">
        <v>1</v>
      </c>
      <c r="E528" s="259">
        <v>1</v>
      </c>
      <c r="F528" s="99"/>
      <c r="G528" s="162">
        <v>1</v>
      </c>
      <c r="H528" s="99">
        <v>1</v>
      </c>
      <c r="I528" s="100">
        <f t="shared" si="34"/>
        <v>100</v>
      </c>
      <c r="J528" s="100">
        <f t="shared" si="35"/>
        <v>100</v>
      </c>
      <c r="K528" s="99"/>
    </row>
    <row r="529" spans="1:13" ht="18.75" hidden="1" customHeight="1">
      <c r="A529" s="98"/>
      <c r="B529" s="197" t="s">
        <v>487</v>
      </c>
      <c r="C529" s="98" t="s">
        <v>66</v>
      </c>
      <c r="D529" s="165"/>
      <c r="E529" s="259"/>
      <c r="F529" s="42"/>
      <c r="G529" s="164"/>
      <c r="H529" s="42"/>
      <c r="I529" s="57"/>
      <c r="J529" s="57"/>
      <c r="K529" s="42"/>
    </row>
    <row r="530" spans="1:13" ht="18.75" hidden="1" customHeight="1">
      <c r="A530" s="98"/>
      <c r="B530" s="198" t="s">
        <v>488</v>
      </c>
      <c r="C530" s="101" t="s">
        <v>24</v>
      </c>
      <c r="D530" s="165"/>
      <c r="E530" s="258">
        <v>31.5</v>
      </c>
      <c r="F530" s="42"/>
      <c r="G530" s="164"/>
      <c r="H530" s="42"/>
      <c r="I530" s="57"/>
      <c r="J530" s="57"/>
      <c r="K530" s="42"/>
    </row>
    <row r="531" spans="1:13" ht="18.75" hidden="1" customHeight="1">
      <c r="A531" s="98"/>
      <c r="B531" s="198" t="s">
        <v>489</v>
      </c>
      <c r="C531" s="101" t="s">
        <v>66</v>
      </c>
      <c r="D531" s="165"/>
      <c r="E531" s="258">
        <v>2</v>
      </c>
      <c r="F531" s="42"/>
      <c r="G531" s="164"/>
      <c r="H531" s="42"/>
      <c r="I531" s="57"/>
      <c r="J531" s="57"/>
      <c r="K531" s="42"/>
    </row>
    <row r="532" spans="1:13" ht="18.75" hidden="1" customHeight="1">
      <c r="A532" s="101"/>
      <c r="B532" s="194" t="s">
        <v>490</v>
      </c>
      <c r="C532" s="101" t="s">
        <v>24</v>
      </c>
      <c r="D532" s="165"/>
      <c r="E532" s="258">
        <v>38.9</v>
      </c>
      <c r="F532" s="42"/>
      <c r="G532" s="164"/>
      <c r="H532" s="42"/>
      <c r="I532" s="57"/>
      <c r="J532" s="57"/>
      <c r="K532" s="42"/>
    </row>
    <row r="533" spans="1:13" ht="18.75" hidden="1" customHeight="1">
      <c r="A533" s="101"/>
      <c r="B533" s="194" t="s">
        <v>469</v>
      </c>
      <c r="C533" s="101" t="s">
        <v>24</v>
      </c>
      <c r="D533" s="165"/>
      <c r="E533" s="258">
        <v>35.299999999999997</v>
      </c>
      <c r="F533" s="42"/>
      <c r="G533" s="164"/>
      <c r="H533" s="42"/>
      <c r="I533" s="57"/>
      <c r="J533" s="57"/>
      <c r="K533" s="42"/>
    </row>
    <row r="534" spans="1:13" ht="18.75" hidden="1" customHeight="1">
      <c r="A534" s="101"/>
      <c r="B534" s="194" t="s">
        <v>470</v>
      </c>
      <c r="C534" s="101" t="s">
        <v>24</v>
      </c>
      <c r="D534" s="165"/>
      <c r="E534" s="258">
        <v>21.4</v>
      </c>
      <c r="F534" s="42"/>
      <c r="G534" s="164"/>
      <c r="H534" s="42"/>
      <c r="I534" s="57"/>
      <c r="J534" s="57"/>
      <c r="K534" s="42"/>
    </row>
    <row r="535" spans="1:13" ht="18.75" hidden="1" customHeight="1">
      <c r="A535" s="101"/>
      <c r="B535" s="194" t="s">
        <v>471</v>
      </c>
      <c r="C535" s="101" t="s">
        <v>24</v>
      </c>
      <c r="D535" s="165"/>
      <c r="E535" s="258">
        <v>33.299999999999997</v>
      </c>
      <c r="F535" s="42"/>
      <c r="G535" s="164"/>
      <c r="H535" s="42"/>
      <c r="I535" s="57"/>
      <c r="J535" s="57"/>
      <c r="K535" s="42"/>
    </row>
    <row r="536" spans="1:13" hidden="1">
      <c r="A536" s="98"/>
      <c r="B536" s="196" t="str">
        <f>UPPER("Số trường đạt chuẩn quốc gia")</f>
        <v>SỐ TRƯỜNG ĐẠT CHUẨN QUỐC GIA</v>
      </c>
      <c r="C536" s="98" t="s">
        <v>66</v>
      </c>
      <c r="D536" s="163">
        <v>13</v>
      </c>
      <c r="E536" s="259">
        <v>16</v>
      </c>
      <c r="F536" s="42"/>
      <c r="G536" s="294">
        <v>15</v>
      </c>
      <c r="H536" s="42">
        <v>22</v>
      </c>
      <c r="I536" s="57">
        <f>+G536/D536*100</f>
        <v>115.38461538461537</v>
      </c>
      <c r="J536" s="57">
        <f>+G536/E536*100</f>
        <v>93.75</v>
      </c>
      <c r="K536" s="42"/>
      <c r="M536" s="1">
        <f>22/53</f>
        <v>0.41509433962264153</v>
      </c>
    </row>
    <row r="537" spans="1:13" hidden="1">
      <c r="A537" s="101"/>
      <c r="B537" s="194" t="s">
        <v>488</v>
      </c>
      <c r="C537" s="101" t="s">
        <v>24</v>
      </c>
      <c r="D537" s="165">
        <v>23.636363636363637</v>
      </c>
      <c r="E537" s="258">
        <v>29.629629629629626</v>
      </c>
      <c r="F537" s="42"/>
      <c r="G537" s="294">
        <v>28.3</v>
      </c>
      <c r="H537" s="42">
        <v>41.5</v>
      </c>
      <c r="I537" s="57">
        <f>+G537/D537*100</f>
        <v>119.73076923076924</v>
      </c>
      <c r="J537" s="57">
        <f>+G537/E537*100</f>
        <v>95.512500000000017</v>
      </c>
      <c r="K537" s="42"/>
    </row>
    <row r="538" spans="1:13" hidden="1">
      <c r="A538" s="101"/>
      <c r="B538" s="194" t="s">
        <v>489</v>
      </c>
      <c r="C538" s="101" t="s">
        <v>66</v>
      </c>
      <c r="D538" s="165">
        <v>3</v>
      </c>
      <c r="E538" s="258">
        <v>3</v>
      </c>
      <c r="F538" s="42"/>
      <c r="G538" s="294">
        <v>2</v>
      </c>
      <c r="H538" s="42">
        <v>7</v>
      </c>
      <c r="I538" s="57">
        <f>+G538/D538*100</f>
        <v>66.666666666666657</v>
      </c>
      <c r="J538" s="57">
        <f>+G538/E538*100</f>
        <v>66.666666666666657</v>
      </c>
      <c r="K538" s="42"/>
    </row>
    <row r="539" spans="1:13" ht="18.75" hidden="1" customHeight="1">
      <c r="A539" s="101"/>
      <c r="B539" s="194" t="s">
        <v>491</v>
      </c>
      <c r="C539" s="101" t="s">
        <v>24</v>
      </c>
      <c r="D539" s="165"/>
      <c r="E539" s="258">
        <v>38.9</v>
      </c>
      <c r="F539" s="42"/>
      <c r="G539" s="164"/>
      <c r="H539" s="42"/>
      <c r="I539" s="57"/>
      <c r="J539" s="57"/>
      <c r="K539" s="42"/>
    </row>
    <row r="540" spans="1:13" ht="18.75" hidden="1" customHeight="1">
      <c r="A540" s="101"/>
      <c r="B540" s="194" t="s">
        <v>492</v>
      </c>
      <c r="C540" s="101" t="s">
        <v>24</v>
      </c>
      <c r="D540" s="165"/>
      <c r="E540" s="258">
        <v>35.299999999999997</v>
      </c>
      <c r="F540" s="42"/>
      <c r="G540" s="164"/>
      <c r="H540" s="42"/>
      <c r="I540" s="57"/>
      <c r="J540" s="57"/>
      <c r="K540" s="42"/>
    </row>
    <row r="541" spans="1:13" ht="18.75" hidden="1" customHeight="1">
      <c r="A541" s="101"/>
      <c r="B541" s="194" t="s">
        <v>493</v>
      </c>
      <c r="C541" s="101" t="s">
        <v>24</v>
      </c>
      <c r="D541" s="165"/>
      <c r="E541" s="258">
        <v>35.700000000000003</v>
      </c>
      <c r="F541" s="42"/>
      <c r="G541" s="164"/>
      <c r="H541" s="42"/>
      <c r="I541" s="57"/>
      <c r="J541" s="57"/>
      <c r="K541" s="42"/>
    </row>
    <row r="542" spans="1:13" ht="18.75" hidden="1" customHeight="1">
      <c r="A542" s="101"/>
      <c r="B542" s="194" t="s">
        <v>494</v>
      </c>
      <c r="C542" s="101" t="s">
        <v>24</v>
      </c>
      <c r="D542" s="165"/>
      <c r="E542" s="258">
        <v>25</v>
      </c>
      <c r="F542" s="42"/>
      <c r="G542" s="164"/>
      <c r="H542" s="42"/>
      <c r="I542" s="57"/>
      <c r="J542" s="57"/>
      <c r="K542" s="42"/>
    </row>
    <row r="543" spans="1:13" hidden="1">
      <c r="A543" s="98"/>
      <c r="B543" s="193" t="str">
        <f>UPPER("Tổng số phòng học")</f>
        <v>TỔNG SỐ PHÒNG HỌC</v>
      </c>
      <c r="C543" s="98" t="s">
        <v>273</v>
      </c>
      <c r="D543" s="163">
        <v>839</v>
      </c>
      <c r="E543" s="259">
        <v>904</v>
      </c>
      <c r="F543" s="42"/>
      <c r="G543" s="162">
        <v>868</v>
      </c>
      <c r="H543" s="42">
        <v>906</v>
      </c>
      <c r="I543" s="57">
        <f t="shared" ref="I543:I554" si="36">+G543/D543*100</f>
        <v>103.45649582836711</v>
      </c>
      <c r="J543" s="57">
        <f t="shared" ref="J543:J554" si="37">+G543/E543*100</f>
        <v>96.017699115044252</v>
      </c>
      <c r="K543" s="42"/>
    </row>
    <row r="544" spans="1:13" s="4" customFormat="1" hidden="1">
      <c r="A544" s="199"/>
      <c r="B544" s="183" t="s">
        <v>495</v>
      </c>
      <c r="C544" s="199" t="s">
        <v>24</v>
      </c>
      <c r="D544" s="281">
        <v>87.7</v>
      </c>
      <c r="E544" s="262">
        <v>96.5</v>
      </c>
      <c r="F544" s="65"/>
      <c r="G544" s="65">
        <v>92.3</v>
      </c>
      <c r="H544" s="65">
        <v>95.4</v>
      </c>
      <c r="I544" s="157">
        <f t="shared" si="36"/>
        <v>105.24515393386544</v>
      </c>
      <c r="J544" s="157">
        <f t="shared" si="37"/>
        <v>95.647668393782382</v>
      </c>
      <c r="K544" s="65"/>
    </row>
    <row r="545" spans="1:11" hidden="1">
      <c r="A545" s="101"/>
      <c r="B545" s="194" t="s">
        <v>496</v>
      </c>
      <c r="C545" s="101" t="s">
        <v>273</v>
      </c>
      <c r="D545" s="165">
        <v>224</v>
      </c>
      <c r="E545" s="258">
        <v>231</v>
      </c>
      <c r="F545" s="42"/>
      <c r="G545" s="42">
        <v>228</v>
      </c>
      <c r="H545" s="42">
        <v>235</v>
      </c>
      <c r="I545" s="57">
        <f t="shared" si="36"/>
        <v>101.78571428571428</v>
      </c>
      <c r="J545" s="57">
        <f t="shared" si="37"/>
        <v>98.701298701298697</v>
      </c>
      <c r="K545" s="42"/>
    </row>
    <row r="546" spans="1:11" s="4" customFormat="1" hidden="1">
      <c r="A546" s="199"/>
      <c r="B546" s="183" t="s">
        <v>495</v>
      </c>
      <c r="C546" s="199" t="s">
        <v>24</v>
      </c>
      <c r="D546" s="281">
        <v>94.2</v>
      </c>
      <c r="E546" s="262">
        <v>96.5</v>
      </c>
      <c r="F546" s="65"/>
      <c r="G546" s="65">
        <v>82.5</v>
      </c>
      <c r="H546" s="65">
        <v>89.4</v>
      </c>
      <c r="I546" s="157">
        <f t="shared" si="36"/>
        <v>87.579617834394909</v>
      </c>
      <c r="J546" s="157">
        <f t="shared" si="37"/>
        <v>85.492227979274617</v>
      </c>
      <c r="K546" s="65"/>
    </row>
    <row r="547" spans="1:11" hidden="1">
      <c r="A547" s="101"/>
      <c r="B547" s="194" t="s">
        <v>497</v>
      </c>
      <c r="C547" s="101" t="s">
        <v>273</v>
      </c>
      <c r="D547" s="165">
        <v>375</v>
      </c>
      <c r="E547" s="258">
        <v>407</v>
      </c>
      <c r="F547" s="42"/>
      <c r="G547" s="42">
        <v>396</v>
      </c>
      <c r="H547" s="42">
        <v>424</v>
      </c>
      <c r="I547" s="57">
        <f t="shared" si="36"/>
        <v>105.60000000000001</v>
      </c>
      <c r="J547" s="57">
        <f t="shared" si="37"/>
        <v>97.297297297297305</v>
      </c>
      <c r="K547" s="42"/>
    </row>
    <row r="548" spans="1:11" s="4" customFormat="1" hidden="1">
      <c r="A548" s="199"/>
      <c r="B548" s="183" t="s">
        <v>495</v>
      </c>
      <c r="C548" s="199" t="s">
        <v>24</v>
      </c>
      <c r="D548" s="281">
        <v>76</v>
      </c>
      <c r="E548" s="262">
        <v>76.5</v>
      </c>
      <c r="F548" s="65"/>
      <c r="G548" s="65">
        <v>83.3</v>
      </c>
      <c r="H548" s="65">
        <v>93.6</v>
      </c>
      <c r="I548" s="157">
        <f t="shared" si="36"/>
        <v>109.60526315789474</v>
      </c>
      <c r="J548" s="157">
        <f t="shared" si="37"/>
        <v>108.88888888888889</v>
      </c>
      <c r="K548" s="65"/>
    </row>
    <row r="549" spans="1:11" hidden="1">
      <c r="A549" s="101"/>
      <c r="B549" s="194" t="s">
        <v>498</v>
      </c>
      <c r="C549" s="101" t="s">
        <v>273</v>
      </c>
      <c r="D549" s="165">
        <v>165</v>
      </c>
      <c r="E549" s="258">
        <v>170</v>
      </c>
      <c r="F549" s="42"/>
      <c r="G549" s="42">
        <v>178</v>
      </c>
      <c r="H549" s="42">
        <v>181</v>
      </c>
      <c r="I549" s="57">
        <f t="shared" si="36"/>
        <v>107.87878787878789</v>
      </c>
      <c r="J549" s="57">
        <f t="shared" si="37"/>
        <v>104.70588235294119</v>
      </c>
      <c r="K549" s="42"/>
    </row>
    <row r="550" spans="1:11" s="4" customFormat="1" hidden="1">
      <c r="A550" s="199"/>
      <c r="B550" s="183" t="s">
        <v>495</v>
      </c>
      <c r="C550" s="199" t="s">
        <v>24</v>
      </c>
      <c r="D550" s="281">
        <v>93</v>
      </c>
      <c r="E550" s="262">
        <v>93</v>
      </c>
      <c r="F550" s="65"/>
      <c r="G550" s="65">
        <v>95.5</v>
      </c>
      <c r="H550" s="65">
        <v>93.9</v>
      </c>
      <c r="I550" s="157">
        <f t="shared" si="36"/>
        <v>102.68817204301075</v>
      </c>
      <c r="J550" s="157">
        <f t="shared" si="37"/>
        <v>102.68817204301075</v>
      </c>
      <c r="K550" s="65"/>
    </row>
    <row r="551" spans="1:11" hidden="1">
      <c r="A551" s="101"/>
      <c r="B551" s="194" t="s">
        <v>499</v>
      </c>
      <c r="C551" s="101" t="s">
        <v>273</v>
      </c>
      <c r="D551" s="165">
        <v>65</v>
      </c>
      <c r="E551" s="258">
        <v>86</v>
      </c>
      <c r="F551" s="42"/>
      <c r="G551" s="42">
        <v>61</v>
      </c>
      <c r="H551" s="42">
        <v>61</v>
      </c>
      <c r="I551" s="57">
        <f t="shared" si="36"/>
        <v>93.84615384615384</v>
      </c>
      <c r="J551" s="57">
        <f t="shared" si="37"/>
        <v>70.930232558139537</v>
      </c>
      <c r="K551" s="42"/>
    </row>
    <row r="552" spans="1:11" s="4" customFormat="1" hidden="1">
      <c r="A552" s="199"/>
      <c r="B552" s="183" t="s">
        <v>495</v>
      </c>
      <c r="C552" s="199" t="s">
        <v>24</v>
      </c>
      <c r="D552" s="281">
        <v>100</v>
      </c>
      <c r="E552" s="262">
        <v>100</v>
      </c>
      <c r="F552" s="65"/>
      <c r="G552" s="65">
        <v>100</v>
      </c>
      <c r="H552" s="65">
        <v>100</v>
      </c>
      <c r="I552" s="157">
        <f t="shared" si="36"/>
        <v>100</v>
      </c>
      <c r="J552" s="157">
        <f t="shared" si="37"/>
        <v>100</v>
      </c>
      <c r="K552" s="65"/>
    </row>
    <row r="553" spans="1:11" hidden="1">
      <c r="A553" s="101"/>
      <c r="B553" s="194" t="s">
        <v>500</v>
      </c>
      <c r="C553" s="101" t="s">
        <v>273</v>
      </c>
      <c r="D553" s="165">
        <v>10</v>
      </c>
      <c r="E553" s="258">
        <v>10</v>
      </c>
      <c r="F553" s="42"/>
      <c r="G553" s="42">
        <v>5</v>
      </c>
      <c r="H553" s="42">
        <v>5</v>
      </c>
      <c r="I553" s="57">
        <f t="shared" si="36"/>
        <v>50</v>
      </c>
      <c r="J553" s="57">
        <f t="shared" si="37"/>
        <v>50</v>
      </c>
      <c r="K553" s="42"/>
    </row>
    <row r="554" spans="1:11" s="4" customFormat="1" hidden="1">
      <c r="A554" s="199"/>
      <c r="B554" s="183" t="s">
        <v>495</v>
      </c>
      <c r="C554" s="199" t="s">
        <v>24</v>
      </c>
      <c r="D554" s="281">
        <v>100</v>
      </c>
      <c r="E554" s="262">
        <v>100</v>
      </c>
      <c r="F554" s="65"/>
      <c r="G554" s="65">
        <v>100</v>
      </c>
      <c r="H554" s="65">
        <v>100</v>
      </c>
      <c r="I554" s="157">
        <f t="shared" si="36"/>
        <v>100</v>
      </c>
      <c r="J554" s="157">
        <f t="shared" si="37"/>
        <v>100</v>
      </c>
      <c r="K554" s="65"/>
    </row>
    <row r="555" spans="1:11" hidden="1">
      <c r="A555" s="98"/>
      <c r="B555" s="196" t="str">
        <f>UPPER("Tỷ lệ huy động")</f>
        <v>TỶ LỆ HUY ĐỘNG</v>
      </c>
      <c r="C555" s="101"/>
      <c r="D555" s="165"/>
      <c r="E555" s="259"/>
      <c r="F555" s="42"/>
      <c r="G555" s="42"/>
      <c r="H555" s="42"/>
      <c r="I555" s="57"/>
      <c r="J555" s="57"/>
      <c r="K555" s="42"/>
    </row>
    <row r="556" spans="1:11" hidden="1">
      <c r="A556" s="101"/>
      <c r="B556" s="182" t="s">
        <v>502</v>
      </c>
      <c r="C556" s="101" t="s">
        <v>24</v>
      </c>
      <c r="D556" s="165"/>
      <c r="E556" s="258">
        <v>14</v>
      </c>
      <c r="F556" s="42"/>
      <c r="G556" s="42"/>
      <c r="H556" s="42"/>
      <c r="I556" s="57"/>
      <c r="J556" s="57"/>
      <c r="K556" s="42"/>
    </row>
    <row r="557" spans="1:11" hidden="1">
      <c r="A557" s="101"/>
      <c r="B557" s="182" t="s">
        <v>503</v>
      </c>
      <c r="C557" s="101" t="s">
        <v>24</v>
      </c>
      <c r="D557" s="165">
        <v>99</v>
      </c>
      <c r="E557" s="263">
        <v>99.1</v>
      </c>
      <c r="F557" s="42"/>
      <c r="G557" s="42">
        <v>99.7</v>
      </c>
      <c r="H557" s="156">
        <v>100</v>
      </c>
      <c r="I557" s="57">
        <f t="shared" ref="I557:I565" si="38">+G557/D557*100</f>
        <v>100.7070707070707</v>
      </c>
      <c r="J557" s="57">
        <f t="shared" ref="J557:J565" si="39">+G557/E557*100</f>
        <v>100.60544904137237</v>
      </c>
      <c r="K557" s="42"/>
    </row>
    <row r="558" spans="1:11" hidden="1">
      <c r="A558" s="101"/>
      <c r="B558" s="182" t="s">
        <v>504</v>
      </c>
      <c r="C558" s="101" t="s">
        <v>24</v>
      </c>
      <c r="D558" s="165">
        <v>99.9</v>
      </c>
      <c r="E558" s="258">
        <v>100</v>
      </c>
      <c r="F558" s="42"/>
      <c r="G558" s="156">
        <v>100</v>
      </c>
      <c r="H558" s="156">
        <v>100</v>
      </c>
      <c r="I558" s="57">
        <f t="shared" si="38"/>
        <v>100.10010010010009</v>
      </c>
      <c r="J558" s="57">
        <f t="shared" si="39"/>
        <v>100</v>
      </c>
      <c r="K558" s="42"/>
    </row>
    <row r="559" spans="1:11" hidden="1">
      <c r="A559" s="101"/>
      <c r="B559" s="182" t="s">
        <v>505</v>
      </c>
      <c r="C559" s="101" t="s">
        <v>24</v>
      </c>
      <c r="D559" s="165">
        <v>99.9</v>
      </c>
      <c r="E559" s="258">
        <v>99.9</v>
      </c>
      <c r="F559" s="42"/>
      <c r="G559" s="156">
        <v>100</v>
      </c>
      <c r="H559" s="156">
        <v>100</v>
      </c>
      <c r="I559" s="57">
        <f t="shared" si="38"/>
        <v>100.10010010010009</v>
      </c>
      <c r="J559" s="57">
        <f t="shared" si="39"/>
        <v>100.10010010010009</v>
      </c>
      <c r="K559" s="42"/>
    </row>
    <row r="560" spans="1:11" hidden="1">
      <c r="A560" s="101"/>
      <c r="B560" s="182" t="s">
        <v>506</v>
      </c>
      <c r="C560" s="101" t="s">
        <v>24</v>
      </c>
      <c r="D560" s="165">
        <v>99</v>
      </c>
      <c r="E560" s="258">
        <v>99.1</v>
      </c>
      <c r="F560" s="42"/>
      <c r="G560" s="156">
        <v>100</v>
      </c>
      <c r="H560" s="156">
        <v>100</v>
      </c>
      <c r="I560" s="57">
        <f t="shared" si="38"/>
        <v>101.01010101010101</v>
      </c>
      <c r="J560" s="57">
        <f t="shared" si="39"/>
        <v>100.90817356205852</v>
      </c>
      <c r="K560" s="42"/>
    </row>
    <row r="561" spans="1:11" hidden="1">
      <c r="A561" s="101"/>
      <c r="B561" s="182" t="s">
        <v>507</v>
      </c>
      <c r="C561" s="101" t="s">
        <v>24</v>
      </c>
      <c r="D561" s="165">
        <v>99</v>
      </c>
      <c r="E561" s="258">
        <v>99.9</v>
      </c>
      <c r="F561" s="42"/>
      <c r="G561" s="42">
        <v>99.9</v>
      </c>
      <c r="H561" s="156">
        <v>100</v>
      </c>
      <c r="I561" s="57">
        <f t="shared" si="38"/>
        <v>100.90909090909091</v>
      </c>
      <c r="J561" s="57">
        <f t="shared" si="39"/>
        <v>100</v>
      </c>
      <c r="K561" s="42"/>
    </row>
    <row r="562" spans="1:11" hidden="1">
      <c r="A562" s="101"/>
      <c r="B562" s="182" t="s">
        <v>508</v>
      </c>
      <c r="C562" s="101" t="s">
        <v>24</v>
      </c>
      <c r="D562" s="165">
        <v>100</v>
      </c>
      <c r="E562" s="258">
        <v>100</v>
      </c>
      <c r="F562" s="42"/>
      <c r="G562" s="42">
        <v>99.5</v>
      </c>
      <c r="H562" s="156">
        <v>100</v>
      </c>
      <c r="I562" s="57">
        <f t="shared" si="38"/>
        <v>99.5</v>
      </c>
      <c r="J562" s="57">
        <f t="shared" si="39"/>
        <v>99.5</v>
      </c>
      <c r="K562" s="42"/>
    </row>
    <row r="563" spans="1:11" hidden="1">
      <c r="A563" s="101"/>
      <c r="B563" s="182" t="s">
        <v>509</v>
      </c>
      <c r="C563" s="101" t="s">
        <v>24</v>
      </c>
      <c r="D563" s="165">
        <v>99.2</v>
      </c>
      <c r="E563" s="258">
        <v>99.4</v>
      </c>
      <c r="F563" s="42"/>
      <c r="G563" s="42">
        <v>96.5</v>
      </c>
      <c r="H563" s="305">
        <v>96.5</v>
      </c>
      <c r="I563" s="57">
        <f t="shared" si="38"/>
        <v>97.278225806451616</v>
      </c>
      <c r="J563" s="57">
        <f t="shared" si="39"/>
        <v>97.08249496981891</v>
      </c>
      <c r="K563" s="42"/>
    </row>
    <row r="564" spans="1:11" hidden="1">
      <c r="A564" s="101"/>
      <c r="B564" s="182" t="s">
        <v>510</v>
      </c>
      <c r="C564" s="101" t="s">
        <v>24</v>
      </c>
      <c r="D564" s="165">
        <v>99</v>
      </c>
      <c r="E564" s="258">
        <v>99</v>
      </c>
      <c r="F564" s="42"/>
      <c r="G564" s="42">
        <v>97.5</v>
      </c>
      <c r="H564" s="305">
        <v>98</v>
      </c>
      <c r="I564" s="57">
        <f t="shared" si="38"/>
        <v>98.484848484848484</v>
      </c>
      <c r="J564" s="57">
        <f t="shared" si="39"/>
        <v>98.484848484848484</v>
      </c>
      <c r="K564" s="42"/>
    </row>
    <row r="565" spans="1:11" hidden="1">
      <c r="A565" s="101"/>
      <c r="B565" s="182" t="s">
        <v>511</v>
      </c>
      <c r="C565" s="101" t="s">
        <v>24</v>
      </c>
      <c r="D565" s="165">
        <v>99</v>
      </c>
      <c r="E565" s="258">
        <v>99</v>
      </c>
      <c r="F565" s="42"/>
      <c r="G565" s="42">
        <v>95.2</v>
      </c>
      <c r="H565" s="305">
        <v>95.3</v>
      </c>
      <c r="I565" s="57">
        <f t="shared" si="38"/>
        <v>96.161616161616166</v>
      </c>
      <c r="J565" s="57">
        <f t="shared" si="39"/>
        <v>96.161616161616166</v>
      </c>
      <c r="K565" s="42"/>
    </row>
    <row r="566" spans="1:11" s="3" customFormat="1" ht="17.399999999999999" hidden="1">
      <c r="A566" s="41"/>
      <c r="B566" s="41" t="str">
        <f>UPPER("Văn hoá - Thông tin")</f>
        <v>VĂN HOÁ - THÔNG TIN</v>
      </c>
      <c r="C566" s="41"/>
      <c r="D566" s="41"/>
      <c r="E566" s="41"/>
      <c r="F566" s="41"/>
      <c r="G566" s="41"/>
      <c r="H566" s="41"/>
      <c r="I566" s="245"/>
      <c r="J566" s="245"/>
      <c r="K566" s="41"/>
    </row>
    <row r="567" spans="1:11" hidden="1">
      <c r="A567" s="105"/>
      <c r="B567" s="109" t="s">
        <v>512</v>
      </c>
      <c r="C567" s="103"/>
      <c r="D567" s="42"/>
      <c r="E567" s="200"/>
      <c r="F567" s="42"/>
      <c r="G567" s="42"/>
      <c r="H567" s="42"/>
      <c r="I567" s="57"/>
      <c r="J567" s="57"/>
      <c r="K567" s="42"/>
    </row>
    <row r="568" spans="1:11" hidden="1">
      <c r="A568" s="105"/>
      <c r="B568" s="109" t="s">
        <v>513</v>
      </c>
      <c r="C568" s="103"/>
      <c r="D568" s="42"/>
      <c r="E568" s="178"/>
      <c r="F568" s="42"/>
      <c r="G568" s="42"/>
      <c r="H568" s="42"/>
      <c r="I568" s="57"/>
      <c r="J568" s="57"/>
      <c r="K568" s="42"/>
    </row>
    <row r="569" spans="1:11" hidden="1">
      <c r="A569" s="201"/>
      <c r="B569" s="109" t="s">
        <v>585</v>
      </c>
      <c r="C569" s="103" t="s">
        <v>514</v>
      </c>
      <c r="D569" s="42">
        <v>128</v>
      </c>
      <c r="E569" s="178">
        <v>110</v>
      </c>
      <c r="F569" s="42"/>
      <c r="G569" s="42">
        <v>110</v>
      </c>
      <c r="H569" s="156">
        <f>+G569</f>
        <v>110</v>
      </c>
      <c r="I569" s="57">
        <f>+G569/D569*100</f>
        <v>85.9375</v>
      </c>
      <c r="J569" s="57">
        <f>+G569/E569*100</f>
        <v>100</v>
      </c>
      <c r="K569" s="42"/>
    </row>
    <row r="570" spans="1:11" hidden="1">
      <c r="A570" s="103"/>
      <c r="B570" s="108" t="s">
        <v>515</v>
      </c>
      <c r="C570" s="103" t="s">
        <v>514</v>
      </c>
      <c r="D570" s="42">
        <v>128</v>
      </c>
      <c r="E570" s="178">
        <v>110</v>
      </c>
      <c r="F570" s="42"/>
      <c r="G570" s="42">
        <v>110</v>
      </c>
      <c r="H570" s="156">
        <f>+G570</f>
        <v>110</v>
      </c>
      <c r="I570" s="57">
        <f>+G570/D570*100</f>
        <v>85.9375</v>
      </c>
      <c r="J570" s="57">
        <f>+G570/E570*100</f>
        <v>100</v>
      </c>
      <c r="K570" s="42"/>
    </row>
    <row r="571" spans="1:11" hidden="1">
      <c r="A571" s="103"/>
      <c r="B571" s="108" t="s">
        <v>516</v>
      </c>
      <c r="C571" s="103" t="s">
        <v>514</v>
      </c>
      <c r="D571" s="42"/>
      <c r="E571" s="178"/>
      <c r="F571" s="42"/>
      <c r="G571" s="42"/>
      <c r="H571" s="42"/>
      <c r="I571" s="57"/>
      <c r="J571" s="57"/>
      <c r="K571" s="42"/>
    </row>
    <row r="572" spans="1:11" hidden="1">
      <c r="A572" s="174"/>
      <c r="B572" s="108" t="s">
        <v>517</v>
      </c>
      <c r="C572" s="103" t="s">
        <v>277</v>
      </c>
      <c r="D572" s="57">
        <v>12315</v>
      </c>
      <c r="E572" s="178">
        <v>12000</v>
      </c>
      <c r="F572" s="42"/>
      <c r="G572" s="57">
        <v>12000</v>
      </c>
      <c r="H572" s="156">
        <f>+G572</f>
        <v>12000</v>
      </c>
      <c r="I572" s="57">
        <f>+G572/D572*100</f>
        <v>97.442143727162005</v>
      </c>
      <c r="J572" s="57">
        <f>+G572/E572*100</f>
        <v>100</v>
      </c>
      <c r="K572" s="42"/>
    </row>
    <row r="573" spans="1:11" hidden="1">
      <c r="A573" s="105"/>
      <c r="B573" s="109" t="s">
        <v>518</v>
      </c>
      <c r="C573" s="103"/>
      <c r="D573" s="42"/>
      <c r="E573" s="178"/>
      <c r="F573" s="42"/>
      <c r="G573" s="42"/>
      <c r="H573" s="42"/>
      <c r="I573" s="57"/>
      <c r="J573" s="57"/>
      <c r="K573" s="42"/>
    </row>
    <row r="574" spans="1:11" hidden="1">
      <c r="A574" s="110"/>
      <c r="B574" s="108" t="s">
        <v>519</v>
      </c>
      <c r="C574" s="101" t="s">
        <v>520</v>
      </c>
      <c r="D574" s="42"/>
      <c r="E574" s="178">
        <v>1</v>
      </c>
      <c r="F574" s="42"/>
      <c r="G574" s="42"/>
      <c r="H574" s="42"/>
      <c r="I574" s="57"/>
      <c r="J574" s="57"/>
      <c r="K574" s="42"/>
    </row>
    <row r="575" spans="1:11" hidden="1">
      <c r="A575" s="103"/>
      <c r="B575" s="108" t="s">
        <v>521</v>
      </c>
      <c r="C575" s="103" t="s">
        <v>522</v>
      </c>
      <c r="D575" s="42"/>
      <c r="E575" s="178"/>
      <c r="F575" s="42"/>
      <c r="G575" s="42"/>
      <c r="H575" s="42"/>
      <c r="I575" s="57"/>
      <c r="J575" s="57"/>
      <c r="K575" s="42"/>
    </row>
    <row r="576" spans="1:11" hidden="1">
      <c r="A576" s="103"/>
      <c r="B576" s="108" t="s">
        <v>523</v>
      </c>
      <c r="C576" s="103" t="s">
        <v>514</v>
      </c>
      <c r="D576" s="42">
        <v>7</v>
      </c>
      <c r="E576" s="178">
        <v>7</v>
      </c>
      <c r="F576" s="42"/>
      <c r="G576" s="42">
        <v>7</v>
      </c>
      <c r="H576" s="42">
        <f>+G576</f>
        <v>7</v>
      </c>
      <c r="I576" s="57">
        <f>+G576/D576*100</f>
        <v>100</v>
      </c>
      <c r="J576" s="57">
        <f>+G576/E576*100</f>
        <v>100</v>
      </c>
      <c r="K576" s="42"/>
    </row>
    <row r="577" spans="1:11" hidden="1">
      <c r="A577" s="103"/>
      <c r="B577" s="202" t="s">
        <v>524</v>
      </c>
      <c r="C577" s="103" t="s">
        <v>514</v>
      </c>
      <c r="D577" s="42">
        <v>7</v>
      </c>
      <c r="E577" s="178">
        <v>7</v>
      </c>
      <c r="F577" s="42"/>
      <c r="G577" s="42">
        <v>7</v>
      </c>
      <c r="H577" s="42">
        <f>+G577</f>
        <v>7</v>
      </c>
      <c r="I577" s="57">
        <f>+G577/D577*100</f>
        <v>100</v>
      </c>
      <c r="J577" s="57">
        <f>+G577/E577*100</f>
        <v>100</v>
      </c>
      <c r="K577" s="42"/>
    </row>
    <row r="578" spans="1:11" hidden="1">
      <c r="A578" s="105"/>
      <c r="B578" s="109" t="s">
        <v>525</v>
      </c>
      <c r="C578" s="103"/>
      <c r="D578" s="42"/>
      <c r="E578" s="178"/>
      <c r="F578" s="42"/>
      <c r="G578" s="42"/>
      <c r="H578" s="42"/>
      <c r="I578" s="57"/>
      <c r="J578" s="57"/>
      <c r="K578" s="42"/>
    </row>
    <row r="579" spans="1:11" hidden="1">
      <c r="A579" s="174"/>
      <c r="B579" s="108" t="s">
        <v>526</v>
      </c>
      <c r="C579" s="101" t="s">
        <v>527</v>
      </c>
      <c r="D579" s="42"/>
      <c r="E579" s="178"/>
      <c r="F579" s="42"/>
      <c r="G579" s="42"/>
      <c r="H579" s="42"/>
      <c r="I579" s="57"/>
      <c r="J579" s="57"/>
      <c r="K579" s="42"/>
    </row>
    <row r="580" spans="1:11" hidden="1">
      <c r="A580" s="174"/>
      <c r="B580" s="109" t="s">
        <v>528</v>
      </c>
      <c r="C580" s="103" t="s">
        <v>514</v>
      </c>
      <c r="D580" s="57">
        <v>65</v>
      </c>
      <c r="E580" s="303">
        <v>65</v>
      </c>
      <c r="F580" s="57"/>
      <c r="G580" s="57">
        <v>65</v>
      </c>
      <c r="H580" s="57">
        <f>+G580</f>
        <v>65</v>
      </c>
      <c r="I580" s="57">
        <f>+G580/D580*100</f>
        <v>100</v>
      </c>
      <c r="J580" s="57">
        <f>+G580/E580*100</f>
        <v>100</v>
      </c>
      <c r="K580" s="42"/>
    </row>
    <row r="581" spans="1:11" hidden="1">
      <c r="A581" s="174"/>
      <c r="B581" s="108" t="s">
        <v>529</v>
      </c>
      <c r="C581" s="103" t="s">
        <v>514</v>
      </c>
      <c r="D581" s="57">
        <v>10</v>
      </c>
      <c r="E581" s="303">
        <v>10</v>
      </c>
      <c r="F581" s="57"/>
      <c r="G581" s="57">
        <v>10</v>
      </c>
      <c r="H581" s="57">
        <f>+G581</f>
        <v>10</v>
      </c>
      <c r="I581" s="57">
        <f t="shared" ref="I581:I612" si="40">+G581/D581*100</f>
        <v>100</v>
      </c>
      <c r="J581" s="57">
        <f t="shared" ref="J581:J612" si="41">+G581/E581*100</f>
        <v>100</v>
      </c>
      <c r="K581" s="42"/>
    </row>
    <row r="582" spans="1:11" hidden="1">
      <c r="A582" s="174"/>
      <c r="B582" s="108" t="s">
        <v>530</v>
      </c>
      <c r="C582" s="103" t="s">
        <v>514</v>
      </c>
      <c r="D582" s="57">
        <v>55</v>
      </c>
      <c r="E582" s="303">
        <v>55</v>
      </c>
      <c r="F582" s="57"/>
      <c r="G582" s="57">
        <v>55</v>
      </c>
      <c r="H582" s="57">
        <v>55</v>
      </c>
      <c r="I582" s="57">
        <f t="shared" si="40"/>
        <v>100</v>
      </c>
      <c r="J582" s="57">
        <f t="shared" si="41"/>
        <v>100</v>
      </c>
      <c r="K582" s="42"/>
    </row>
    <row r="583" spans="1:11" hidden="1">
      <c r="A583" s="174"/>
      <c r="B583" s="108" t="s">
        <v>531</v>
      </c>
      <c r="C583" s="103" t="s">
        <v>532</v>
      </c>
      <c r="D583" s="57">
        <v>146</v>
      </c>
      <c r="E583" s="303">
        <v>150</v>
      </c>
      <c r="F583" s="57"/>
      <c r="G583" s="57">
        <v>155</v>
      </c>
      <c r="H583" s="57">
        <v>155</v>
      </c>
      <c r="I583" s="57">
        <f t="shared" si="40"/>
        <v>106.16438356164383</v>
      </c>
      <c r="J583" s="57">
        <f t="shared" si="41"/>
        <v>103.33333333333334</v>
      </c>
      <c r="K583" s="42"/>
    </row>
    <row r="584" spans="1:11" hidden="1">
      <c r="A584" s="174"/>
      <c r="B584" s="202" t="s">
        <v>586</v>
      </c>
      <c r="C584" s="103" t="s">
        <v>532</v>
      </c>
      <c r="D584" s="57">
        <v>125</v>
      </c>
      <c r="E584" s="303">
        <v>125</v>
      </c>
      <c r="F584" s="57"/>
      <c r="G584" s="57">
        <v>125</v>
      </c>
      <c r="H584" s="57">
        <v>125</v>
      </c>
      <c r="I584" s="57">
        <f t="shared" si="40"/>
        <v>100</v>
      </c>
      <c r="J584" s="57">
        <f t="shared" si="41"/>
        <v>100</v>
      </c>
      <c r="K584" s="42"/>
    </row>
    <row r="585" spans="1:11" hidden="1">
      <c r="A585" s="174"/>
      <c r="B585" s="108" t="s">
        <v>533</v>
      </c>
      <c r="C585" s="101" t="s">
        <v>75</v>
      </c>
      <c r="D585" s="57">
        <v>10785</v>
      </c>
      <c r="E585" s="303">
        <v>10990</v>
      </c>
      <c r="F585" s="57"/>
      <c r="G585" s="57">
        <v>11217</v>
      </c>
      <c r="H585" s="57">
        <v>11300</v>
      </c>
      <c r="I585" s="57">
        <f t="shared" si="40"/>
        <v>104.0055632823366</v>
      </c>
      <c r="J585" s="57">
        <f t="shared" si="41"/>
        <v>102.06551410373066</v>
      </c>
      <c r="K585" s="42"/>
    </row>
    <row r="586" spans="1:11" hidden="1">
      <c r="A586" s="174"/>
      <c r="B586" s="108" t="s">
        <v>534</v>
      </c>
      <c r="C586" s="101" t="s">
        <v>75</v>
      </c>
      <c r="D586" s="57">
        <v>10168</v>
      </c>
      <c r="E586" s="303">
        <v>10643</v>
      </c>
      <c r="F586" s="57"/>
      <c r="G586" s="57">
        <v>10643</v>
      </c>
      <c r="H586" s="57">
        <v>11150</v>
      </c>
      <c r="I586" s="57">
        <f t="shared" si="40"/>
        <v>104.67151848937843</v>
      </c>
      <c r="J586" s="57">
        <f t="shared" si="41"/>
        <v>100</v>
      </c>
      <c r="K586" s="42"/>
    </row>
    <row r="587" spans="1:11" hidden="1">
      <c r="A587" s="174"/>
      <c r="B587" s="108" t="s">
        <v>535</v>
      </c>
      <c r="C587" s="101" t="s">
        <v>536</v>
      </c>
      <c r="D587" s="57">
        <v>106</v>
      </c>
      <c r="E587" s="303">
        <v>101</v>
      </c>
      <c r="F587" s="57"/>
      <c r="G587" s="57">
        <v>123</v>
      </c>
      <c r="H587" s="57">
        <v>116</v>
      </c>
      <c r="I587" s="57">
        <f t="shared" si="40"/>
        <v>116.03773584905662</v>
      </c>
      <c r="J587" s="57">
        <f t="shared" si="41"/>
        <v>121.78217821782178</v>
      </c>
      <c r="K587" s="42"/>
    </row>
    <row r="588" spans="1:11" hidden="1">
      <c r="A588" s="174"/>
      <c r="B588" s="108" t="s">
        <v>537</v>
      </c>
      <c r="C588" s="101" t="s">
        <v>536</v>
      </c>
      <c r="D588" s="57">
        <v>100</v>
      </c>
      <c r="E588" s="303">
        <v>98</v>
      </c>
      <c r="F588" s="57"/>
      <c r="G588" s="57">
        <v>98</v>
      </c>
      <c r="H588" s="57">
        <v>98</v>
      </c>
      <c r="I588" s="57">
        <f t="shared" si="40"/>
        <v>98</v>
      </c>
      <c r="J588" s="57">
        <f t="shared" si="41"/>
        <v>100</v>
      </c>
      <c r="K588" s="42"/>
    </row>
    <row r="589" spans="1:11" hidden="1">
      <c r="A589" s="174"/>
      <c r="B589" s="108" t="s">
        <v>538</v>
      </c>
      <c r="C589" s="101" t="s">
        <v>24</v>
      </c>
      <c r="D589" s="42">
        <v>80.3</v>
      </c>
      <c r="E589" s="203">
        <v>82.5</v>
      </c>
      <c r="F589" s="42"/>
      <c r="G589" s="42">
        <v>82.5</v>
      </c>
      <c r="H589" s="42">
        <v>83</v>
      </c>
      <c r="I589" s="57">
        <f t="shared" si="40"/>
        <v>102.73972602739727</v>
      </c>
      <c r="J589" s="57">
        <f t="shared" si="41"/>
        <v>100</v>
      </c>
      <c r="K589" s="42"/>
    </row>
    <row r="590" spans="1:11" hidden="1">
      <c r="A590" s="174"/>
      <c r="B590" s="108" t="s">
        <v>539</v>
      </c>
      <c r="C590" s="101" t="s">
        <v>24</v>
      </c>
      <c r="D590" s="42">
        <v>75.3</v>
      </c>
      <c r="E590" s="178">
        <v>65</v>
      </c>
      <c r="F590" s="42"/>
      <c r="G590" s="42">
        <v>65</v>
      </c>
      <c r="H590" s="42">
        <v>67</v>
      </c>
      <c r="I590" s="57">
        <f t="shared" si="40"/>
        <v>86.321381142098275</v>
      </c>
      <c r="J590" s="57">
        <f t="shared" si="41"/>
        <v>100</v>
      </c>
      <c r="K590" s="42"/>
    </row>
    <row r="591" spans="1:11" hidden="1">
      <c r="A591" s="174"/>
      <c r="B591" s="108" t="s">
        <v>540</v>
      </c>
      <c r="C591" s="101" t="s">
        <v>24</v>
      </c>
      <c r="D591" s="42">
        <v>95.2</v>
      </c>
      <c r="E591" s="178">
        <v>96</v>
      </c>
      <c r="F591" s="42"/>
      <c r="G591" s="42">
        <v>96</v>
      </c>
      <c r="H591" s="42">
        <v>96</v>
      </c>
      <c r="I591" s="57">
        <f t="shared" si="40"/>
        <v>100.84033613445378</v>
      </c>
      <c r="J591" s="57">
        <f t="shared" si="41"/>
        <v>100</v>
      </c>
      <c r="K591" s="42"/>
    </row>
    <row r="592" spans="1:11" hidden="1">
      <c r="A592" s="105"/>
      <c r="B592" s="109" t="s">
        <v>541</v>
      </c>
      <c r="C592" s="103"/>
      <c r="D592" s="42"/>
      <c r="E592" s="178"/>
      <c r="F592" s="42"/>
      <c r="G592" s="42"/>
      <c r="H592" s="42"/>
      <c r="I592" s="57"/>
      <c r="J592" s="57"/>
      <c r="K592" s="42"/>
    </row>
    <row r="593" spans="1:11" hidden="1">
      <c r="A593" s="174"/>
      <c r="B593" s="108" t="s">
        <v>542</v>
      </c>
      <c r="C593" s="103" t="s">
        <v>330</v>
      </c>
      <c r="D593" s="42">
        <v>472</v>
      </c>
      <c r="E593" s="178">
        <v>359</v>
      </c>
      <c r="F593" s="42"/>
      <c r="G593" s="42">
        <v>109</v>
      </c>
      <c r="H593" s="42">
        <v>120</v>
      </c>
      <c r="I593" s="57">
        <f t="shared" si="40"/>
        <v>23.093220338983052</v>
      </c>
      <c r="J593" s="57">
        <f t="shared" si="41"/>
        <v>30.362116991643457</v>
      </c>
      <c r="K593" s="42"/>
    </row>
    <row r="594" spans="1:11" hidden="1">
      <c r="A594" s="174"/>
      <c r="B594" s="108" t="s">
        <v>587</v>
      </c>
      <c r="C594" s="103" t="s">
        <v>330</v>
      </c>
      <c r="D594" s="42">
        <v>6071</v>
      </c>
      <c r="E594" s="178">
        <v>7408</v>
      </c>
      <c r="F594" s="42"/>
      <c r="G594" s="42">
        <v>6180</v>
      </c>
      <c r="H594" s="42">
        <v>6300</v>
      </c>
      <c r="I594" s="57">
        <f t="shared" si="40"/>
        <v>101.79542085323669</v>
      </c>
      <c r="J594" s="57">
        <f t="shared" si="41"/>
        <v>83.423326133909299</v>
      </c>
      <c r="K594" s="42"/>
    </row>
    <row r="595" spans="1:11" hidden="1">
      <c r="A595" s="174"/>
      <c r="B595" s="108" t="s">
        <v>543</v>
      </c>
      <c r="C595" s="103" t="s">
        <v>277</v>
      </c>
      <c r="D595" s="42">
        <v>1680</v>
      </c>
      <c r="E595" s="178">
        <v>2400</v>
      </c>
      <c r="F595" s="42"/>
      <c r="G595" s="42">
        <v>2400</v>
      </c>
      <c r="H595" s="42">
        <v>2400</v>
      </c>
      <c r="I595" s="57">
        <f t="shared" si="40"/>
        <v>142.85714285714286</v>
      </c>
      <c r="J595" s="57">
        <f t="shared" si="41"/>
        <v>100</v>
      </c>
      <c r="K595" s="42"/>
    </row>
    <row r="596" spans="1:11" hidden="1">
      <c r="A596" s="105"/>
      <c r="B596" s="109" t="s">
        <v>544</v>
      </c>
      <c r="C596" s="105" t="s">
        <v>545</v>
      </c>
      <c r="D596" s="99">
        <v>9</v>
      </c>
      <c r="E596" s="204">
        <v>12</v>
      </c>
      <c r="F596" s="99"/>
      <c r="G596" s="99">
        <v>9</v>
      </c>
      <c r="H596" s="99">
        <v>10</v>
      </c>
      <c r="I596" s="100">
        <f t="shared" si="40"/>
        <v>100</v>
      </c>
      <c r="J596" s="100">
        <f t="shared" si="41"/>
        <v>75</v>
      </c>
      <c r="K596" s="42"/>
    </row>
    <row r="597" spans="1:11" hidden="1">
      <c r="A597" s="105"/>
      <c r="B597" s="109" t="s">
        <v>546</v>
      </c>
      <c r="C597" s="103" t="s">
        <v>547</v>
      </c>
      <c r="D597" s="42">
        <v>3</v>
      </c>
      <c r="E597" s="178">
        <v>3</v>
      </c>
      <c r="F597" s="42"/>
      <c r="G597" s="42">
        <v>3</v>
      </c>
      <c r="H597" s="42">
        <v>3</v>
      </c>
      <c r="I597" s="57">
        <f t="shared" si="40"/>
        <v>100</v>
      </c>
      <c r="J597" s="57">
        <f t="shared" si="41"/>
        <v>100</v>
      </c>
      <c r="K597" s="42"/>
    </row>
    <row r="598" spans="1:11" hidden="1">
      <c r="A598" s="105"/>
      <c r="B598" s="109" t="s">
        <v>548</v>
      </c>
      <c r="C598" s="103"/>
      <c r="D598" s="42"/>
      <c r="E598" s="178"/>
      <c r="F598" s="42"/>
      <c r="G598" s="42"/>
      <c r="H598" s="42"/>
      <c r="I598" s="57"/>
      <c r="J598" s="57"/>
      <c r="K598" s="42"/>
    </row>
    <row r="599" spans="1:11" hidden="1">
      <c r="A599" s="105"/>
      <c r="B599" s="109" t="s">
        <v>549</v>
      </c>
      <c r="C599" s="103" t="s">
        <v>520</v>
      </c>
      <c r="D599" s="42">
        <v>1</v>
      </c>
      <c r="E599" s="178">
        <v>1</v>
      </c>
      <c r="F599" s="42"/>
      <c r="G599" s="42">
        <v>1</v>
      </c>
      <c r="H599" s="42">
        <v>1</v>
      </c>
      <c r="I599" s="57">
        <f t="shared" si="40"/>
        <v>100</v>
      </c>
      <c r="J599" s="57">
        <f t="shared" si="41"/>
        <v>100</v>
      </c>
      <c r="K599" s="42"/>
    </row>
    <row r="600" spans="1:11" hidden="1">
      <c r="A600" s="105"/>
      <c r="B600" s="109" t="s">
        <v>550</v>
      </c>
      <c r="C600" s="103" t="s">
        <v>551</v>
      </c>
      <c r="D600" s="42">
        <v>96</v>
      </c>
      <c r="E600" s="178">
        <v>99</v>
      </c>
      <c r="F600" s="42"/>
      <c r="G600" s="42">
        <v>101</v>
      </c>
      <c r="H600" s="42">
        <v>104</v>
      </c>
      <c r="I600" s="57">
        <f t="shared" si="40"/>
        <v>105.20833333333333</v>
      </c>
      <c r="J600" s="57">
        <f t="shared" si="41"/>
        <v>102.02020202020201</v>
      </c>
      <c r="K600" s="42"/>
    </row>
    <row r="601" spans="1:11" hidden="1">
      <c r="A601" s="103"/>
      <c r="B601" s="108" t="s">
        <v>552</v>
      </c>
      <c r="C601" s="103" t="s">
        <v>551</v>
      </c>
      <c r="D601" s="42"/>
      <c r="E601" s="178"/>
      <c r="F601" s="42"/>
      <c r="G601" s="42"/>
      <c r="H601" s="42"/>
      <c r="I601" s="57"/>
      <c r="J601" s="57"/>
      <c r="K601" s="42"/>
    </row>
    <row r="602" spans="1:11" hidden="1">
      <c r="A602" s="103"/>
      <c r="B602" s="108" t="s">
        <v>553</v>
      </c>
      <c r="C602" s="103" t="s">
        <v>551</v>
      </c>
      <c r="D602" s="42">
        <v>9</v>
      </c>
      <c r="E602" s="178">
        <v>10</v>
      </c>
      <c r="F602" s="42"/>
      <c r="G602" s="42">
        <v>9</v>
      </c>
      <c r="H602" s="42">
        <v>10</v>
      </c>
      <c r="I602" s="57">
        <f t="shared" si="40"/>
        <v>100</v>
      </c>
      <c r="J602" s="57">
        <f t="shared" si="41"/>
        <v>90</v>
      </c>
      <c r="K602" s="42"/>
    </row>
    <row r="603" spans="1:11" hidden="1">
      <c r="A603" s="103"/>
      <c r="B603" s="108" t="s">
        <v>554</v>
      </c>
      <c r="C603" s="103" t="s">
        <v>551</v>
      </c>
      <c r="D603" s="42">
        <v>87</v>
      </c>
      <c r="E603" s="178">
        <v>89</v>
      </c>
      <c r="F603" s="42"/>
      <c r="G603" s="42">
        <v>92</v>
      </c>
      <c r="H603" s="42">
        <v>94</v>
      </c>
      <c r="I603" s="57">
        <f t="shared" si="40"/>
        <v>105.74712643678161</v>
      </c>
      <c r="J603" s="57">
        <f t="shared" si="41"/>
        <v>103.37078651685394</v>
      </c>
      <c r="K603" s="42"/>
    </row>
    <row r="604" spans="1:11" hidden="1">
      <c r="A604" s="105"/>
      <c r="B604" s="109" t="s">
        <v>555</v>
      </c>
      <c r="C604" s="103" t="s">
        <v>551</v>
      </c>
      <c r="D604" s="42">
        <v>1</v>
      </c>
      <c r="E604" s="178">
        <v>1</v>
      </c>
      <c r="F604" s="42"/>
      <c r="G604" s="42">
        <v>1</v>
      </c>
      <c r="H604" s="42">
        <v>1</v>
      </c>
      <c r="I604" s="57">
        <f t="shared" si="40"/>
        <v>100</v>
      </c>
      <c r="J604" s="57">
        <f t="shared" si="41"/>
        <v>100</v>
      </c>
      <c r="K604" s="42"/>
    </row>
    <row r="605" spans="1:11" hidden="1">
      <c r="A605" s="105"/>
      <c r="B605" s="109" t="s">
        <v>556</v>
      </c>
      <c r="C605" s="103"/>
      <c r="D605" s="42"/>
      <c r="E605" s="178"/>
      <c r="F605" s="42"/>
      <c r="G605" s="42"/>
      <c r="H605" s="42"/>
      <c r="I605" s="57"/>
      <c r="J605" s="57"/>
      <c r="K605" s="42"/>
    </row>
    <row r="606" spans="1:11" s="2" customFormat="1" ht="17.399999999999999" hidden="1">
      <c r="A606" s="105"/>
      <c r="B606" s="109" t="s">
        <v>557</v>
      </c>
      <c r="C606" s="105" t="s">
        <v>558</v>
      </c>
      <c r="D606" s="100">
        <v>13457</v>
      </c>
      <c r="E606" s="304">
        <v>13726</v>
      </c>
      <c r="F606" s="100"/>
      <c r="G606" s="100">
        <v>13726</v>
      </c>
      <c r="H606" s="100">
        <v>13726</v>
      </c>
      <c r="I606" s="100">
        <f t="shared" si="40"/>
        <v>101.99895964925318</v>
      </c>
      <c r="J606" s="100">
        <f t="shared" si="41"/>
        <v>100</v>
      </c>
      <c r="K606" s="99"/>
    </row>
    <row r="607" spans="1:11" hidden="1">
      <c r="A607" s="103"/>
      <c r="B607" s="108" t="s">
        <v>559</v>
      </c>
      <c r="C607" s="103" t="s">
        <v>24</v>
      </c>
      <c r="D607" s="42">
        <v>22</v>
      </c>
      <c r="E607" s="203">
        <v>22.4</v>
      </c>
      <c r="F607" s="42"/>
      <c r="G607" s="42">
        <v>22</v>
      </c>
      <c r="H607" s="42">
        <v>22.4</v>
      </c>
      <c r="I607" s="57">
        <f t="shared" si="40"/>
        <v>100</v>
      </c>
      <c r="J607" s="57">
        <f t="shared" si="41"/>
        <v>98.214285714285722</v>
      </c>
      <c r="K607" s="42"/>
    </row>
    <row r="608" spans="1:11" s="2" customFormat="1" ht="17.399999999999999" hidden="1">
      <c r="A608" s="105"/>
      <c r="B608" s="109" t="s">
        <v>560</v>
      </c>
      <c r="C608" s="105" t="s">
        <v>561</v>
      </c>
      <c r="D608" s="100">
        <v>1846</v>
      </c>
      <c r="E608" s="304">
        <v>2043</v>
      </c>
      <c r="F608" s="100"/>
      <c r="G608" s="100">
        <v>1850</v>
      </c>
      <c r="H608" s="100">
        <v>1860</v>
      </c>
      <c r="I608" s="100">
        <f t="shared" si="40"/>
        <v>100.21668472372698</v>
      </c>
      <c r="J608" s="100">
        <f t="shared" si="41"/>
        <v>90.553108174253552</v>
      </c>
      <c r="K608" s="99"/>
    </row>
    <row r="609" spans="1:11" s="2" customFormat="1" ht="17.399999999999999" hidden="1">
      <c r="A609" s="98"/>
      <c r="B609" s="121" t="s">
        <v>562</v>
      </c>
      <c r="C609" s="105" t="s">
        <v>563</v>
      </c>
      <c r="D609" s="100">
        <v>36</v>
      </c>
      <c r="E609" s="304">
        <v>36</v>
      </c>
      <c r="F609" s="100"/>
      <c r="G609" s="100">
        <v>36</v>
      </c>
      <c r="H609" s="100">
        <v>36</v>
      </c>
      <c r="I609" s="100">
        <f t="shared" si="40"/>
        <v>100</v>
      </c>
      <c r="J609" s="100">
        <f t="shared" si="41"/>
        <v>100</v>
      </c>
      <c r="K609" s="99"/>
    </row>
    <row r="610" spans="1:11" s="2" customFormat="1" hidden="1">
      <c r="A610" s="98"/>
      <c r="B610" s="121" t="s">
        <v>564</v>
      </c>
      <c r="C610" s="105"/>
      <c r="D610" s="99"/>
      <c r="E610" s="204"/>
      <c r="F610" s="99"/>
      <c r="G610" s="99"/>
      <c r="H610" s="99"/>
      <c r="I610" s="57"/>
      <c r="J610" s="57"/>
      <c r="K610" s="99"/>
    </row>
    <row r="611" spans="1:11" hidden="1">
      <c r="A611" s="205"/>
      <c r="B611" s="206" t="s">
        <v>565</v>
      </c>
      <c r="C611" s="103" t="s">
        <v>566</v>
      </c>
      <c r="D611" s="42">
        <v>1</v>
      </c>
      <c r="E611" s="178">
        <v>1</v>
      </c>
      <c r="F611" s="42"/>
      <c r="G611" s="42">
        <v>1</v>
      </c>
      <c r="H611" s="42">
        <v>1</v>
      </c>
      <c r="I611" s="57">
        <f t="shared" si="40"/>
        <v>100</v>
      </c>
      <c r="J611" s="57">
        <f t="shared" si="41"/>
        <v>100</v>
      </c>
      <c r="K611" s="42"/>
    </row>
    <row r="612" spans="1:11" hidden="1">
      <c r="A612" s="205"/>
      <c r="B612" s="206" t="s">
        <v>567</v>
      </c>
      <c r="C612" s="103" t="s">
        <v>551</v>
      </c>
      <c r="D612" s="42">
        <v>7</v>
      </c>
      <c r="E612" s="178">
        <v>7</v>
      </c>
      <c r="F612" s="42"/>
      <c r="G612" s="42">
        <v>7</v>
      </c>
      <c r="H612" s="42">
        <v>7</v>
      </c>
      <c r="I612" s="57">
        <f t="shared" si="40"/>
        <v>100</v>
      </c>
      <c r="J612" s="57">
        <f t="shared" si="41"/>
        <v>100</v>
      </c>
      <c r="K612" s="42"/>
    </row>
    <row r="613" spans="1:11" s="3" customFormat="1" ht="17.399999999999999" hidden="1">
      <c r="A613" s="41"/>
      <c r="B613" s="41" t="str">
        <f>UPPER("Thông tin - Truyền thông")</f>
        <v>THÔNG TIN - TRUYỀN THÔNG</v>
      </c>
      <c r="C613" s="41"/>
      <c r="D613" s="41"/>
      <c r="E613" s="41"/>
      <c r="F613" s="41"/>
      <c r="G613" s="41"/>
      <c r="H613" s="41"/>
      <c r="I613" s="245"/>
      <c r="J613" s="245"/>
      <c r="K613" s="41"/>
    </row>
    <row r="614" spans="1:11" hidden="1">
      <c r="A614" s="207"/>
      <c r="B614" s="208" t="s">
        <v>568</v>
      </c>
      <c r="C614" s="209"/>
      <c r="D614" s="42"/>
      <c r="E614" s="42"/>
      <c r="F614" s="42"/>
      <c r="G614" s="42"/>
      <c r="H614" s="42"/>
      <c r="I614" s="57"/>
      <c r="J614" s="57"/>
      <c r="K614" s="42"/>
    </row>
    <row r="615" spans="1:11" hidden="1">
      <c r="A615" s="210"/>
      <c r="B615" s="211" t="s">
        <v>569</v>
      </c>
      <c r="C615" s="209"/>
      <c r="D615" s="42"/>
      <c r="E615" s="42"/>
      <c r="F615" s="42"/>
      <c r="G615" s="42"/>
      <c r="H615" s="42"/>
      <c r="I615" s="57"/>
      <c r="J615" s="57"/>
      <c r="K615" s="42"/>
    </row>
    <row r="616" spans="1:11" hidden="1">
      <c r="A616" s="210"/>
      <c r="B616" s="211" t="s">
        <v>570</v>
      </c>
      <c r="C616" s="209" t="s">
        <v>571</v>
      </c>
      <c r="D616" s="42"/>
      <c r="E616" s="42"/>
      <c r="F616" s="42"/>
      <c r="G616" s="42"/>
      <c r="H616" s="42"/>
      <c r="I616" s="57"/>
      <c r="J616" s="57"/>
      <c r="K616" s="42"/>
    </row>
    <row r="617" spans="1:11" hidden="1">
      <c r="A617" s="210"/>
      <c r="B617" s="211" t="s">
        <v>572</v>
      </c>
      <c r="C617" s="209" t="s">
        <v>571</v>
      </c>
      <c r="D617" s="42">
        <v>1</v>
      </c>
      <c r="E617" s="42">
        <v>1</v>
      </c>
      <c r="F617" s="42"/>
      <c r="G617" s="42">
        <v>1</v>
      </c>
      <c r="H617" s="42">
        <f>+G617</f>
        <v>1</v>
      </c>
      <c r="I617" s="57">
        <f>+G617/D617*100</f>
        <v>100</v>
      </c>
      <c r="J617" s="57">
        <f>+G617/E617*100</f>
        <v>100</v>
      </c>
      <c r="K617" s="42"/>
    </row>
    <row r="618" spans="1:11" hidden="1">
      <c r="A618" s="210"/>
      <c r="B618" s="211" t="s">
        <v>573</v>
      </c>
      <c r="C618" s="209" t="s">
        <v>571</v>
      </c>
      <c r="D618" s="42"/>
      <c r="E618" s="42"/>
      <c r="F618" s="42"/>
      <c r="G618" s="42"/>
      <c r="H618" s="42"/>
      <c r="I618" s="57"/>
      <c r="J618" s="57"/>
      <c r="K618" s="42"/>
    </row>
    <row r="619" spans="1:11" hidden="1">
      <c r="A619" s="210"/>
      <c r="B619" s="212" t="s">
        <v>574</v>
      </c>
      <c r="C619" s="209" t="s">
        <v>575</v>
      </c>
      <c r="D619" s="42">
        <v>4</v>
      </c>
      <c r="E619" s="42">
        <v>4</v>
      </c>
      <c r="F619" s="42"/>
      <c r="G619" s="42">
        <v>4</v>
      </c>
      <c r="H619" s="42">
        <f>+G619</f>
        <v>4</v>
      </c>
      <c r="I619" s="57">
        <f>+G619/D619*100</f>
        <v>100</v>
      </c>
      <c r="J619" s="57">
        <f>+G619/E619*100</f>
        <v>100</v>
      </c>
      <c r="K619" s="42"/>
    </row>
    <row r="620" spans="1:11" hidden="1">
      <c r="A620" s="207"/>
      <c r="B620" s="208" t="s">
        <v>576</v>
      </c>
      <c r="C620" s="209"/>
      <c r="D620" s="42"/>
      <c r="E620" s="42"/>
      <c r="F620" s="42"/>
      <c r="G620" s="42"/>
      <c r="H620" s="42"/>
      <c r="I620" s="57"/>
      <c r="J620" s="57"/>
      <c r="K620" s="42"/>
    </row>
    <row r="621" spans="1:11" hidden="1">
      <c r="A621" s="210"/>
      <c r="B621" s="211" t="s">
        <v>577</v>
      </c>
      <c r="C621" s="209" t="s">
        <v>408</v>
      </c>
      <c r="D621" s="57">
        <v>82</v>
      </c>
      <c r="E621" s="57">
        <v>86</v>
      </c>
      <c r="F621" s="57"/>
      <c r="G621" s="57">
        <v>86</v>
      </c>
      <c r="H621" s="57">
        <f>+G621</f>
        <v>86</v>
      </c>
      <c r="I621" s="57">
        <f>+G621/D621*100</f>
        <v>104.8780487804878</v>
      </c>
      <c r="J621" s="57">
        <f>+G621/E621*100</f>
        <v>100</v>
      </c>
      <c r="K621" s="42"/>
    </row>
    <row r="622" spans="1:11" hidden="1">
      <c r="A622" s="210"/>
      <c r="B622" s="212" t="s">
        <v>578</v>
      </c>
      <c r="C622" s="209" t="s">
        <v>579</v>
      </c>
      <c r="D622" s="57">
        <v>40477</v>
      </c>
      <c r="E622" s="57">
        <v>41200</v>
      </c>
      <c r="F622" s="57"/>
      <c r="G622" s="57">
        <f>+E622</f>
        <v>41200</v>
      </c>
      <c r="H622" s="57">
        <f>+G622</f>
        <v>41200</v>
      </c>
      <c r="I622" s="57">
        <f>+G622/D622*100</f>
        <v>101.78619957012624</v>
      </c>
      <c r="J622" s="57">
        <f>+G622/E622*100</f>
        <v>100</v>
      </c>
      <c r="K622" s="42"/>
    </row>
    <row r="623" spans="1:11" hidden="1">
      <c r="A623" s="210"/>
      <c r="B623" s="212" t="s">
        <v>580</v>
      </c>
      <c r="C623" s="209" t="s">
        <v>579</v>
      </c>
      <c r="D623" s="57">
        <v>4</v>
      </c>
      <c r="E623" s="57">
        <v>4</v>
      </c>
      <c r="F623" s="57"/>
      <c r="G623" s="57">
        <f>+E623</f>
        <v>4</v>
      </c>
      <c r="H623" s="57">
        <f>+G623</f>
        <v>4</v>
      </c>
      <c r="I623" s="57">
        <f>+G623/D623*100</f>
        <v>100</v>
      </c>
      <c r="J623" s="57">
        <f>+G623/E623*100</f>
        <v>100</v>
      </c>
      <c r="K623" s="42"/>
    </row>
    <row r="624" spans="1:11" hidden="1">
      <c r="A624" s="210"/>
      <c r="B624" s="212" t="s">
        <v>604</v>
      </c>
      <c r="C624" s="209" t="s">
        <v>579</v>
      </c>
      <c r="D624" s="57">
        <v>1334</v>
      </c>
      <c r="E624" s="57">
        <v>1350</v>
      </c>
      <c r="F624" s="57"/>
      <c r="G624" s="57">
        <f>+E624</f>
        <v>1350</v>
      </c>
      <c r="H624" s="57">
        <f>+G624</f>
        <v>1350</v>
      </c>
      <c r="I624" s="57">
        <f>+G624/D624*100</f>
        <v>101.19940029985008</v>
      </c>
      <c r="J624" s="57">
        <f>+G624/E624*100</f>
        <v>100</v>
      </c>
      <c r="K624" s="42"/>
    </row>
    <row r="625" spans="1:11" hidden="1">
      <c r="A625" s="213"/>
      <c r="B625" s="214" t="s">
        <v>581</v>
      </c>
      <c r="C625" s="215" t="s">
        <v>72</v>
      </c>
      <c r="D625" s="273">
        <v>12</v>
      </c>
      <c r="E625" s="273">
        <v>12</v>
      </c>
      <c r="F625" s="273"/>
      <c r="G625" s="273">
        <f>+E625</f>
        <v>12</v>
      </c>
      <c r="H625" s="273">
        <f>+G625</f>
        <v>12</v>
      </c>
      <c r="I625" s="273">
        <f>+G625/D625*100</f>
        <v>100</v>
      </c>
      <c r="J625" s="273">
        <f>+G625/E625*100</f>
        <v>100</v>
      </c>
      <c r="K625" s="216"/>
    </row>
  </sheetData>
  <mergeCells count="8">
    <mergeCell ref="I2:J2"/>
    <mergeCell ref="K2:K3"/>
    <mergeCell ref="A2:A3"/>
    <mergeCell ref="B2:B3"/>
    <mergeCell ref="C2:C3"/>
    <mergeCell ref="D2:D3"/>
    <mergeCell ref="E2:G2"/>
    <mergeCell ref="H2:H3"/>
  </mergeCells>
  <hyperlinks>
    <hyperlink ref="H1" location="Index" display="Quay ve"/>
    <hyperlink ref="A2" location="Start1" display="Mucluc"/>
    <hyperlink ref="A3" location="Start3" display="Biểu 1 (2)"/>
    <hyperlink ref="A4" location="Start4" display="Biểu 2 (NN)"/>
    <hyperlink ref="A5" location="Start5" display="Biểu 2a (NN)"/>
    <hyperlink ref="A6" location="Start6" display="Biểu 3 (CN)"/>
    <hyperlink ref="A7" location="Start7" display="Biểu 4 (TM&amp;DV)"/>
    <hyperlink ref="A8" location="Start8" display="Biểu 5 (VT)"/>
    <hyperlink ref="A9" location="Start9" display="Biểu 6 (HTX)"/>
    <hyperlink ref="A10" location="Start10" display="Biểu 7 (LĐ)"/>
    <hyperlink ref="A11" location="Start11" display="Biểu 7a (LĐ)"/>
    <hyperlink ref="A12" location="Start12" display="Biểu 8 (MT)"/>
    <hyperlink ref="A13" location="Start13" display="Biểu 9 (DS&amp;TE)"/>
    <hyperlink ref="A14" location="Start14" display="Biểu 9a (DS&amp;TE)"/>
    <hyperlink ref="A15" location="Start15" display="Biểu 10 (Y tế)"/>
    <hyperlink ref="A16" location="Start16" display="Biểu 10a (Y tế)"/>
    <hyperlink ref="A17" location="Start17" display="Biểu 11 (GD&amp;ĐT)"/>
    <hyperlink ref="A18" location="Start18" display="Biểu 11a (GD&amp;ĐT)"/>
    <hyperlink ref="A19" location="Start19" display="Biểu 12 (VH)"/>
    <hyperlink ref="A20" location="Start20" display="Biểu 12a (VH)"/>
    <hyperlink ref="A21" location="Start21" display="Biểu 13 (TrTh)"/>
  </hyperlinks>
  <pageMargins left="0.19685039370078741" right="0.19685039370078741" top="0.47244094488188981" bottom="0.125" header="0.47244094488188981" footer="0.19685039370078741"/>
  <pageSetup paperSize="9" scale="7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00000"/>
    <pageSetUpPr fitToPage="1"/>
  </sheetPr>
  <dimension ref="A1:AH621"/>
  <sheetViews>
    <sheetView tabSelected="1" zoomScale="60" zoomScaleNormal="60" zoomScalePageLayoutView="70" workbookViewId="0">
      <pane ySplit="4" topLeftCell="A126" activePane="bottomLeft" state="frozen"/>
      <selection pane="bottomLeft" activeCell="AD194" sqref="AD194"/>
    </sheetView>
  </sheetViews>
  <sheetFormatPr defaultColWidth="9.109375" defaultRowHeight="18"/>
  <cols>
    <col min="1" max="1" width="9.44140625" style="332" bestFit="1" customWidth="1"/>
    <col min="2" max="2" width="50.44140625" style="349" customWidth="1"/>
    <col min="3" max="3" width="16.5546875" style="332" customWidth="1"/>
    <col min="4" max="4" width="15.44140625" style="349" customWidth="1"/>
    <col min="5" max="6" width="14.44140625" style="349" customWidth="1"/>
    <col min="7" max="7" width="13.88671875" style="349" hidden="1" customWidth="1"/>
    <col min="8" max="9" width="14.44140625" style="349" hidden="1" customWidth="1"/>
    <col min="10" max="10" width="15.109375" style="349" hidden="1" customWidth="1"/>
    <col min="11" max="13" width="14.44140625" style="349" hidden="1" customWidth="1"/>
    <col min="14" max="14" width="15.44140625" style="349" hidden="1" customWidth="1"/>
    <col min="15" max="17" width="14.44140625" style="349" hidden="1" customWidth="1"/>
    <col min="18" max="18" width="15.5546875" style="349" hidden="1" customWidth="1"/>
    <col min="19" max="19" width="14.44140625" style="363" hidden="1" customWidth="1"/>
    <col min="20" max="20" width="14.5546875" style="349" hidden="1" customWidth="1"/>
    <col min="21" max="21" width="15" style="349" hidden="1" customWidth="1"/>
    <col min="22" max="22" width="15.44140625" style="349" hidden="1" customWidth="1"/>
    <col min="23" max="23" width="14.44140625" style="349" hidden="1" customWidth="1"/>
    <col min="24" max="24" width="15.44140625" style="349" hidden="1" customWidth="1"/>
    <col min="25" max="25" width="14.44140625" style="349" hidden="1" customWidth="1"/>
    <col min="26" max="26" width="16.33203125" style="349" hidden="1" customWidth="1"/>
    <col min="27" max="27" width="14.44140625" style="349" hidden="1" customWidth="1"/>
    <col min="28" max="28" width="14.44140625" style="349" customWidth="1"/>
    <col min="29" max="29" width="16.88671875" style="333" customWidth="1"/>
    <col min="30" max="30" width="15.44140625" style="349" customWidth="1"/>
    <col min="31" max="31" width="23" style="349" customWidth="1"/>
    <col min="32" max="32" width="15.5546875" style="349" bestFit="1" customWidth="1"/>
    <col min="33" max="33" width="16.44140625" style="349" customWidth="1"/>
    <col min="34" max="34" width="14.109375" style="349" bestFit="1" customWidth="1"/>
    <col min="35" max="16384" width="9.109375" style="349"/>
  </cols>
  <sheetData>
    <row r="1" spans="1:32" ht="49.5" customHeight="1">
      <c r="A1" s="702" t="s">
        <v>939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A1" s="702"/>
      <c r="AB1" s="702"/>
      <c r="AC1" s="702"/>
      <c r="AD1" s="702"/>
    </row>
    <row r="2" spans="1:32" ht="31.5" customHeight="1">
      <c r="A2" s="703" t="s">
        <v>0</v>
      </c>
      <c r="B2" s="699" t="s">
        <v>1</v>
      </c>
      <c r="C2" s="703" t="s">
        <v>2</v>
      </c>
      <c r="D2" s="709" t="s">
        <v>940</v>
      </c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4" t="s">
        <v>847</v>
      </c>
      <c r="AC2" s="706" t="s">
        <v>848</v>
      </c>
      <c r="AD2" s="699" t="s">
        <v>3</v>
      </c>
    </row>
    <row r="3" spans="1:32" ht="36.75" customHeight="1">
      <c r="A3" s="704"/>
      <c r="B3" s="700"/>
      <c r="C3" s="704"/>
      <c r="D3" s="714" t="s">
        <v>833</v>
      </c>
      <c r="E3" s="711" t="s">
        <v>894</v>
      </c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3"/>
      <c r="AB3" s="700"/>
      <c r="AC3" s="707"/>
      <c r="AD3" s="700"/>
    </row>
    <row r="4" spans="1:32" s="332" customFormat="1" ht="102" customHeight="1">
      <c r="A4" s="705"/>
      <c r="B4" s="701"/>
      <c r="C4" s="705"/>
      <c r="D4" s="715"/>
      <c r="E4" s="356" t="str">
        <f>"Tháng "&amp;Sheet1!A3</f>
        <v>Tháng 1</v>
      </c>
      <c r="F4" s="356" t="s">
        <v>849</v>
      </c>
      <c r="G4" s="356" t="str">
        <f>"Tháng "&amp;Sheet1!B3</f>
        <v>Tháng 2</v>
      </c>
      <c r="H4" s="356" t="s">
        <v>849</v>
      </c>
      <c r="I4" s="356" t="str">
        <f>"Tháng "&amp;Sheet1!C3</f>
        <v>Tháng 3</v>
      </c>
      <c r="J4" s="356" t="s">
        <v>849</v>
      </c>
      <c r="K4" s="356" t="str">
        <f>"Tháng "&amp;Sheet1!D3</f>
        <v>Tháng 4</v>
      </c>
      <c r="L4" s="356" t="s">
        <v>849</v>
      </c>
      <c r="M4" s="356" t="str">
        <f>"Tháng "&amp;Sheet1!E3</f>
        <v>Tháng 5</v>
      </c>
      <c r="N4" s="356" t="s">
        <v>849</v>
      </c>
      <c r="O4" s="356" t="str">
        <f>"Tháng "&amp;Sheet1!F3</f>
        <v>Tháng 6</v>
      </c>
      <c r="P4" s="356" t="s">
        <v>849</v>
      </c>
      <c r="Q4" s="356" t="str">
        <f>"Tháng "&amp;Sheet1!G3</f>
        <v>Tháng 7</v>
      </c>
      <c r="R4" s="356" t="s">
        <v>849</v>
      </c>
      <c r="S4" s="362" t="str">
        <f>"Tháng "&amp;Sheet1!H3</f>
        <v>Tháng 8</v>
      </c>
      <c r="T4" s="356" t="s">
        <v>849</v>
      </c>
      <c r="U4" s="356" t="str">
        <f>"Tháng "&amp;Sheet1!I3</f>
        <v>Tháng 9</v>
      </c>
      <c r="V4" s="356" t="s">
        <v>849</v>
      </c>
      <c r="W4" s="356" t="str">
        <f>"Tháng "&amp;Sheet1!J3</f>
        <v>Tháng 10</v>
      </c>
      <c r="X4" s="356" t="s">
        <v>849</v>
      </c>
      <c r="Y4" s="637" t="str">
        <f>"Tháng "&amp;Sheet1!K3</f>
        <v>Tháng 11</v>
      </c>
      <c r="Z4" s="356" t="s">
        <v>849</v>
      </c>
      <c r="AA4" s="356" t="str">
        <f>"Tháng "&amp;Sheet1!L3</f>
        <v>Tháng 12</v>
      </c>
      <c r="AB4" s="715"/>
      <c r="AC4" s="708"/>
      <c r="AD4" s="701"/>
      <c r="AF4" s="357"/>
    </row>
    <row r="5" spans="1:32" hidden="1">
      <c r="A5" s="367">
        <v>-1</v>
      </c>
      <c r="B5" s="368">
        <f>+A5-1</f>
        <v>-2</v>
      </c>
      <c r="C5" s="368">
        <f>+B5-1</f>
        <v>-3</v>
      </c>
      <c r="D5" s="368">
        <v>-4</v>
      </c>
      <c r="E5" s="368">
        <f t="shared" ref="E5:AC5" si="0">+D5-1</f>
        <v>-5</v>
      </c>
      <c r="F5" s="368">
        <f t="shared" si="0"/>
        <v>-6</v>
      </c>
      <c r="G5" s="368">
        <f t="shared" si="0"/>
        <v>-7</v>
      </c>
      <c r="H5" s="368">
        <f t="shared" si="0"/>
        <v>-8</v>
      </c>
      <c r="I5" s="368">
        <f t="shared" si="0"/>
        <v>-9</v>
      </c>
      <c r="J5" s="368">
        <f t="shared" si="0"/>
        <v>-10</v>
      </c>
      <c r="K5" s="368">
        <f t="shared" si="0"/>
        <v>-11</v>
      </c>
      <c r="L5" s="368">
        <f t="shared" si="0"/>
        <v>-12</v>
      </c>
      <c r="M5" s="368">
        <f t="shared" si="0"/>
        <v>-13</v>
      </c>
      <c r="N5" s="368">
        <f t="shared" si="0"/>
        <v>-14</v>
      </c>
      <c r="O5" s="368">
        <f t="shared" si="0"/>
        <v>-15</v>
      </c>
      <c r="P5" s="368">
        <f t="shared" si="0"/>
        <v>-16</v>
      </c>
      <c r="Q5" s="368">
        <f t="shared" si="0"/>
        <v>-17</v>
      </c>
      <c r="R5" s="368">
        <f t="shared" si="0"/>
        <v>-18</v>
      </c>
      <c r="S5" s="369">
        <f t="shared" si="0"/>
        <v>-19</v>
      </c>
      <c r="T5" s="368">
        <f t="shared" si="0"/>
        <v>-20</v>
      </c>
      <c r="U5" s="368">
        <f t="shared" si="0"/>
        <v>-21</v>
      </c>
      <c r="V5" s="368">
        <f t="shared" si="0"/>
        <v>-22</v>
      </c>
      <c r="W5" s="368">
        <f t="shared" si="0"/>
        <v>-23</v>
      </c>
      <c r="X5" s="368">
        <f t="shared" si="0"/>
        <v>-24</v>
      </c>
      <c r="Y5" s="368">
        <f t="shared" si="0"/>
        <v>-25</v>
      </c>
      <c r="Z5" s="368">
        <f t="shared" si="0"/>
        <v>-26</v>
      </c>
      <c r="AA5" s="368">
        <f t="shared" si="0"/>
        <v>-27</v>
      </c>
      <c r="AB5" s="368">
        <f t="shared" si="0"/>
        <v>-28</v>
      </c>
      <c r="AC5" s="368">
        <f t="shared" si="0"/>
        <v>-29</v>
      </c>
      <c r="AD5" s="368"/>
    </row>
    <row r="6" spans="1:32">
      <c r="A6" s="370" t="s">
        <v>4</v>
      </c>
      <c r="B6" s="371" t="s">
        <v>5</v>
      </c>
      <c r="C6" s="372"/>
      <c r="D6" s="373"/>
      <c r="E6" s="374"/>
      <c r="F6" s="374" t="str">
        <f t="shared" ref="F6:F16" si="1">IF(LEN(C6)=0," ",E6)</f>
        <v xml:space="preserve"> </v>
      </c>
      <c r="G6" s="374"/>
      <c r="H6" s="374" t="str">
        <f>IF(LEN($C6)=0," ",F6+G6)</f>
        <v xml:space="preserve"> </v>
      </c>
      <c r="I6" s="374"/>
      <c r="J6" s="374" t="str">
        <f t="shared" ref="J6:J16" si="2">IF(LEN($C6)=0," ",H6+I6)</f>
        <v xml:space="preserve"> </v>
      </c>
      <c r="K6" s="374"/>
      <c r="L6" s="374" t="str">
        <f t="shared" ref="L6:L16" si="3">IF(LEN($C6)=0," ",J6+K6)</f>
        <v xml:space="preserve"> </v>
      </c>
      <c r="M6" s="374"/>
      <c r="N6" s="374" t="str">
        <f t="shared" ref="N6:N16" si="4">IF(LEN($C6)=0," ",L6+M6)</f>
        <v xml:space="preserve"> </v>
      </c>
      <c r="O6" s="374"/>
      <c r="P6" s="374" t="str">
        <f t="shared" ref="P6:P16" si="5">IF(LEN($C6)=0," ",N6+O6)</f>
        <v xml:space="preserve"> </v>
      </c>
      <c r="Q6" s="374"/>
      <c r="R6" s="374" t="str">
        <f t="shared" ref="R6:R16" si="6">IF(LEN($C6)=0," ",P6+Q6)</f>
        <v xml:space="preserve"> </v>
      </c>
      <c r="S6" s="375"/>
      <c r="T6" s="374" t="str">
        <f t="shared" ref="T6:T16" si="7">IF(LEN($C6)=0," ",R6+S6)</f>
        <v xml:space="preserve"> </v>
      </c>
      <c r="U6" s="374"/>
      <c r="V6" s="374" t="str">
        <f t="shared" ref="V6:V16" si="8">IF(LEN($C6)=0," ",T6+U6)</f>
        <v xml:space="preserve"> </v>
      </c>
      <c r="W6" s="374"/>
      <c r="X6" s="374" t="str">
        <f t="shared" ref="X6:X16" si="9">IF(LEN($C6)=0," ",V6+W6)</f>
        <v xml:space="preserve"> </v>
      </c>
      <c r="Y6" s="374"/>
      <c r="Z6" s="374" t="str">
        <f t="shared" ref="Z6:Z16" si="10">IF(LEN($C6)=0," ",X6+Y6)</f>
        <v xml:space="preserve"> </v>
      </c>
      <c r="AA6" s="374"/>
      <c r="AB6" s="373"/>
      <c r="AC6" s="374" t="str">
        <f t="shared" ref="AC6:AC16" si="11">IF(LEN($C6)=0," ",E6/$D6)</f>
        <v xml:space="preserve"> </v>
      </c>
      <c r="AD6" s="373"/>
    </row>
    <row r="7" spans="1:32" s="332" customFormat="1" hidden="1">
      <c r="A7" s="370" t="s">
        <v>6</v>
      </c>
      <c r="B7" s="371" t="s">
        <v>7</v>
      </c>
      <c r="C7" s="372"/>
      <c r="D7" s="373"/>
      <c r="E7" s="374"/>
      <c r="F7" s="374" t="str">
        <f t="shared" si="1"/>
        <v xml:space="preserve"> </v>
      </c>
      <c r="G7" s="374"/>
      <c r="H7" s="374" t="str">
        <f t="shared" ref="H7:H16" si="12">IF(LEN(C7)=0," ",F7+G7)</f>
        <v xml:space="preserve"> </v>
      </c>
      <c r="I7" s="374"/>
      <c r="J7" s="374" t="str">
        <f t="shared" si="2"/>
        <v xml:space="preserve"> </v>
      </c>
      <c r="K7" s="374"/>
      <c r="L7" s="374" t="str">
        <f t="shared" si="3"/>
        <v xml:space="preserve"> </v>
      </c>
      <c r="M7" s="374"/>
      <c r="N7" s="374" t="str">
        <f t="shared" si="4"/>
        <v xml:space="preserve"> </v>
      </c>
      <c r="O7" s="374"/>
      <c r="P7" s="374" t="str">
        <f t="shared" si="5"/>
        <v xml:space="preserve"> </v>
      </c>
      <c r="Q7" s="374"/>
      <c r="R7" s="374" t="str">
        <f t="shared" si="6"/>
        <v xml:space="preserve"> </v>
      </c>
      <c r="S7" s="375"/>
      <c r="T7" s="374" t="str">
        <f t="shared" si="7"/>
        <v xml:space="preserve"> </v>
      </c>
      <c r="U7" s="374"/>
      <c r="V7" s="374" t="str">
        <f t="shared" si="8"/>
        <v xml:space="preserve"> </v>
      </c>
      <c r="W7" s="374"/>
      <c r="X7" s="374" t="str">
        <f t="shared" si="9"/>
        <v xml:space="preserve"> </v>
      </c>
      <c r="Y7" s="374"/>
      <c r="Z7" s="374" t="str">
        <f t="shared" si="10"/>
        <v xml:space="preserve"> </v>
      </c>
      <c r="AA7" s="374"/>
      <c r="AB7" s="373"/>
      <c r="AC7" s="374" t="str">
        <f t="shared" si="11"/>
        <v xml:space="preserve"> </v>
      </c>
      <c r="AD7" s="373"/>
    </row>
    <row r="8" spans="1:32" hidden="1">
      <c r="A8" s="370">
        <v>1</v>
      </c>
      <c r="B8" s="371" t="s">
        <v>851</v>
      </c>
      <c r="C8" s="372" t="s">
        <v>24</v>
      </c>
      <c r="D8" s="376"/>
      <c r="E8" s="377"/>
      <c r="F8" s="374">
        <f t="shared" si="1"/>
        <v>0</v>
      </c>
      <c r="G8" s="377"/>
      <c r="H8" s="374">
        <f t="shared" si="12"/>
        <v>0</v>
      </c>
      <c r="I8" s="377"/>
      <c r="J8" s="374">
        <f t="shared" si="2"/>
        <v>0</v>
      </c>
      <c r="K8" s="377"/>
      <c r="L8" s="374">
        <f t="shared" si="3"/>
        <v>0</v>
      </c>
      <c r="M8" s="377"/>
      <c r="N8" s="374">
        <f t="shared" si="4"/>
        <v>0</v>
      </c>
      <c r="O8" s="377"/>
      <c r="P8" s="374">
        <f t="shared" si="5"/>
        <v>0</v>
      </c>
      <c r="Q8" s="377"/>
      <c r="R8" s="374">
        <f t="shared" si="6"/>
        <v>0</v>
      </c>
      <c r="S8" s="378"/>
      <c r="T8" s="374">
        <f t="shared" si="7"/>
        <v>0</v>
      </c>
      <c r="U8" s="377"/>
      <c r="V8" s="374">
        <f t="shared" si="8"/>
        <v>0</v>
      </c>
      <c r="W8" s="377"/>
      <c r="X8" s="374">
        <f t="shared" si="9"/>
        <v>0</v>
      </c>
      <c r="Y8" s="374"/>
      <c r="Z8" s="374">
        <f t="shared" si="10"/>
        <v>0</v>
      </c>
      <c r="AA8" s="377"/>
      <c r="AB8" s="376"/>
      <c r="AC8" s="374" t="e">
        <f t="shared" si="11"/>
        <v>#DIV/0!</v>
      </c>
      <c r="AD8" s="373"/>
    </row>
    <row r="9" spans="1:32" hidden="1">
      <c r="A9" s="373"/>
      <c r="B9" s="379" t="s">
        <v>10</v>
      </c>
      <c r="C9" s="372" t="s">
        <v>24</v>
      </c>
      <c r="D9" s="380">
        <v>30.1</v>
      </c>
      <c r="E9" s="374"/>
      <c r="F9" s="374">
        <f t="shared" si="1"/>
        <v>0</v>
      </c>
      <c r="G9" s="374"/>
      <c r="H9" s="374">
        <f t="shared" si="12"/>
        <v>0</v>
      </c>
      <c r="I9" s="374"/>
      <c r="J9" s="374">
        <f t="shared" si="2"/>
        <v>0</v>
      </c>
      <c r="K9" s="374"/>
      <c r="L9" s="374">
        <f t="shared" si="3"/>
        <v>0</v>
      </c>
      <c r="M9" s="374"/>
      <c r="N9" s="374">
        <f t="shared" si="4"/>
        <v>0</v>
      </c>
      <c r="O9" s="374"/>
      <c r="P9" s="374">
        <f t="shared" si="5"/>
        <v>0</v>
      </c>
      <c r="Q9" s="374"/>
      <c r="R9" s="374">
        <f t="shared" si="6"/>
        <v>0</v>
      </c>
      <c r="S9" s="375"/>
      <c r="T9" s="374">
        <f t="shared" si="7"/>
        <v>0</v>
      </c>
      <c r="U9" s="374"/>
      <c r="V9" s="374">
        <f t="shared" si="8"/>
        <v>0</v>
      </c>
      <c r="W9" s="374"/>
      <c r="X9" s="374">
        <f t="shared" si="9"/>
        <v>0</v>
      </c>
      <c r="Y9" s="374"/>
      <c r="Z9" s="374">
        <f t="shared" si="10"/>
        <v>0</v>
      </c>
      <c r="AA9" s="374"/>
      <c r="AB9" s="381"/>
      <c r="AC9" s="374">
        <f t="shared" si="11"/>
        <v>0</v>
      </c>
      <c r="AD9" s="373"/>
    </row>
    <row r="10" spans="1:32" hidden="1">
      <c r="A10" s="373"/>
      <c r="B10" s="379" t="s">
        <v>17</v>
      </c>
      <c r="C10" s="372" t="s">
        <v>24</v>
      </c>
      <c r="D10" s="380">
        <v>35.9</v>
      </c>
      <c r="E10" s="374"/>
      <c r="F10" s="374">
        <f t="shared" si="1"/>
        <v>0</v>
      </c>
      <c r="G10" s="374"/>
      <c r="H10" s="374">
        <f t="shared" si="12"/>
        <v>0</v>
      </c>
      <c r="I10" s="374"/>
      <c r="J10" s="374">
        <f t="shared" si="2"/>
        <v>0</v>
      </c>
      <c r="K10" s="374"/>
      <c r="L10" s="374">
        <f t="shared" si="3"/>
        <v>0</v>
      </c>
      <c r="M10" s="374"/>
      <c r="N10" s="374">
        <f t="shared" si="4"/>
        <v>0</v>
      </c>
      <c r="O10" s="374"/>
      <c r="P10" s="374">
        <f t="shared" si="5"/>
        <v>0</v>
      </c>
      <c r="Q10" s="374"/>
      <c r="R10" s="374">
        <f t="shared" si="6"/>
        <v>0</v>
      </c>
      <c r="S10" s="375"/>
      <c r="T10" s="374">
        <f t="shared" si="7"/>
        <v>0</v>
      </c>
      <c r="U10" s="374"/>
      <c r="V10" s="374">
        <f t="shared" si="8"/>
        <v>0</v>
      </c>
      <c r="W10" s="374"/>
      <c r="X10" s="374">
        <f t="shared" si="9"/>
        <v>0</v>
      </c>
      <c r="Y10" s="374"/>
      <c r="Z10" s="374">
        <f t="shared" si="10"/>
        <v>0</v>
      </c>
      <c r="AA10" s="374"/>
      <c r="AB10" s="381"/>
      <c r="AC10" s="374">
        <f t="shared" si="11"/>
        <v>0</v>
      </c>
      <c r="AD10" s="373"/>
    </row>
    <row r="11" spans="1:32" hidden="1">
      <c r="A11" s="373"/>
      <c r="B11" s="379" t="s">
        <v>23</v>
      </c>
      <c r="C11" s="372" t="s">
        <v>24</v>
      </c>
      <c r="D11" s="380">
        <v>34</v>
      </c>
      <c r="E11" s="374"/>
      <c r="F11" s="374">
        <f t="shared" si="1"/>
        <v>0</v>
      </c>
      <c r="G11" s="374"/>
      <c r="H11" s="374">
        <f t="shared" si="12"/>
        <v>0</v>
      </c>
      <c r="I11" s="374"/>
      <c r="J11" s="374">
        <f t="shared" si="2"/>
        <v>0</v>
      </c>
      <c r="K11" s="374"/>
      <c r="L11" s="374">
        <f t="shared" si="3"/>
        <v>0</v>
      </c>
      <c r="M11" s="374"/>
      <c r="N11" s="374">
        <f t="shared" si="4"/>
        <v>0</v>
      </c>
      <c r="O11" s="374"/>
      <c r="P11" s="374">
        <f t="shared" si="5"/>
        <v>0</v>
      </c>
      <c r="Q11" s="374"/>
      <c r="R11" s="374">
        <f t="shared" si="6"/>
        <v>0</v>
      </c>
      <c r="S11" s="375"/>
      <c r="T11" s="374">
        <f t="shared" si="7"/>
        <v>0</v>
      </c>
      <c r="U11" s="374"/>
      <c r="V11" s="374">
        <f t="shared" si="8"/>
        <v>0</v>
      </c>
      <c r="W11" s="374"/>
      <c r="X11" s="374">
        <f t="shared" si="9"/>
        <v>0</v>
      </c>
      <c r="Y11" s="374"/>
      <c r="Z11" s="374">
        <f t="shared" si="10"/>
        <v>0</v>
      </c>
      <c r="AA11" s="374"/>
      <c r="AB11" s="381"/>
      <c r="AC11" s="374">
        <f t="shared" si="11"/>
        <v>0</v>
      </c>
      <c r="AD11" s="373"/>
    </row>
    <row r="12" spans="1:32" s="350" customFormat="1" ht="34.799999999999997" hidden="1">
      <c r="A12" s="370" t="s">
        <v>671</v>
      </c>
      <c r="B12" s="371" t="s">
        <v>25</v>
      </c>
      <c r="C12" s="382" t="s">
        <v>852</v>
      </c>
      <c r="D12" s="383">
        <v>36</v>
      </c>
      <c r="E12" s="384"/>
      <c r="F12" s="377">
        <f t="shared" si="1"/>
        <v>0</v>
      </c>
      <c r="G12" s="384"/>
      <c r="H12" s="377">
        <f t="shared" si="12"/>
        <v>0</v>
      </c>
      <c r="I12" s="384"/>
      <c r="J12" s="377">
        <f t="shared" si="2"/>
        <v>0</v>
      </c>
      <c r="K12" s="384"/>
      <c r="L12" s="377">
        <f t="shared" si="3"/>
        <v>0</v>
      </c>
      <c r="M12" s="384"/>
      <c r="N12" s="377">
        <f t="shared" si="4"/>
        <v>0</v>
      </c>
      <c r="O12" s="384"/>
      <c r="P12" s="377">
        <f t="shared" si="5"/>
        <v>0</v>
      </c>
      <c r="Q12" s="384"/>
      <c r="R12" s="377">
        <f t="shared" si="6"/>
        <v>0</v>
      </c>
      <c r="S12" s="385"/>
      <c r="T12" s="377">
        <f t="shared" si="7"/>
        <v>0</v>
      </c>
      <c r="U12" s="384"/>
      <c r="V12" s="377">
        <f t="shared" si="8"/>
        <v>0</v>
      </c>
      <c r="W12" s="384"/>
      <c r="X12" s="377">
        <f t="shared" si="9"/>
        <v>0</v>
      </c>
      <c r="Y12" s="388"/>
      <c r="Z12" s="377">
        <f t="shared" si="10"/>
        <v>0</v>
      </c>
      <c r="AA12" s="384"/>
      <c r="AB12" s="384"/>
      <c r="AC12" s="377">
        <f t="shared" si="11"/>
        <v>0</v>
      </c>
      <c r="AD12" s="370"/>
    </row>
    <row r="13" spans="1:32" s="350" customFormat="1" hidden="1">
      <c r="A13" s="370">
        <v>2</v>
      </c>
      <c r="B13" s="371" t="s">
        <v>672</v>
      </c>
      <c r="C13" s="382" t="s">
        <v>26</v>
      </c>
      <c r="D13" s="386">
        <f>+D63</f>
        <v>33549.800000000003</v>
      </c>
      <c r="E13" s="384"/>
      <c r="F13" s="377">
        <f t="shared" si="1"/>
        <v>0</v>
      </c>
      <c r="G13" s="384"/>
      <c r="H13" s="377">
        <f t="shared" si="12"/>
        <v>0</v>
      </c>
      <c r="I13" s="384"/>
      <c r="J13" s="377">
        <f t="shared" si="2"/>
        <v>0</v>
      </c>
      <c r="K13" s="384"/>
      <c r="L13" s="377">
        <f t="shared" si="3"/>
        <v>0</v>
      </c>
      <c r="M13" s="384"/>
      <c r="N13" s="377">
        <f t="shared" si="4"/>
        <v>0</v>
      </c>
      <c r="O13" s="384"/>
      <c r="P13" s="377">
        <f t="shared" si="5"/>
        <v>0</v>
      </c>
      <c r="Q13" s="384"/>
      <c r="R13" s="377">
        <f t="shared" si="6"/>
        <v>0</v>
      </c>
      <c r="S13" s="385"/>
      <c r="T13" s="377">
        <f t="shared" si="7"/>
        <v>0</v>
      </c>
      <c r="U13" s="384"/>
      <c r="V13" s="377">
        <f t="shared" si="8"/>
        <v>0</v>
      </c>
      <c r="W13" s="384"/>
      <c r="X13" s="377">
        <f t="shared" si="9"/>
        <v>0</v>
      </c>
      <c r="Y13" s="388"/>
      <c r="Z13" s="377">
        <f t="shared" si="10"/>
        <v>0</v>
      </c>
      <c r="AA13" s="384"/>
      <c r="AB13" s="384"/>
      <c r="AC13" s="377">
        <f t="shared" si="11"/>
        <v>0</v>
      </c>
      <c r="AD13" s="370"/>
    </row>
    <row r="14" spans="1:32" hidden="1">
      <c r="A14" s="373"/>
      <c r="B14" s="379" t="s">
        <v>853</v>
      </c>
      <c r="C14" s="372" t="s">
        <v>34</v>
      </c>
      <c r="D14" s="387">
        <f>+D107</f>
        <v>1965.51</v>
      </c>
      <c r="E14" s="388"/>
      <c r="F14" s="374">
        <f t="shared" si="1"/>
        <v>0</v>
      </c>
      <c r="G14" s="388"/>
      <c r="H14" s="374">
        <f t="shared" si="12"/>
        <v>0</v>
      </c>
      <c r="I14" s="388">
        <f>+I107</f>
        <v>0</v>
      </c>
      <c r="J14" s="374">
        <f t="shared" si="2"/>
        <v>0</v>
      </c>
      <c r="K14" s="388"/>
      <c r="L14" s="374">
        <f t="shared" si="3"/>
        <v>0</v>
      </c>
      <c r="M14" s="388"/>
      <c r="N14" s="374">
        <f t="shared" si="4"/>
        <v>0</v>
      </c>
      <c r="O14" s="388"/>
      <c r="P14" s="374">
        <f t="shared" si="5"/>
        <v>0</v>
      </c>
      <c r="Q14" s="388"/>
      <c r="R14" s="374">
        <f t="shared" si="6"/>
        <v>0</v>
      </c>
      <c r="S14" s="389"/>
      <c r="T14" s="374">
        <f t="shared" si="7"/>
        <v>0</v>
      </c>
      <c r="U14" s="388"/>
      <c r="V14" s="374">
        <f t="shared" si="8"/>
        <v>0</v>
      </c>
      <c r="W14" s="388"/>
      <c r="X14" s="374">
        <f t="shared" si="9"/>
        <v>0</v>
      </c>
      <c r="Y14" s="388"/>
      <c r="Z14" s="374">
        <f t="shared" si="10"/>
        <v>0</v>
      </c>
      <c r="AA14" s="388"/>
      <c r="AB14" s="387"/>
      <c r="AC14" s="374">
        <f t="shared" si="11"/>
        <v>0</v>
      </c>
      <c r="AD14" s="373"/>
    </row>
    <row r="15" spans="1:32" hidden="1">
      <c r="A15" s="373"/>
      <c r="B15" s="379" t="s">
        <v>819</v>
      </c>
      <c r="C15" s="372" t="s">
        <v>29</v>
      </c>
      <c r="D15" s="387">
        <f>+D108</f>
        <v>130</v>
      </c>
      <c r="E15" s="388"/>
      <c r="F15" s="374">
        <f t="shared" si="1"/>
        <v>0</v>
      </c>
      <c r="G15" s="388"/>
      <c r="H15" s="374">
        <f t="shared" si="12"/>
        <v>0</v>
      </c>
      <c r="I15" s="388">
        <f>+I108</f>
        <v>0</v>
      </c>
      <c r="J15" s="374">
        <f t="shared" si="2"/>
        <v>0</v>
      </c>
      <c r="K15" s="388"/>
      <c r="L15" s="374">
        <f t="shared" si="3"/>
        <v>0</v>
      </c>
      <c r="M15" s="388"/>
      <c r="N15" s="374">
        <f t="shared" si="4"/>
        <v>0</v>
      </c>
      <c r="O15" s="388"/>
      <c r="P15" s="374">
        <f t="shared" si="5"/>
        <v>0</v>
      </c>
      <c r="Q15" s="388"/>
      <c r="R15" s="374">
        <f t="shared" si="6"/>
        <v>0</v>
      </c>
      <c r="S15" s="389"/>
      <c r="T15" s="374">
        <f t="shared" si="7"/>
        <v>0</v>
      </c>
      <c r="U15" s="388"/>
      <c r="V15" s="374">
        <f t="shared" si="8"/>
        <v>0</v>
      </c>
      <c r="W15" s="388"/>
      <c r="X15" s="374">
        <f t="shared" si="9"/>
        <v>0</v>
      </c>
      <c r="Y15" s="388"/>
      <c r="Z15" s="374">
        <f t="shared" si="10"/>
        <v>0</v>
      </c>
      <c r="AA15" s="388"/>
      <c r="AB15" s="388"/>
      <c r="AC15" s="374">
        <f t="shared" si="11"/>
        <v>0</v>
      </c>
      <c r="AD15" s="373"/>
    </row>
    <row r="16" spans="1:32" hidden="1">
      <c r="A16" s="373"/>
      <c r="B16" s="379" t="s">
        <v>854</v>
      </c>
      <c r="C16" s="372" t="s">
        <v>29</v>
      </c>
      <c r="D16" s="381">
        <f>+D160</f>
        <v>100</v>
      </c>
      <c r="E16" s="374"/>
      <c r="F16" s="374">
        <f t="shared" si="1"/>
        <v>0</v>
      </c>
      <c r="G16" s="374"/>
      <c r="H16" s="374">
        <f t="shared" si="12"/>
        <v>0</v>
      </c>
      <c r="I16" s="374">
        <f>+I160</f>
        <v>0</v>
      </c>
      <c r="J16" s="374">
        <f t="shared" si="2"/>
        <v>0</v>
      </c>
      <c r="K16" s="374"/>
      <c r="L16" s="374">
        <f t="shared" si="3"/>
        <v>0</v>
      </c>
      <c r="M16" s="374"/>
      <c r="N16" s="374">
        <f t="shared" si="4"/>
        <v>0</v>
      </c>
      <c r="O16" s="374"/>
      <c r="P16" s="374">
        <f t="shared" si="5"/>
        <v>0</v>
      </c>
      <c r="Q16" s="374"/>
      <c r="R16" s="374">
        <f t="shared" si="6"/>
        <v>0</v>
      </c>
      <c r="S16" s="375"/>
      <c r="T16" s="374">
        <f t="shared" si="7"/>
        <v>0</v>
      </c>
      <c r="U16" s="374"/>
      <c r="V16" s="374">
        <f t="shared" si="8"/>
        <v>0</v>
      </c>
      <c r="W16" s="374"/>
      <c r="X16" s="374">
        <f t="shared" si="9"/>
        <v>0</v>
      </c>
      <c r="Y16" s="374"/>
      <c r="Z16" s="374">
        <f t="shared" si="10"/>
        <v>0</v>
      </c>
      <c r="AA16" s="374"/>
      <c r="AB16" s="380"/>
      <c r="AC16" s="374">
        <f t="shared" si="11"/>
        <v>0</v>
      </c>
      <c r="AD16" s="373"/>
    </row>
    <row r="17" spans="1:30" hidden="1">
      <c r="A17" s="373"/>
      <c r="B17" s="379" t="s">
        <v>820</v>
      </c>
      <c r="C17" s="372" t="s">
        <v>24</v>
      </c>
      <c r="D17" s="390">
        <f>+D158</f>
        <v>40.5</v>
      </c>
      <c r="E17" s="374"/>
      <c r="F17" s="374"/>
      <c r="G17" s="374"/>
      <c r="H17" s="374"/>
      <c r="I17" s="374">
        <f>+I158</f>
        <v>0</v>
      </c>
      <c r="J17" s="374"/>
      <c r="K17" s="374"/>
      <c r="L17" s="374"/>
      <c r="M17" s="374"/>
      <c r="N17" s="374"/>
      <c r="O17" s="374"/>
      <c r="P17" s="374"/>
      <c r="Q17" s="374"/>
      <c r="R17" s="374"/>
      <c r="S17" s="375"/>
      <c r="T17" s="374"/>
      <c r="U17" s="374"/>
      <c r="V17" s="374"/>
      <c r="W17" s="374"/>
      <c r="X17" s="374"/>
      <c r="Y17" s="374"/>
      <c r="Z17" s="374"/>
      <c r="AA17" s="374"/>
      <c r="AB17" s="380"/>
      <c r="AC17" s="374"/>
      <c r="AD17" s="373"/>
    </row>
    <row r="18" spans="1:30" hidden="1">
      <c r="A18" s="373"/>
      <c r="B18" s="379" t="s">
        <v>855</v>
      </c>
      <c r="C18" s="372" t="s">
        <v>24</v>
      </c>
      <c r="D18" s="390">
        <f>+D144</f>
        <v>5.0999999999999996</v>
      </c>
      <c r="E18" s="374"/>
      <c r="F18" s="374"/>
      <c r="G18" s="374"/>
      <c r="H18" s="374"/>
      <c r="I18" s="374">
        <f>+I144</f>
        <v>0</v>
      </c>
      <c r="J18" s="374"/>
      <c r="K18" s="374"/>
      <c r="L18" s="374"/>
      <c r="M18" s="374"/>
      <c r="N18" s="374"/>
      <c r="O18" s="374"/>
      <c r="P18" s="374"/>
      <c r="Q18" s="374"/>
      <c r="R18" s="374"/>
      <c r="S18" s="375"/>
      <c r="T18" s="374"/>
      <c r="U18" s="374"/>
      <c r="V18" s="374"/>
      <c r="W18" s="374"/>
      <c r="X18" s="374"/>
      <c r="Y18" s="374"/>
      <c r="Z18" s="374"/>
      <c r="AA18" s="374"/>
      <c r="AB18" s="380"/>
      <c r="AC18" s="374"/>
      <c r="AD18" s="373"/>
    </row>
    <row r="19" spans="1:30" hidden="1">
      <c r="A19" s="370">
        <v>3</v>
      </c>
      <c r="B19" s="371" t="s">
        <v>856</v>
      </c>
      <c r="C19" s="372" t="s">
        <v>87</v>
      </c>
      <c r="D19" s="391">
        <f>+D201</f>
        <v>19</v>
      </c>
      <c r="E19" s="377"/>
      <c r="F19" s="374"/>
      <c r="G19" s="377"/>
      <c r="H19" s="374"/>
      <c r="I19" s="377">
        <f>+I201</f>
        <v>0</v>
      </c>
      <c r="J19" s="374"/>
      <c r="K19" s="377"/>
      <c r="L19" s="374"/>
      <c r="M19" s="377"/>
      <c r="N19" s="374"/>
      <c r="O19" s="377"/>
      <c r="P19" s="374"/>
      <c r="Q19" s="377"/>
      <c r="R19" s="374"/>
      <c r="S19" s="378"/>
      <c r="T19" s="374"/>
      <c r="U19" s="377"/>
      <c r="V19" s="374"/>
      <c r="W19" s="377"/>
      <c r="X19" s="374"/>
      <c r="Y19" s="374"/>
      <c r="Z19" s="374"/>
      <c r="AA19" s="377"/>
      <c r="AB19" s="392"/>
      <c r="AC19" s="374"/>
      <c r="AD19" s="373"/>
    </row>
    <row r="20" spans="1:30" hidden="1">
      <c r="A20" s="373"/>
      <c r="B20" s="379" t="s">
        <v>821</v>
      </c>
      <c r="C20" s="372" t="s">
        <v>72</v>
      </c>
      <c r="D20" s="381">
        <f t="shared" ref="D20:I20" si="13">+D198</f>
        <v>0</v>
      </c>
      <c r="E20" s="381">
        <f t="shared" si="13"/>
        <v>0</v>
      </c>
      <c r="F20" s="381">
        <f t="shared" si="13"/>
        <v>0</v>
      </c>
      <c r="G20" s="381">
        <f t="shared" si="13"/>
        <v>0</v>
      </c>
      <c r="H20" s="381">
        <f t="shared" si="13"/>
        <v>0</v>
      </c>
      <c r="I20" s="374">
        <f t="shared" si="13"/>
        <v>0</v>
      </c>
      <c r="J20" s="374"/>
      <c r="K20" s="374"/>
      <c r="L20" s="374"/>
      <c r="M20" s="374"/>
      <c r="N20" s="374"/>
      <c r="O20" s="374"/>
      <c r="P20" s="374"/>
      <c r="Q20" s="374"/>
      <c r="R20" s="374"/>
      <c r="S20" s="375"/>
      <c r="T20" s="374"/>
      <c r="U20" s="374"/>
      <c r="V20" s="374"/>
      <c r="W20" s="374"/>
      <c r="X20" s="374"/>
      <c r="Y20" s="374"/>
      <c r="Z20" s="374"/>
      <c r="AA20" s="374"/>
      <c r="AB20" s="380"/>
      <c r="AC20" s="374"/>
      <c r="AD20" s="373"/>
    </row>
    <row r="21" spans="1:30" hidden="1">
      <c r="A21" s="373"/>
      <c r="B21" s="379" t="s">
        <v>857</v>
      </c>
      <c r="C21" s="372" t="s">
        <v>72</v>
      </c>
      <c r="D21" s="381">
        <v>2</v>
      </c>
      <c r="E21" s="374"/>
      <c r="F21" s="374"/>
      <c r="G21" s="374"/>
      <c r="H21" s="374"/>
      <c r="I21" s="374">
        <v>0</v>
      </c>
      <c r="J21" s="374"/>
      <c r="K21" s="374"/>
      <c r="L21" s="374"/>
      <c r="M21" s="374"/>
      <c r="N21" s="374"/>
      <c r="O21" s="374"/>
      <c r="P21" s="374"/>
      <c r="Q21" s="374"/>
      <c r="R21" s="374"/>
      <c r="S21" s="375"/>
      <c r="T21" s="374"/>
      <c r="U21" s="374"/>
      <c r="V21" s="374"/>
      <c r="W21" s="374"/>
      <c r="X21" s="374"/>
      <c r="Y21" s="374"/>
      <c r="Z21" s="374"/>
      <c r="AA21" s="374"/>
      <c r="AB21" s="380"/>
      <c r="AC21" s="374"/>
      <c r="AD21" s="373"/>
    </row>
    <row r="22" spans="1:30" hidden="1">
      <c r="A22" s="373"/>
      <c r="B22" s="379" t="s">
        <v>822</v>
      </c>
      <c r="C22" s="372" t="s">
        <v>24</v>
      </c>
      <c r="D22" s="380">
        <f t="shared" ref="D22:I22" si="14">+D196</f>
        <v>100</v>
      </c>
      <c r="E22" s="380">
        <f t="shared" si="14"/>
        <v>0</v>
      </c>
      <c r="F22" s="380">
        <f t="shared" si="14"/>
        <v>63.64</v>
      </c>
      <c r="G22" s="380">
        <f t="shared" si="14"/>
        <v>0</v>
      </c>
      <c r="H22" s="380">
        <f t="shared" si="14"/>
        <v>63.64</v>
      </c>
      <c r="I22" s="374">
        <f t="shared" si="14"/>
        <v>0</v>
      </c>
      <c r="J22" s="374"/>
      <c r="K22" s="374"/>
      <c r="L22" s="374"/>
      <c r="M22" s="374"/>
      <c r="N22" s="374"/>
      <c r="O22" s="374"/>
      <c r="P22" s="374"/>
      <c r="Q22" s="374"/>
      <c r="R22" s="374"/>
      <c r="S22" s="375"/>
      <c r="T22" s="374"/>
      <c r="U22" s="374"/>
      <c r="V22" s="374"/>
      <c r="W22" s="374"/>
      <c r="X22" s="374"/>
      <c r="Y22" s="374"/>
      <c r="Z22" s="374"/>
      <c r="AA22" s="374"/>
      <c r="AB22" s="380"/>
      <c r="AC22" s="374"/>
      <c r="AD22" s="373"/>
    </row>
    <row r="23" spans="1:30" s="360" customFormat="1" hidden="1">
      <c r="A23" s="393">
        <v>4</v>
      </c>
      <c r="B23" s="394" t="s">
        <v>36</v>
      </c>
      <c r="C23" s="395" t="s">
        <v>9</v>
      </c>
      <c r="D23" s="396">
        <v>54600</v>
      </c>
      <c r="E23" s="396">
        <v>2554</v>
      </c>
      <c r="F23" s="396">
        <v>2554</v>
      </c>
      <c r="G23" s="396">
        <f>5838-2554</f>
        <v>3284</v>
      </c>
      <c r="H23" s="396">
        <f>+G23+F23</f>
        <v>5838</v>
      </c>
      <c r="I23" s="396">
        <f>7177-5838</f>
        <v>1339</v>
      </c>
      <c r="J23" s="396">
        <f>+I23+H23</f>
        <v>7177</v>
      </c>
      <c r="K23" s="396">
        <f>9990-7177</f>
        <v>2813</v>
      </c>
      <c r="L23" s="396">
        <f>+K23+J23</f>
        <v>9990</v>
      </c>
      <c r="M23" s="396">
        <f>14610-9990</f>
        <v>4620</v>
      </c>
      <c r="N23" s="396">
        <f>+M23+L23</f>
        <v>14610</v>
      </c>
      <c r="O23" s="396">
        <f>22247.8-14610</f>
        <v>7637.7999999999993</v>
      </c>
      <c r="P23" s="396">
        <f>+O23+N23</f>
        <v>22247.8</v>
      </c>
      <c r="Q23" s="396">
        <f>22640-22247.8</f>
        <v>392.20000000000073</v>
      </c>
      <c r="R23" s="396">
        <f>+Q23+P23</f>
        <v>22640</v>
      </c>
      <c r="S23" s="397"/>
      <c r="T23" s="396">
        <f>+S23+R23</f>
        <v>22640</v>
      </c>
      <c r="U23" s="396"/>
      <c r="V23" s="396">
        <f>+U23+T23</f>
        <v>22640</v>
      </c>
      <c r="W23" s="396"/>
      <c r="X23" s="396">
        <f>+W23+V23</f>
        <v>22640</v>
      </c>
      <c r="Y23" s="638"/>
      <c r="Z23" s="396">
        <f>+Y23+X23</f>
        <v>22640</v>
      </c>
      <c r="AA23" s="396"/>
      <c r="AB23" s="398"/>
      <c r="AC23" s="399"/>
      <c r="AD23" s="393"/>
    </row>
    <row r="24" spans="1:30" s="332" customFormat="1" hidden="1">
      <c r="A24" s="370" t="s">
        <v>52</v>
      </c>
      <c r="B24" s="371" t="s">
        <v>53</v>
      </c>
      <c r="C24" s="372"/>
      <c r="D24" s="392"/>
      <c r="E24" s="377"/>
      <c r="F24" s="374"/>
      <c r="G24" s="377"/>
      <c r="H24" s="374"/>
      <c r="I24" s="377"/>
      <c r="J24" s="374"/>
      <c r="K24" s="377"/>
      <c r="L24" s="374"/>
      <c r="M24" s="377"/>
      <c r="N24" s="374"/>
      <c r="O24" s="377"/>
      <c r="P24" s="374"/>
      <c r="Q24" s="377"/>
      <c r="R24" s="374"/>
      <c r="S24" s="378"/>
      <c r="T24" s="374"/>
      <c r="U24" s="377"/>
      <c r="V24" s="374"/>
      <c r="W24" s="377"/>
      <c r="X24" s="374"/>
      <c r="Y24" s="374"/>
      <c r="Z24" s="374"/>
      <c r="AA24" s="377"/>
      <c r="AB24" s="392"/>
      <c r="AC24" s="374"/>
      <c r="AD24" s="373"/>
    </row>
    <row r="25" spans="1:30" hidden="1">
      <c r="A25" s="370">
        <v>5</v>
      </c>
      <c r="B25" s="371" t="s">
        <v>858</v>
      </c>
      <c r="C25" s="372"/>
      <c r="D25" s="392"/>
      <c r="E25" s="377"/>
      <c r="F25" s="374"/>
      <c r="G25" s="377"/>
      <c r="H25" s="374"/>
      <c r="I25" s="377"/>
      <c r="J25" s="374"/>
      <c r="K25" s="377"/>
      <c r="L25" s="374"/>
      <c r="M25" s="377"/>
      <c r="N25" s="374"/>
      <c r="O25" s="377"/>
      <c r="P25" s="374"/>
      <c r="Q25" s="377"/>
      <c r="R25" s="374"/>
      <c r="S25" s="378"/>
      <c r="T25" s="374"/>
      <c r="U25" s="377"/>
      <c r="V25" s="374"/>
      <c r="W25" s="377"/>
      <c r="X25" s="374"/>
      <c r="Y25" s="374"/>
      <c r="Z25" s="374"/>
      <c r="AA25" s="377"/>
      <c r="AB25" s="392"/>
      <c r="AC25" s="374"/>
      <c r="AD25" s="373"/>
    </row>
    <row r="26" spans="1:30" ht="36" hidden="1">
      <c r="A26" s="373"/>
      <c r="B26" s="379" t="s">
        <v>688</v>
      </c>
      <c r="C26" s="372" t="s">
        <v>61</v>
      </c>
      <c r="D26" s="381">
        <f>+D296</f>
        <v>100</v>
      </c>
      <c r="E26" s="381">
        <f>+E296</f>
        <v>100</v>
      </c>
      <c r="F26" s="381">
        <f>+F296</f>
        <v>100</v>
      </c>
      <c r="G26" s="381">
        <f>+G296</f>
        <v>0</v>
      </c>
      <c r="H26" s="381">
        <f>+H296</f>
        <v>100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5"/>
      <c r="T26" s="374"/>
      <c r="U26" s="374"/>
      <c r="V26" s="374"/>
      <c r="W26" s="374"/>
      <c r="X26" s="374"/>
      <c r="Y26" s="374"/>
      <c r="Z26" s="374"/>
      <c r="AA26" s="374"/>
      <c r="AB26" s="380"/>
      <c r="AC26" s="374"/>
      <c r="AD26" s="373"/>
    </row>
    <row r="27" spans="1:30" ht="36" hidden="1">
      <c r="A27" s="373"/>
      <c r="B27" s="379" t="s">
        <v>859</v>
      </c>
      <c r="C27" s="372" t="s">
        <v>24</v>
      </c>
      <c r="D27" s="381">
        <v>100</v>
      </c>
      <c r="E27" s="381">
        <v>100</v>
      </c>
      <c r="F27" s="381">
        <v>100</v>
      </c>
      <c r="G27" s="381">
        <v>100</v>
      </c>
      <c r="H27" s="381">
        <v>100</v>
      </c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5"/>
      <c r="T27" s="374"/>
      <c r="U27" s="374"/>
      <c r="V27" s="374"/>
      <c r="W27" s="374"/>
      <c r="X27" s="374"/>
      <c r="Y27" s="374"/>
      <c r="Z27" s="374"/>
      <c r="AA27" s="374"/>
      <c r="AB27" s="380"/>
      <c r="AC27" s="374"/>
      <c r="AD27" s="373"/>
    </row>
    <row r="28" spans="1:30" ht="36" hidden="1">
      <c r="A28" s="373"/>
      <c r="B28" s="379" t="s">
        <v>860</v>
      </c>
      <c r="C28" s="372" t="s">
        <v>24</v>
      </c>
      <c r="D28" s="380">
        <f>+D298</f>
        <v>11</v>
      </c>
      <c r="E28" s="380">
        <f>+E298</f>
        <v>11</v>
      </c>
      <c r="F28" s="380">
        <f>+F298</f>
        <v>11</v>
      </c>
      <c r="G28" s="380">
        <f>+G298</f>
        <v>0</v>
      </c>
      <c r="H28" s="380">
        <f>+H298</f>
        <v>11</v>
      </c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5"/>
      <c r="T28" s="374"/>
      <c r="U28" s="374"/>
      <c r="V28" s="374"/>
      <c r="W28" s="374"/>
      <c r="X28" s="374"/>
      <c r="Y28" s="374"/>
      <c r="Z28" s="374"/>
      <c r="AA28" s="374"/>
      <c r="AB28" s="380"/>
      <c r="AC28" s="374"/>
      <c r="AD28" s="373"/>
    </row>
    <row r="29" spans="1:30" ht="36" hidden="1">
      <c r="A29" s="373"/>
      <c r="B29" s="379" t="s">
        <v>861</v>
      </c>
      <c r="C29" s="372" t="s">
        <v>24</v>
      </c>
      <c r="D29" s="381">
        <f t="shared" ref="D29:H30" si="15">+D301</f>
        <v>12</v>
      </c>
      <c r="E29" s="381">
        <f t="shared" si="15"/>
        <v>12</v>
      </c>
      <c r="F29" s="381">
        <f t="shared" si="15"/>
        <v>12</v>
      </c>
      <c r="G29" s="381">
        <f t="shared" si="15"/>
        <v>0</v>
      </c>
      <c r="H29" s="381">
        <f t="shared" si="15"/>
        <v>12</v>
      </c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5"/>
      <c r="T29" s="374"/>
      <c r="U29" s="374"/>
      <c r="V29" s="374"/>
      <c r="W29" s="374"/>
      <c r="X29" s="374"/>
      <c r="Y29" s="374"/>
      <c r="Z29" s="374"/>
      <c r="AA29" s="374"/>
      <c r="AB29" s="380"/>
      <c r="AC29" s="374"/>
      <c r="AD29" s="373"/>
    </row>
    <row r="30" spans="1:30" hidden="1">
      <c r="A30" s="373"/>
      <c r="B30" s="379" t="s">
        <v>862</v>
      </c>
      <c r="C30" s="372" t="s">
        <v>24</v>
      </c>
      <c r="D30" s="381">
        <f t="shared" si="15"/>
        <v>14855</v>
      </c>
      <c r="E30" s="381">
        <f t="shared" si="15"/>
        <v>0</v>
      </c>
      <c r="F30" s="381">
        <f t="shared" si="15"/>
        <v>0</v>
      </c>
      <c r="G30" s="381">
        <f t="shared" si="15"/>
        <v>0</v>
      </c>
      <c r="H30" s="381">
        <f t="shared" si="15"/>
        <v>0</v>
      </c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5"/>
      <c r="T30" s="374"/>
      <c r="U30" s="374"/>
      <c r="V30" s="374"/>
      <c r="W30" s="374"/>
      <c r="X30" s="374"/>
      <c r="Y30" s="374"/>
      <c r="Z30" s="374"/>
      <c r="AA30" s="374"/>
      <c r="AB30" s="380"/>
      <c r="AC30" s="374"/>
      <c r="AD30" s="373"/>
    </row>
    <row r="31" spans="1:30" hidden="1">
      <c r="A31" s="373"/>
      <c r="B31" s="379" t="s">
        <v>863</v>
      </c>
      <c r="C31" s="372" t="s">
        <v>24</v>
      </c>
      <c r="D31" s="380">
        <f>+D352</f>
        <v>100</v>
      </c>
      <c r="E31" s="380">
        <f>+E352</f>
        <v>100</v>
      </c>
      <c r="F31" s="380">
        <f>+F352</f>
        <v>100</v>
      </c>
      <c r="G31" s="380">
        <f>+G352</f>
        <v>0</v>
      </c>
      <c r="H31" s="380">
        <f>+H352</f>
        <v>100</v>
      </c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5"/>
      <c r="T31" s="374"/>
      <c r="U31" s="374"/>
      <c r="V31" s="374"/>
      <c r="W31" s="374"/>
      <c r="X31" s="374"/>
      <c r="Y31" s="374"/>
      <c r="Z31" s="374"/>
      <c r="AA31" s="374"/>
      <c r="AB31" s="380"/>
      <c r="AC31" s="374"/>
      <c r="AD31" s="373"/>
    </row>
    <row r="32" spans="1:30" ht="36" hidden="1">
      <c r="A32" s="373"/>
      <c r="B32" s="379" t="s">
        <v>221</v>
      </c>
      <c r="C32" s="372" t="s">
        <v>24</v>
      </c>
      <c r="D32" s="380">
        <f>+D193</f>
        <v>100</v>
      </c>
      <c r="E32" s="380">
        <f>+E193</f>
        <v>0</v>
      </c>
      <c r="F32" s="380">
        <f>+F193</f>
        <v>99.5</v>
      </c>
      <c r="G32" s="380">
        <f>+G193</f>
        <v>0</v>
      </c>
      <c r="H32" s="380">
        <f>+H193</f>
        <v>99.5</v>
      </c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5"/>
      <c r="T32" s="374"/>
      <c r="U32" s="374"/>
      <c r="V32" s="374"/>
      <c r="W32" s="374"/>
      <c r="X32" s="374"/>
      <c r="Y32" s="374"/>
      <c r="Z32" s="374"/>
      <c r="AA32" s="374"/>
      <c r="AB32" s="380"/>
      <c r="AC32" s="374"/>
      <c r="AD32" s="373"/>
    </row>
    <row r="33" spans="1:30" hidden="1">
      <c r="A33" s="370">
        <v>6</v>
      </c>
      <c r="B33" s="371" t="s">
        <v>64</v>
      </c>
      <c r="C33" s="372"/>
      <c r="D33" s="392"/>
      <c r="E33" s="377"/>
      <c r="F33" s="374"/>
      <c r="G33" s="377"/>
      <c r="H33" s="374"/>
      <c r="I33" s="377"/>
      <c r="J33" s="374"/>
      <c r="K33" s="377"/>
      <c r="L33" s="374"/>
      <c r="M33" s="377"/>
      <c r="N33" s="374"/>
      <c r="O33" s="377"/>
      <c r="P33" s="374"/>
      <c r="Q33" s="377"/>
      <c r="R33" s="374"/>
      <c r="S33" s="378"/>
      <c r="T33" s="374"/>
      <c r="U33" s="377"/>
      <c r="V33" s="374"/>
      <c r="W33" s="377"/>
      <c r="X33" s="374"/>
      <c r="Y33" s="374"/>
      <c r="Z33" s="374"/>
      <c r="AA33" s="377"/>
      <c r="AB33" s="392"/>
      <c r="AC33" s="374"/>
      <c r="AD33" s="373"/>
    </row>
    <row r="34" spans="1:30" ht="72" hidden="1">
      <c r="A34" s="373"/>
      <c r="B34" s="379" t="s">
        <v>864</v>
      </c>
      <c r="C34" s="372" t="s">
        <v>865</v>
      </c>
      <c r="D34" s="380">
        <v>12</v>
      </c>
      <c r="E34" s="380">
        <v>12</v>
      </c>
      <c r="F34" s="380">
        <v>12</v>
      </c>
      <c r="G34" s="380">
        <v>12</v>
      </c>
      <c r="H34" s="380">
        <v>12</v>
      </c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5"/>
      <c r="T34" s="374"/>
      <c r="U34" s="374"/>
      <c r="V34" s="374"/>
      <c r="W34" s="374"/>
      <c r="X34" s="374"/>
      <c r="Y34" s="374"/>
      <c r="Z34" s="374"/>
      <c r="AA34" s="374"/>
      <c r="AB34" s="380"/>
      <c r="AC34" s="374"/>
      <c r="AD34" s="373"/>
    </row>
    <row r="35" spans="1:30" hidden="1">
      <c r="A35" s="373"/>
      <c r="B35" s="379" t="s">
        <v>866</v>
      </c>
      <c r="C35" s="372" t="s">
        <v>66</v>
      </c>
      <c r="D35" s="380" t="e">
        <f>+#REF!</f>
        <v>#REF!</v>
      </c>
      <c r="E35" s="380">
        <f>+E479</f>
        <v>36</v>
      </c>
      <c r="F35" s="380">
        <f>+F479</f>
        <v>36</v>
      </c>
      <c r="G35" s="380">
        <f>+G479</f>
        <v>0</v>
      </c>
      <c r="H35" s="380">
        <f>+H479</f>
        <v>36</v>
      </c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5"/>
      <c r="T35" s="374"/>
      <c r="U35" s="374"/>
      <c r="V35" s="374"/>
      <c r="W35" s="374"/>
      <c r="X35" s="374"/>
      <c r="Y35" s="374"/>
      <c r="Z35" s="374"/>
      <c r="AA35" s="374"/>
      <c r="AB35" s="380"/>
      <c r="AC35" s="374"/>
      <c r="AD35" s="373"/>
    </row>
    <row r="36" spans="1:30" hidden="1">
      <c r="A36" s="373"/>
      <c r="B36" s="379" t="s">
        <v>867</v>
      </c>
      <c r="C36" s="372" t="s">
        <v>66</v>
      </c>
      <c r="D36" s="380">
        <f>+D481</f>
        <v>11</v>
      </c>
      <c r="E36" s="380">
        <f>+E481</f>
        <v>9</v>
      </c>
      <c r="F36" s="380">
        <f>+F481</f>
        <v>9</v>
      </c>
      <c r="G36" s="380">
        <f>+G481</f>
        <v>0</v>
      </c>
      <c r="H36" s="380">
        <f>+H481</f>
        <v>9</v>
      </c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5"/>
      <c r="T36" s="374"/>
      <c r="U36" s="374"/>
      <c r="V36" s="374"/>
      <c r="W36" s="374"/>
      <c r="X36" s="374"/>
      <c r="Y36" s="374"/>
      <c r="Z36" s="374"/>
      <c r="AA36" s="374"/>
      <c r="AB36" s="380"/>
      <c r="AC36" s="374"/>
      <c r="AD36" s="373"/>
    </row>
    <row r="37" spans="1:30" hidden="1">
      <c r="A37" s="373"/>
      <c r="B37" s="379" t="s">
        <v>868</v>
      </c>
      <c r="C37" s="372" t="s">
        <v>24</v>
      </c>
      <c r="D37" s="380">
        <f>+D480</f>
        <v>12</v>
      </c>
      <c r="E37" s="380">
        <f>+E480</f>
        <v>12</v>
      </c>
      <c r="F37" s="380">
        <f>+F480</f>
        <v>12</v>
      </c>
      <c r="G37" s="380">
        <f>+G480</f>
        <v>0</v>
      </c>
      <c r="H37" s="380">
        <f>+H480</f>
        <v>12</v>
      </c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5"/>
      <c r="T37" s="374"/>
      <c r="U37" s="374"/>
      <c r="V37" s="374"/>
      <c r="W37" s="374"/>
      <c r="X37" s="374"/>
      <c r="Y37" s="374"/>
      <c r="Z37" s="374"/>
      <c r="AA37" s="374"/>
      <c r="AB37" s="380"/>
      <c r="AC37" s="374"/>
      <c r="AD37" s="373"/>
    </row>
    <row r="38" spans="1:30" hidden="1">
      <c r="A38" s="373"/>
      <c r="B38" s="379" t="s">
        <v>869</v>
      </c>
      <c r="C38" s="372"/>
      <c r="D38" s="380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5"/>
      <c r="T38" s="374"/>
      <c r="U38" s="374"/>
      <c r="V38" s="374"/>
      <c r="W38" s="374"/>
      <c r="X38" s="374"/>
      <c r="Y38" s="374"/>
      <c r="Z38" s="374"/>
      <c r="AA38" s="374"/>
      <c r="AB38" s="380"/>
      <c r="AC38" s="374"/>
      <c r="AD38" s="373"/>
    </row>
    <row r="39" spans="1:30" hidden="1">
      <c r="A39" s="373"/>
      <c r="B39" s="379" t="s">
        <v>701</v>
      </c>
      <c r="C39" s="372"/>
      <c r="D39" s="380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5"/>
      <c r="T39" s="374"/>
      <c r="U39" s="374"/>
      <c r="V39" s="374"/>
      <c r="W39" s="374"/>
      <c r="X39" s="374"/>
      <c r="Y39" s="374"/>
      <c r="Z39" s="374"/>
      <c r="AA39" s="374"/>
      <c r="AB39" s="380"/>
      <c r="AC39" s="374"/>
      <c r="AD39" s="373"/>
    </row>
    <row r="40" spans="1:30" hidden="1">
      <c r="A40" s="373"/>
      <c r="B40" s="379" t="s">
        <v>870</v>
      </c>
      <c r="C40" s="372" t="s">
        <v>24</v>
      </c>
      <c r="D40" s="380" t="e">
        <f>+#REF!</f>
        <v>#REF!</v>
      </c>
      <c r="E40" s="380" t="e">
        <f>+#REF!</f>
        <v>#REF!</v>
      </c>
      <c r="F40" s="380" t="e">
        <f>+#REF!</f>
        <v>#REF!</v>
      </c>
      <c r="G40" s="380" t="e">
        <f>+#REF!</f>
        <v>#REF!</v>
      </c>
      <c r="H40" s="380" t="e">
        <f>+#REF!</f>
        <v>#REF!</v>
      </c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5"/>
      <c r="T40" s="374"/>
      <c r="U40" s="374"/>
      <c r="V40" s="374"/>
      <c r="W40" s="374"/>
      <c r="X40" s="374"/>
      <c r="Y40" s="374"/>
      <c r="Z40" s="374"/>
      <c r="AA40" s="374"/>
      <c r="AB40" s="380"/>
      <c r="AC40" s="374"/>
      <c r="AD40" s="373"/>
    </row>
    <row r="41" spans="1:30" hidden="1">
      <c r="A41" s="373"/>
      <c r="B41" s="379" t="s">
        <v>736</v>
      </c>
      <c r="C41" s="372" t="s">
        <v>24</v>
      </c>
      <c r="D41" s="380" t="e">
        <f>+#REF!</f>
        <v>#REF!</v>
      </c>
      <c r="E41" s="380" t="e">
        <f>+#REF!</f>
        <v>#REF!</v>
      </c>
      <c r="F41" s="380" t="e">
        <f>+#REF!</f>
        <v>#REF!</v>
      </c>
      <c r="G41" s="380" t="e">
        <f>+#REF!</f>
        <v>#REF!</v>
      </c>
      <c r="H41" s="380" t="e">
        <f>+#REF!</f>
        <v>#REF!</v>
      </c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5"/>
      <c r="T41" s="374"/>
      <c r="U41" s="374"/>
      <c r="V41" s="374"/>
      <c r="W41" s="374"/>
      <c r="X41" s="374"/>
      <c r="Y41" s="374"/>
      <c r="Z41" s="374"/>
      <c r="AA41" s="374"/>
      <c r="AB41" s="380"/>
      <c r="AC41" s="374"/>
      <c r="AD41" s="373"/>
    </row>
    <row r="42" spans="1:30" hidden="1">
      <c r="A42" s="373"/>
      <c r="B42" s="379" t="s">
        <v>871</v>
      </c>
      <c r="C42" s="372" t="s">
        <v>24</v>
      </c>
      <c r="D42" s="380" t="e">
        <f>+#REF!</f>
        <v>#REF!</v>
      </c>
      <c r="E42" s="380" t="e">
        <f>+#REF!</f>
        <v>#REF!</v>
      </c>
      <c r="F42" s="380" t="e">
        <f>+#REF!</f>
        <v>#REF!</v>
      </c>
      <c r="G42" s="380" t="e">
        <f>+#REF!</f>
        <v>#REF!</v>
      </c>
      <c r="H42" s="380" t="e">
        <f>+#REF!</f>
        <v>#REF!</v>
      </c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5"/>
      <c r="T42" s="374"/>
      <c r="U42" s="374"/>
      <c r="V42" s="374"/>
      <c r="W42" s="374"/>
      <c r="X42" s="374"/>
      <c r="Y42" s="374"/>
      <c r="Z42" s="374"/>
      <c r="AA42" s="374"/>
      <c r="AB42" s="380"/>
      <c r="AC42" s="374"/>
      <c r="AD42" s="373"/>
    </row>
    <row r="43" spans="1:30" hidden="1">
      <c r="A43" s="373"/>
      <c r="B43" s="379" t="s">
        <v>872</v>
      </c>
      <c r="C43" s="372" t="s">
        <v>24</v>
      </c>
      <c r="D43" s="380" t="e">
        <f>+#REF!</f>
        <v>#REF!</v>
      </c>
      <c r="E43" s="380" t="e">
        <f>+#REF!</f>
        <v>#REF!</v>
      </c>
      <c r="F43" s="380" t="e">
        <f>+#REF!</f>
        <v>#REF!</v>
      </c>
      <c r="G43" s="380" t="e">
        <f>+#REF!</f>
        <v>#REF!</v>
      </c>
      <c r="H43" s="380" t="e">
        <f>+#REF!</f>
        <v>#REF!</v>
      </c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5"/>
      <c r="T43" s="374"/>
      <c r="U43" s="374"/>
      <c r="V43" s="374"/>
      <c r="W43" s="374"/>
      <c r="X43" s="374"/>
      <c r="Y43" s="374"/>
      <c r="Z43" s="374"/>
      <c r="AA43" s="374"/>
      <c r="AB43" s="380"/>
      <c r="AC43" s="374"/>
      <c r="AD43" s="373"/>
    </row>
    <row r="44" spans="1:30" hidden="1">
      <c r="A44" s="370">
        <v>7</v>
      </c>
      <c r="B44" s="371" t="s">
        <v>60</v>
      </c>
      <c r="C44" s="372"/>
      <c r="D44" s="392"/>
      <c r="E44" s="377"/>
      <c r="F44" s="374"/>
      <c r="G44" s="377"/>
      <c r="H44" s="374"/>
      <c r="I44" s="377"/>
      <c r="J44" s="374"/>
      <c r="K44" s="377"/>
      <c r="L44" s="374"/>
      <c r="M44" s="377"/>
      <c r="N44" s="374"/>
      <c r="O44" s="377"/>
      <c r="P44" s="374"/>
      <c r="Q44" s="377"/>
      <c r="R44" s="374"/>
      <c r="S44" s="378"/>
      <c r="T44" s="374"/>
      <c r="U44" s="377"/>
      <c r="V44" s="374"/>
      <c r="W44" s="377"/>
      <c r="X44" s="374"/>
      <c r="Y44" s="374"/>
      <c r="Z44" s="374"/>
      <c r="AA44" s="377"/>
      <c r="AB44" s="392"/>
      <c r="AC44" s="374"/>
      <c r="AD44" s="373"/>
    </row>
    <row r="45" spans="1:30" hidden="1">
      <c r="A45" s="373"/>
      <c r="B45" s="379" t="s">
        <v>873</v>
      </c>
      <c r="C45" s="372" t="s">
        <v>61</v>
      </c>
      <c r="D45" s="381">
        <f>+D406</f>
        <v>12</v>
      </c>
      <c r="E45" s="381">
        <f>+E406</f>
        <v>0</v>
      </c>
      <c r="F45" s="381">
        <f>+F406</f>
        <v>12</v>
      </c>
      <c r="G45" s="381">
        <f>+G406</f>
        <v>0</v>
      </c>
      <c r="H45" s="381">
        <f>+H406</f>
        <v>12</v>
      </c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5"/>
      <c r="T45" s="374"/>
      <c r="U45" s="374"/>
      <c r="V45" s="374"/>
      <c r="W45" s="374"/>
      <c r="X45" s="374"/>
      <c r="Y45" s="374"/>
      <c r="Z45" s="374"/>
      <c r="AA45" s="374"/>
      <c r="AB45" s="380"/>
      <c r="AC45" s="374"/>
      <c r="AD45" s="373"/>
    </row>
    <row r="46" spans="1:30" hidden="1">
      <c r="A46" s="373"/>
      <c r="B46" s="379" t="s">
        <v>874</v>
      </c>
      <c r="C46" s="372" t="s">
        <v>24</v>
      </c>
      <c r="D46" s="381">
        <f>+D408</f>
        <v>100</v>
      </c>
      <c r="E46" s="381">
        <f>+E408</f>
        <v>0</v>
      </c>
      <c r="F46" s="381">
        <f>+F408</f>
        <v>100</v>
      </c>
      <c r="G46" s="381">
        <f>+G408</f>
        <v>0</v>
      </c>
      <c r="H46" s="381">
        <f>+H408</f>
        <v>100</v>
      </c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5"/>
      <c r="T46" s="374"/>
      <c r="U46" s="374"/>
      <c r="V46" s="374"/>
      <c r="W46" s="374"/>
      <c r="X46" s="374"/>
      <c r="Y46" s="374"/>
      <c r="Z46" s="374"/>
      <c r="AA46" s="374"/>
      <c r="AB46" s="380"/>
      <c r="AC46" s="374"/>
      <c r="AD46" s="373"/>
    </row>
    <row r="47" spans="1:30" hidden="1">
      <c r="A47" s="373"/>
      <c r="B47" s="379" t="s">
        <v>875</v>
      </c>
      <c r="C47" s="372" t="s">
        <v>421</v>
      </c>
      <c r="D47" s="390">
        <f>+D398</f>
        <v>8</v>
      </c>
      <c r="E47" s="380">
        <f>+E398</f>
        <v>0</v>
      </c>
      <c r="F47" s="380">
        <f>+F398</f>
        <v>7.9</v>
      </c>
      <c r="G47" s="380">
        <f>+G398</f>
        <v>0</v>
      </c>
      <c r="H47" s="380">
        <f>+H398</f>
        <v>7.9</v>
      </c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5"/>
      <c r="T47" s="374"/>
      <c r="U47" s="374"/>
      <c r="V47" s="374"/>
      <c r="W47" s="374"/>
      <c r="X47" s="374"/>
      <c r="Y47" s="374"/>
      <c r="Z47" s="374"/>
      <c r="AA47" s="374"/>
      <c r="AB47" s="380"/>
      <c r="AC47" s="374"/>
      <c r="AD47" s="373"/>
    </row>
    <row r="48" spans="1:30" hidden="1">
      <c r="A48" s="373"/>
      <c r="B48" s="379" t="s">
        <v>816</v>
      </c>
      <c r="C48" s="372" t="s">
        <v>57</v>
      </c>
      <c r="D48" s="380">
        <f>+D372</f>
        <v>8.5</v>
      </c>
      <c r="E48" s="380">
        <f>+E372</f>
        <v>0</v>
      </c>
      <c r="F48" s="380">
        <f>+F372</f>
        <v>0</v>
      </c>
      <c r="G48" s="380">
        <f>+G372</f>
        <v>0</v>
      </c>
      <c r="H48" s="380">
        <f>+H372</f>
        <v>0</v>
      </c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5"/>
      <c r="T48" s="374"/>
      <c r="U48" s="374"/>
      <c r="V48" s="374"/>
      <c r="W48" s="374"/>
      <c r="X48" s="374"/>
      <c r="Y48" s="374"/>
      <c r="Z48" s="374"/>
      <c r="AA48" s="374"/>
      <c r="AB48" s="380"/>
      <c r="AC48" s="374"/>
      <c r="AD48" s="373"/>
    </row>
    <row r="49" spans="1:33" hidden="1">
      <c r="A49" s="373"/>
      <c r="B49" s="379" t="s">
        <v>817</v>
      </c>
      <c r="C49" s="372" t="s">
        <v>57</v>
      </c>
      <c r="D49" s="380">
        <f>+D371</f>
        <v>0.4</v>
      </c>
      <c r="E49" s="380">
        <f>+E371</f>
        <v>0</v>
      </c>
      <c r="F49" s="380">
        <f>+F371</f>
        <v>0</v>
      </c>
      <c r="G49" s="380">
        <f>+G371</f>
        <v>0</v>
      </c>
      <c r="H49" s="380">
        <f>+H371</f>
        <v>0</v>
      </c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5"/>
      <c r="T49" s="374"/>
      <c r="U49" s="374"/>
      <c r="V49" s="374"/>
      <c r="W49" s="374"/>
      <c r="X49" s="374"/>
      <c r="Y49" s="374"/>
      <c r="Z49" s="374"/>
      <c r="AA49" s="374"/>
      <c r="AB49" s="380"/>
      <c r="AC49" s="374"/>
      <c r="AD49" s="373"/>
    </row>
    <row r="50" spans="1:33" hidden="1">
      <c r="A50" s="373"/>
      <c r="B50" s="379" t="s">
        <v>876</v>
      </c>
      <c r="C50" s="372" t="s">
        <v>24</v>
      </c>
      <c r="D50" s="380">
        <f>+D411</f>
        <v>14</v>
      </c>
      <c r="E50" s="380">
        <f>+E411</f>
        <v>14.72</v>
      </c>
      <c r="F50" s="380">
        <f>+F411</f>
        <v>14.72</v>
      </c>
      <c r="G50" s="380">
        <f>+G411</f>
        <v>0</v>
      </c>
      <c r="H50" s="380">
        <f>+H411</f>
        <v>14.72</v>
      </c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5"/>
      <c r="T50" s="374"/>
      <c r="U50" s="374"/>
      <c r="V50" s="374"/>
      <c r="W50" s="374"/>
      <c r="X50" s="374"/>
      <c r="Y50" s="374"/>
      <c r="Z50" s="374"/>
      <c r="AA50" s="374"/>
      <c r="AB50" s="380"/>
      <c r="AC50" s="374"/>
      <c r="AD50" s="373"/>
    </row>
    <row r="51" spans="1:33" ht="36" hidden="1">
      <c r="A51" s="373"/>
      <c r="B51" s="379" t="s">
        <v>877</v>
      </c>
      <c r="C51" s="372" t="s">
        <v>24</v>
      </c>
      <c r="D51" s="380">
        <f>+D414</f>
        <v>96.61</v>
      </c>
      <c r="E51" s="380">
        <f>+E414</f>
        <v>0</v>
      </c>
      <c r="F51" s="380">
        <f>+F414</f>
        <v>0</v>
      </c>
      <c r="G51" s="380">
        <f>+G414</f>
        <v>0</v>
      </c>
      <c r="H51" s="380">
        <f>+H414</f>
        <v>0</v>
      </c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5"/>
      <c r="T51" s="374"/>
      <c r="U51" s="374"/>
      <c r="V51" s="374"/>
      <c r="W51" s="374"/>
      <c r="X51" s="374"/>
      <c r="Y51" s="374"/>
      <c r="Z51" s="374"/>
      <c r="AA51" s="374"/>
      <c r="AB51" s="380"/>
      <c r="AC51" s="374"/>
      <c r="AD51" s="373"/>
    </row>
    <row r="52" spans="1:33" hidden="1">
      <c r="A52" s="370">
        <v>8</v>
      </c>
      <c r="B52" s="371" t="s">
        <v>878</v>
      </c>
      <c r="C52" s="372"/>
      <c r="D52" s="392"/>
      <c r="E52" s="377"/>
      <c r="F52" s="374"/>
      <c r="G52" s="377"/>
      <c r="H52" s="374"/>
      <c r="I52" s="377"/>
      <c r="J52" s="374"/>
      <c r="K52" s="377"/>
      <c r="L52" s="374"/>
      <c r="M52" s="377"/>
      <c r="N52" s="374"/>
      <c r="O52" s="377"/>
      <c r="P52" s="374"/>
      <c r="Q52" s="377"/>
      <c r="R52" s="374"/>
      <c r="S52" s="378"/>
      <c r="T52" s="374"/>
      <c r="U52" s="377"/>
      <c r="V52" s="374"/>
      <c r="W52" s="377"/>
      <c r="X52" s="374"/>
      <c r="Y52" s="374"/>
      <c r="Z52" s="374"/>
      <c r="AA52" s="377"/>
      <c r="AB52" s="392"/>
      <c r="AC52" s="374"/>
      <c r="AD52" s="373"/>
    </row>
    <row r="53" spans="1:33" hidden="1">
      <c r="A53" s="373"/>
      <c r="B53" s="379" t="s">
        <v>879</v>
      </c>
      <c r="C53" s="372" t="s">
        <v>24</v>
      </c>
      <c r="D53" s="380">
        <f>+D284</f>
        <v>2.68</v>
      </c>
      <c r="E53" s="380">
        <f>+E284</f>
        <v>0</v>
      </c>
      <c r="F53" s="380">
        <f>+F284</f>
        <v>0</v>
      </c>
      <c r="G53" s="380">
        <f>+G284</f>
        <v>0</v>
      </c>
      <c r="H53" s="380">
        <f>+H284</f>
        <v>0</v>
      </c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5"/>
      <c r="T53" s="374"/>
      <c r="U53" s="374"/>
      <c r="V53" s="374"/>
      <c r="W53" s="374"/>
      <c r="X53" s="374"/>
      <c r="Y53" s="374"/>
      <c r="Z53" s="374"/>
      <c r="AA53" s="374"/>
      <c r="AB53" s="380"/>
      <c r="AC53" s="374"/>
      <c r="AD53" s="373"/>
    </row>
    <row r="54" spans="1:33" hidden="1">
      <c r="A54" s="373"/>
      <c r="B54" s="379" t="s">
        <v>880</v>
      </c>
      <c r="C54" s="372" t="s">
        <v>55</v>
      </c>
      <c r="D54" s="381">
        <f>+D334</f>
        <v>100</v>
      </c>
      <c r="E54" s="380">
        <f>+E334</f>
        <v>0</v>
      </c>
      <c r="F54" s="380">
        <f>+F334</f>
        <v>0</v>
      </c>
      <c r="G54" s="380">
        <f>+G334</f>
        <v>0</v>
      </c>
      <c r="H54" s="380">
        <f>+H334</f>
        <v>0</v>
      </c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5"/>
      <c r="T54" s="374"/>
      <c r="U54" s="374"/>
      <c r="V54" s="374"/>
      <c r="W54" s="374"/>
      <c r="X54" s="374"/>
      <c r="Y54" s="374"/>
      <c r="Z54" s="374"/>
      <c r="AA54" s="374"/>
      <c r="AB54" s="380"/>
      <c r="AC54" s="374"/>
      <c r="AD54" s="373"/>
    </row>
    <row r="55" spans="1:33" hidden="1">
      <c r="A55" s="373"/>
      <c r="B55" s="379" t="s">
        <v>881</v>
      </c>
      <c r="C55" s="372" t="s">
        <v>24</v>
      </c>
      <c r="D55" s="381">
        <f t="shared" ref="D55:H56" si="16">+D324</f>
        <v>81</v>
      </c>
      <c r="E55" s="390">
        <f t="shared" si="16"/>
        <v>0</v>
      </c>
      <c r="F55" s="390">
        <f t="shared" si="16"/>
        <v>0</v>
      </c>
      <c r="G55" s="390">
        <f t="shared" si="16"/>
        <v>0</v>
      </c>
      <c r="H55" s="390">
        <f t="shared" si="16"/>
        <v>0</v>
      </c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5"/>
      <c r="T55" s="374"/>
      <c r="U55" s="374"/>
      <c r="V55" s="374"/>
      <c r="W55" s="374"/>
      <c r="X55" s="374"/>
      <c r="Y55" s="374"/>
      <c r="Z55" s="374"/>
      <c r="AA55" s="374"/>
      <c r="AB55" s="380"/>
      <c r="AC55" s="374"/>
      <c r="AD55" s="373"/>
    </row>
    <row r="56" spans="1:33" hidden="1">
      <c r="A56" s="373"/>
      <c r="B56" s="379" t="s">
        <v>882</v>
      </c>
      <c r="C56" s="372" t="s">
        <v>55</v>
      </c>
      <c r="D56" s="381">
        <f t="shared" si="16"/>
        <v>1360</v>
      </c>
      <c r="E56" s="381">
        <f t="shared" si="16"/>
        <v>0</v>
      </c>
      <c r="F56" s="381">
        <f t="shared" si="16"/>
        <v>0</v>
      </c>
      <c r="G56" s="381">
        <f t="shared" si="16"/>
        <v>0</v>
      </c>
      <c r="H56" s="381">
        <f t="shared" si="16"/>
        <v>0</v>
      </c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5"/>
      <c r="T56" s="374"/>
      <c r="U56" s="374"/>
      <c r="V56" s="374"/>
      <c r="W56" s="374"/>
      <c r="X56" s="374"/>
      <c r="Y56" s="374"/>
      <c r="Z56" s="374"/>
      <c r="AA56" s="374"/>
      <c r="AB56" s="380"/>
      <c r="AC56" s="374"/>
      <c r="AD56" s="373"/>
    </row>
    <row r="57" spans="1:33" hidden="1">
      <c r="A57" s="370">
        <v>9</v>
      </c>
      <c r="B57" s="371" t="s">
        <v>883</v>
      </c>
      <c r="C57" s="372"/>
      <c r="D57" s="392"/>
      <c r="E57" s="377"/>
      <c r="F57" s="374"/>
      <c r="G57" s="377"/>
      <c r="H57" s="374"/>
      <c r="I57" s="377"/>
      <c r="J57" s="374"/>
      <c r="K57" s="377"/>
      <c r="L57" s="374"/>
      <c r="M57" s="377"/>
      <c r="N57" s="374"/>
      <c r="O57" s="377"/>
      <c r="P57" s="374"/>
      <c r="Q57" s="377"/>
      <c r="R57" s="374"/>
      <c r="S57" s="378"/>
      <c r="T57" s="374"/>
      <c r="U57" s="377"/>
      <c r="V57" s="374"/>
      <c r="W57" s="377"/>
      <c r="X57" s="374"/>
      <c r="Y57" s="374"/>
      <c r="Z57" s="374"/>
      <c r="AA57" s="377"/>
      <c r="AB57" s="392"/>
      <c r="AC57" s="374"/>
      <c r="AD57" s="373"/>
    </row>
    <row r="58" spans="1:33" hidden="1">
      <c r="A58" s="373"/>
      <c r="B58" s="379" t="s">
        <v>80</v>
      </c>
      <c r="C58" s="372" t="s">
        <v>24</v>
      </c>
      <c r="D58" s="380">
        <f t="shared" ref="D58:H60" si="17">+D542</f>
        <v>95.2</v>
      </c>
      <c r="E58" s="380">
        <f t="shared" si="17"/>
        <v>0</v>
      </c>
      <c r="F58" s="380">
        <f t="shared" si="17"/>
        <v>0</v>
      </c>
      <c r="G58" s="380">
        <f t="shared" si="17"/>
        <v>0</v>
      </c>
      <c r="H58" s="380">
        <f t="shared" si="17"/>
        <v>0</v>
      </c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5"/>
      <c r="T58" s="374"/>
      <c r="U58" s="374"/>
      <c r="V58" s="374"/>
      <c r="W58" s="374"/>
      <c r="X58" s="374"/>
      <c r="Y58" s="374"/>
      <c r="Z58" s="374"/>
      <c r="AA58" s="374"/>
      <c r="AB58" s="380"/>
      <c r="AC58" s="374"/>
      <c r="AD58" s="373"/>
    </row>
    <row r="59" spans="1:33" hidden="1">
      <c r="A59" s="373"/>
      <c r="B59" s="379" t="s">
        <v>81</v>
      </c>
      <c r="C59" s="372" t="s">
        <v>24</v>
      </c>
      <c r="D59" s="380">
        <f t="shared" si="17"/>
        <v>91.6</v>
      </c>
      <c r="E59" s="380">
        <f t="shared" si="17"/>
        <v>0</v>
      </c>
      <c r="F59" s="380">
        <f t="shared" si="17"/>
        <v>0</v>
      </c>
      <c r="G59" s="380">
        <f t="shared" si="17"/>
        <v>0</v>
      </c>
      <c r="H59" s="380">
        <f t="shared" si="17"/>
        <v>0</v>
      </c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5"/>
      <c r="T59" s="374"/>
      <c r="U59" s="374"/>
      <c r="V59" s="374"/>
      <c r="W59" s="374"/>
      <c r="X59" s="374"/>
      <c r="Y59" s="374"/>
      <c r="Z59" s="374"/>
      <c r="AA59" s="374"/>
      <c r="AB59" s="380"/>
      <c r="AC59" s="374"/>
      <c r="AD59" s="373"/>
    </row>
    <row r="60" spans="1:33" hidden="1">
      <c r="A60" s="373"/>
      <c r="B60" s="379" t="s">
        <v>138</v>
      </c>
      <c r="C60" s="372" t="s">
        <v>24</v>
      </c>
      <c r="D60" s="380">
        <f t="shared" si="17"/>
        <v>98.2</v>
      </c>
      <c r="E60" s="380">
        <f t="shared" si="17"/>
        <v>0</v>
      </c>
      <c r="F60" s="380">
        <f t="shared" si="17"/>
        <v>0</v>
      </c>
      <c r="G60" s="380">
        <f t="shared" si="17"/>
        <v>0</v>
      </c>
      <c r="H60" s="380">
        <f t="shared" si="17"/>
        <v>0</v>
      </c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5"/>
      <c r="T60" s="374"/>
      <c r="U60" s="374"/>
      <c r="V60" s="374"/>
      <c r="W60" s="374"/>
      <c r="X60" s="374"/>
      <c r="Y60" s="374"/>
      <c r="Z60" s="374"/>
      <c r="AA60" s="374"/>
      <c r="AB60" s="380"/>
      <c r="AC60" s="374"/>
      <c r="AD60" s="373"/>
    </row>
    <row r="61" spans="1:33" s="361" customFormat="1">
      <c r="A61" s="485" t="s">
        <v>147</v>
      </c>
      <c r="B61" s="486" t="s">
        <v>834</v>
      </c>
      <c r="C61" s="485"/>
      <c r="D61" s="485"/>
      <c r="E61" s="597"/>
      <c r="F61" s="400" t="str">
        <f t="shared" ref="F61:F121" si="18">IF(LEN(C61)=0," ",E61)</f>
        <v xml:space="preserve"> </v>
      </c>
      <c r="G61" s="597"/>
      <c r="H61" s="400" t="str">
        <f>IF(LEN(C61)=0," ",F61+G61)</f>
        <v xml:space="preserve"> </v>
      </c>
      <c r="I61" s="597"/>
      <c r="J61" s="400" t="str">
        <f>IF(LEN($C61)=0," ",H61+I61)</f>
        <v xml:space="preserve"> </v>
      </c>
      <c r="K61" s="597"/>
      <c r="L61" s="619" t="str">
        <f>IF(LEN($C61)=0," ",J61+K61)</f>
        <v xml:space="preserve"> </v>
      </c>
      <c r="M61" s="622"/>
      <c r="N61" s="400" t="str">
        <f>IF(LEN($C61)=0," ",L61+M61)</f>
        <v xml:space="preserve"> </v>
      </c>
      <c r="O61" s="597"/>
      <c r="P61" s="400" t="str">
        <f>IF(LEN($C61)=0," ",N61+O61)</f>
        <v xml:space="preserve"> </v>
      </c>
      <c r="Q61" s="597"/>
      <c r="R61" s="619" t="str">
        <f>IF(LEN($C61)=0," ",P61+Q61)</f>
        <v xml:space="preserve"> </v>
      </c>
      <c r="S61" s="597"/>
      <c r="T61" s="619" t="str">
        <f>IF(LEN($C61)=0," ",R61+S61)</f>
        <v xml:space="preserve"> </v>
      </c>
      <c r="U61" s="619"/>
      <c r="V61" s="619" t="str">
        <f>IF(LEN($C61)=0," ",T61+U61)</f>
        <v xml:space="preserve"> </v>
      </c>
      <c r="W61" s="597"/>
      <c r="X61" s="619" t="str">
        <f>IF(LEN($C61)=0," ",V61+W61)</f>
        <v xml:space="preserve"> </v>
      </c>
      <c r="Y61" s="622"/>
      <c r="Z61" s="619" t="str">
        <f>IF(LEN($C61)=0," ",X61+Y61)</f>
        <v xml:space="preserve"> </v>
      </c>
      <c r="AA61" s="597"/>
      <c r="AB61" s="619"/>
      <c r="AC61" s="620" t="str">
        <f>IF(LEN($C61)=0," ",E61/$D61)</f>
        <v xml:space="preserve"> </v>
      </c>
      <c r="AD61" s="485"/>
    </row>
    <row r="62" spans="1:33">
      <c r="A62" s="401" t="s">
        <v>6</v>
      </c>
      <c r="B62" s="402" t="s">
        <v>148</v>
      </c>
      <c r="C62" s="403"/>
      <c r="D62" s="404"/>
      <c r="E62" s="405"/>
      <c r="F62" s="374" t="str">
        <f t="shared" si="18"/>
        <v xml:space="preserve"> </v>
      </c>
      <c r="G62" s="405"/>
      <c r="H62" s="374" t="str">
        <f>IF(LEN(C62)=0," ",F62+G62)</f>
        <v xml:space="preserve"> </v>
      </c>
      <c r="I62" s="405"/>
      <c r="J62" s="374" t="str">
        <f>IF(LEN($C62)=0," ",H62+I62)</f>
        <v xml:space="preserve"> </v>
      </c>
      <c r="K62" s="405"/>
      <c r="L62" s="374" t="str">
        <f>IF(LEN($C62)=0," ",J62+K62)</f>
        <v xml:space="preserve"> </v>
      </c>
      <c r="M62" s="405"/>
      <c r="N62" s="374" t="str">
        <f>IF(LEN($C62)=0," ",L62+M62)</f>
        <v xml:space="preserve"> </v>
      </c>
      <c r="O62" s="405"/>
      <c r="P62" s="374" t="str">
        <f>IF(LEN($C62)=0," ",N62+O62)</f>
        <v xml:space="preserve"> </v>
      </c>
      <c r="Q62" s="405"/>
      <c r="R62" s="374" t="str">
        <f>IF(LEN($C62)=0," ",P62+Q62)</f>
        <v xml:space="preserve"> </v>
      </c>
      <c r="S62" s="406"/>
      <c r="T62" s="374" t="str">
        <f>IF(LEN($C62)=0," ",R62+S62)</f>
        <v xml:space="preserve"> </v>
      </c>
      <c r="U62" s="405"/>
      <c r="V62" s="374" t="str">
        <f>IF(LEN($C62)=0," ",T62+U62)</f>
        <v xml:space="preserve"> </v>
      </c>
      <c r="W62" s="405"/>
      <c r="X62" s="374" t="str">
        <f>IF(LEN($C62)=0," ",V62+W62)</f>
        <v xml:space="preserve"> </v>
      </c>
      <c r="Y62" s="405"/>
      <c r="Z62" s="374" t="str">
        <f>IF(LEN($C62)=0," ",X62+Y62)</f>
        <v xml:space="preserve"> </v>
      </c>
      <c r="AA62" s="405"/>
      <c r="AB62" s="404"/>
      <c r="AC62" s="381"/>
      <c r="AD62" s="404"/>
    </row>
    <row r="63" spans="1:33" s="350" customFormat="1">
      <c r="A63" s="407" t="s">
        <v>671</v>
      </c>
      <c r="B63" s="408" t="s">
        <v>672</v>
      </c>
      <c r="C63" s="407" t="s">
        <v>26</v>
      </c>
      <c r="D63" s="409">
        <f>D67+D86</f>
        <v>33549.800000000003</v>
      </c>
      <c r="E63" s="410"/>
      <c r="F63" s="374">
        <f t="shared" si="18"/>
        <v>0</v>
      </c>
      <c r="G63" s="410"/>
      <c r="H63" s="374">
        <f>IF(LEN(C63)=0," ",F63+G63)</f>
        <v>0</v>
      </c>
      <c r="I63" s="410"/>
      <c r="J63" s="374">
        <f>IF(LEN($C63)=0," ",H63+I63)</f>
        <v>0</v>
      </c>
      <c r="K63" s="410"/>
      <c r="L63" s="374">
        <f>IF(LEN($C63)=0," ",J63+K63)</f>
        <v>0</v>
      </c>
      <c r="M63" s="405"/>
      <c r="N63" s="374">
        <f>IF(LEN($C63)=0," ",L63+M63)</f>
        <v>0</v>
      </c>
      <c r="O63" s="410"/>
      <c r="P63" s="374">
        <f t="shared" ref="P63:P122" si="19">IF(LEN($C63)=0," ",N63+O63)</f>
        <v>0</v>
      </c>
      <c r="Q63" s="410"/>
      <c r="R63" s="374">
        <f>IF(LEN($C63)=0," ",P63+Q63)</f>
        <v>0</v>
      </c>
      <c r="S63" s="411"/>
      <c r="T63" s="374">
        <f>IF(LEN($C63)=0," ",R63+S63)</f>
        <v>0</v>
      </c>
      <c r="U63" s="374"/>
      <c r="V63" s="374">
        <f t="shared" ref="V63:V64" si="20">IF(LEN($C63)=0," ",T63+U63)</f>
        <v>0</v>
      </c>
      <c r="W63" s="410"/>
      <c r="X63" s="374">
        <f t="shared" ref="X63:X129" si="21">IF(LEN($C63)=0," ",V63+W63)</f>
        <v>0</v>
      </c>
      <c r="Y63" s="374">
        <f t="shared" ref="Y63" si="22">Y67+Y86</f>
        <v>0</v>
      </c>
      <c r="Z63" s="374">
        <f t="shared" ref="Z63:Z128" si="23">IF(LEN($C63)=0," ",X63+Y63)</f>
        <v>0</v>
      </c>
      <c r="AA63" s="374">
        <f t="shared" ref="AA63" si="24">AA67+AA86</f>
        <v>0</v>
      </c>
      <c r="AB63" s="374">
        <f t="shared" ref="AB63:AB122" si="25">IF(LEN($C63)=0," ",Z63+AA63)</f>
        <v>0</v>
      </c>
      <c r="AC63" s="381">
        <f>+AB63/D63*100</f>
        <v>0</v>
      </c>
      <c r="AD63" s="412"/>
      <c r="AF63" s="347"/>
      <c r="AG63" s="347"/>
    </row>
    <row r="64" spans="1:33" s="350" customFormat="1">
      <c r="A64" s="407">
        <v>1</v>
      </c>
      <c r="B64" s="413" t="s">
        <v>673</v>
      </c>
      <c r="C64" s="407"/>
      <c r="D64" s="414"/>
      <c r="E64" s="410"/>
      <c r="F64" s="374" t="str">
        <f t="shared" si="18"/>
        <v xml:space="preserve"> </v>
      </c>
      <c r="G64" s="410"/>
      <c r="H64" s="374" t="str">
        <f t="shared" ref="H64:H123" si="26">IF(LEN(C64)=0," ",F64+G64)</f>
        <v xml:space="preserve"> </v>
      </c>
      <c r="I64" s="410"/>
      <c r="J64" s="374" t="str">
        <f t="shared" ref="J64:J123" si="27">IF(LEN($C64)=0," ",H64+I64)</f>
        <v xml:space="preserve"> </v>
      </c>
      <c r="K64" s="410"/>
      <c r="L64" s="374" t="str">
        <f t="shared" ref="L64:L128" si="28">IF(LEN($C64)=0," ",J64+K64)</f>
        <v xml:space="preserve"> </v>
      </c>
      <c r="M64" s="405"/>
      <c r="N64" s="374" t="str">
        <f t="shared" ref="N64:N123" si="29">IF(LEN($C64)=0," ",L64+M64)</f>
        <v xml:space="preserve"> </v>
      </c>
      <c r="O64" s="410"/>
      <c r="P64" s="374" t="str">
        <f t="shared" si="19"/>
        <v xml:space="preserve"> </v>
      </c>
      <c r="Q64" s="410"/>
      <c r="R64" s="374" t="str">
        <f t="shared" ref="R64:R94" si="30">IF(LEN($C64)=0," ",P64+Q64)</f>
        <v xml:space="preserve"> </v>
      </c>
      <c r="S64" s="411"/>
      <c r="T64" s="374" t="str">
        <f t="shared" ref="T64:T94" si="31">IF(LEN($C64)=0," ",R64+S64)</f>
        <v xml:space="preserve"> </v>
      </c>
      <c r="U64" s="374"/>
      <c r="V64" s="374" t="str">
        <f t="shared" si="20"/>
        <v xml:space="preserve"> </v>
      </c>
      <c r="W64" s="410"/>
      <c r="X64" s="374" t="str">
        <f t="shared" si="21"/>
        <v xml:space="preserve"> </v>
      </c>
      <c r="Y64" s="405"/>
      <c r="Z64" s="374" t="str">
        <f t="shared" si="23"/>
        <v xml:space="preserve"> </v>
      </c>
      <c r="AA64" s="410"/>
      <c r="AB64" s="374" t="str">
        <f t="shared" si="25"/>
        <v xml:space="preserve"> </v>
      </c>
      <c r="AC64" s="381"/>
      <c r="AD64" s="412"/>
      <c r="AF64" s="340"/>
    </row>
    <row r="65" spans="1:34" s="352" customFormat="1">
      <c r="A65" s="415"/>
      <c r="B65" s="416" t="s">
        <v>640</v>
      </c>
      <c r="C65" s="415" t="s">
        <v>29</v>
      </c>
      <c r="D65" s="417">
        <f>D69+D73</f>
        <v>4832</v>
      </c>
      <c r="E65" s="685">
        <f>E69+E73</f>
        <v>830.5</v>
      </c>
      <c r="F65" s="374">
        <f t="shared" si="18"/>
        <v>830.5</v>
      </c>
      <c r="G65" s="410"/>
      <c r="H65" s="374">
        <f t="shared" si="26"/>
        <v>830.5</v>
      </c>
      <c r="I65" s="374"/>
      <c r="J65" s="374">
        <f t="shared" si="27"/>
        <v>830.5</v>
      </c>
      <c r="K65" s="410"/>
      <c r="L65" s="374">
        <f>IF(LEN($C65)=0," ",J65+K65)</f>
        <v>830.5</v>
      </c>
      <c r="M65" s="405"/>
      <c r="N65" s="374">
        <f t="shared" si="29"/>
        <v>830.5</v>
      </c>
      <c r="O65" s="410"/>
      <c r="P65" s="374">
        <f t="shared" si="19"/>
        <v>830.5</v>
      </c>
      <c r="Q65" s="409"/>
      <c r="R65" s="374">
        <f t="shared" si="30"/>
        <v>830.5</v>
      </c>
      <c r="S65" s="411"/>
      <c r="T65" s="374">
        <f t="shared" si="31"/>
        <v>830.5</v>
      </c>
      <c r="U65" s="374"/>
      <c r="V65" s="374">
        <f t="shared" ref="V65" si="32">V69+V73</f>
        <v>830.5</v>
      </c>
      <c r="W65" s="410"/>
      <c r="X65" s="374">
        <f t="shared" si="21"/>
        <v>830.5</v>
      </c>
      <c r="Y65" s="405"/>
      <c r="Z65" s="374">
        <f t="shared" si="23"/>
        <v>830.5</v>
      </c>
      <c r="AA65" s="410"/>
      <c r="AB65" s="374">
        <f t="shared" si="25"/>
        <v>830.5</v>
      </c>
      <c r="AC65" s="381">
        <f t="shared" ref="AC65:AC71" si="33">+AB65/D65*100</f>
        <v>17.1875</v>
      </c>
      <c r="AD65" s="418"/>
      <c r="AF65" s="338"/>
      <c r="AG65" s="338"/>
      <c r="AH65" s="338"/>
    </row>
    <row r="66" spans="1:34" s="352" customFormat="1">
      <c r="A66" s="415"/>
      <c r="B66" s="416" t="s">
        <v>641</v>
      </c>
      <c r="C66" s="415" t="s">
        <v>674</v>
      </c>
      <c r="D66" s="419">
        <f>D67/D65*10</f>
        <v>54.366100993377486</v>
      </c>
      <c r="E66" s="410"/>
      <c r="F66" s="374">
        <f t="shared" si="18"/>
        <v>0</v>
      </c>
      <c r="G66" s="410"/>
      <c r="H66" s="374">
        <f t="shared" si="26"/>
        <v>0</v>
      </c>
      <c r="I66" s="410"/>
      <c r="J66" s="374">
        <f t="shared" si="27"/>
        <v>0</v>
      </c>
      <c r="K66" s="410"/>
      <c r="L66" s="374">
        <f t="shared" si="28"/>
        <v>0</v>
      </c>
      <c r="M66" s="405"/>
      <c r="N66" s="374">
        <f t="shared" si="29"/>
        <v>0</v>
      </c>
      <c r="O66" s="410"/>
      <c r="P66" s="374">
        <f t="shared" si="19"/>
        <v>0</v>
      </c>
      <c r="Q66" s="410"/>
      <c r="R66" s="374">
        <f t="shared" si="30"/>
        <v>0</v>
      </c>
      <c r="S66" s="411"/>
      <c r="T66" s="374">
        <f t="shared" si="31"/>
        <v>0</v>
      </c>
      <c r="U66" s="374"/>
      <c r="V66" s="374">
        <f t="shared" ref="V66:V85" si="34">IF(LEN($C66)=0," ",T66+U66)</f>
        <v>0</v>
      </c>
      <c r="W66" s="410"/>
      <c r="X66" s="374">
        <f t="shared" si="21"/>
        <v>0</v>
      </c>
      <c r="Y66" s="405"/>
      <c r="Z66" s="374">
        <f t="shared" si="23"/>
        <v>0</v>
      </c>
      <c r="AA66" s="410"/>
      <c r="AB66" s="374">
        <f t="shared" si="25"/>
        <v>0</v>
      </c>
      <c r="AC66" s="381">
        <f t="shared" si="33"/>
        <v>0</v>
      </c>
      <c r="AD66" s="418"/>
      <c r="AF66" s="338"/>
      <c r="AG66" s="353"/>
    </row>
    <row r="67" spans="1:34" s="352" customFormat="1">
      <c r="A67" s="415"/>
      <c r="B67" s="416" t="s">
        <v>642</v>
      </c>
      <c r="C67" s="415" t="s">
        <v>157</v>
      </c>
      <c r="D67" s="417">
        <f>D71+D75</f>
        <v>26269.7</v>
      </c>
      <c r="E67" s="410"/>
      <c r="F67" s="374">
        <f t="shared" si="18"/>
        <v>0</v>
      </c>
      <c r="G67" s="410"/>
      <c r="H67" s="374">
        <f t="shared" si="26"/>
        <v>0</v>
      </c>
      <c r="I67" s="410"/>
      <c r="J67" s="374">
        <f t="shared" si="27"/>
        <v>0</v>
      </c>
      <c r="K67" s="410"/>
      <c r="L67" s="374">
        <f t="shared" si="28"/>
        <v>0</v>
      </c>
      <c r="M67" s="405"/>
      <c r="N67" s="374">
        <f t="shared" si="29"/>
        <v>0</v>
      </c>
      <c r="O67" s="410"/>
      <c r="P67" s="374">
        <f t="shared" si="19"/>
        <v>0</v>
      </c>
      <c r="Q67" s="477"/>
      <c r="R67" s="374">
        <f t="shared" si="30"/>
        <v>0</v>
      </c>
      <c r="S67" s="411"/>
      <c r="T67" s="374">
        <f t="shared" si="31"/>
        <v>0</v>
      </c>
      <c r="U67" s="374"/>
      <c r="V67" s="374">
        <f t="shared" si="34"/>
        <v>0</v>
      </c>
      <c r="W67" s="410"/>
      <c r="X67" s="374">
        <f t="shared" si="21"/>
        <v>0</v>
      </c>
      <c r="Y67" s="405"/>
      <c r="Z67" s="374">
        <f t="shared" si="23"/>
        <v>0</v>
      </c>
      <c r="AA67" s="374">
        <f>AA71+AA75</f>
        <v>0</v>
      </c>
      <c r="AB67" s="374">
        <f t="shared" si="25"/>
        <v>0</v>
      </c>
      <c r="AC67" s="381">
        <f t="shared" si="33"/>
        <v>0</v>
      </c>
      <c r="AD67" s="418"/>
      <c r="AF67" s="336"/>
    </row>
    <row r="68" spans="1:34" s="354" customFormat="1">
      <c r="A68" s="420" t="s">
        <v>231</v>
      </c>
      <c r="B68" s="421" t="s">
        <v>634</v>
      </c>
      <c r="C68" s="420"/>
      <c r="D68" s="422"/>
      <c r="E68" s="410"/>
      <c r="F68" s="374" t="str">
        <f t="shared" si="18"/>
        <v xml:space="preserve"> </v>
      </c>
      <c r="G68" s="410"/>
      <c r="H68" s="374" t="str">
        <f t="shared" si="26"/>
        <v xml:space="preserve"> </v>
      </c>
      <c r="I68" s="410"/>
      <c r="J68" s="374" t="str">
        <f t="shared" si="27"/>
        <v xml:space="preserve"> </v>
      </c>
      <c r="K68" s="410"/>
      <c r="L68" s="374" t="str">
        <f t="shared" si="28"/>
        <v xml:space="preserve"> </v>
      </c>
      <c r="M68" s="405"/>
      <c r="N68" s="374" t="str">
        <f t="shared" si="29"/>
        <v xml:space="preserve"> </v>
      </c>
      <c r="O68" s="410"/>
      <c r="P68" s="374" t="str">
        <f t="shared" si="19"/>
        <v xml:space="preserve"> </v>
      </c>
      <c r="Q68" s="410"/>
      <c r="R68" s="374" t="str">
        <f t="shared" si="30"/>
        <v xml:space="preserve"> </v>
      </c>
      <c r="S68" s="411"/>
      <c r="T68" s="374" t="str">
        <f t="shared" si="31"/>
        <v xml:space="preserve"> </v>
      </c>
      <c r="U68" s="374"/>
      <c r="V68" s="374" t="str">
        <f t="shared" si="34"/>
        <v xml:space="preserve"> </v>
      </c>
      <c r="W68" s="410"/>
      <c r="X68" s="374" t="str">
        <f t="shared" si="21"/>
        <v xml:space="preserve"> </v>
      </c>
      <c r="Y68" s="405"/>
      <c r="Z68" s="374" t="str">
        <f t="shared" si="23"/>
        <v xml:space="preserve"> </v>
      </c>
      <c r="AA68" s="410"/>
      <c r="AB68" s="374" t="str">
        <f t="shared" si="25"/>
        <v xml:space="preserve"> </v>
      </c>
      <c r="AC68" s="618"/>
      <c r="AD68" s="423"/>
      <c r="AF68" s="339"/>
    </row>
    <row r="69" spans="1:34" s="334" customFormat="1">
      <c r="A69" s="415"/>
      <c r="B69" s="416" t="s">
        <v>640</v>
      </c>
      <c r="C69" s="415" t="s">
        <v>29</v>
      </c>
      <c r="D69" s="424">
        <v>2040</v>
      </c>
      <c r="E69" s="410">
        <v>830.5</v>
      </c>
      <c r="F69" s="374">
        <f t="shared" si="18"/>
        <v>830.5</v>
      </c>
      <c r="G69" s="410"/>
      <c r="H69" s="374">
        <f t="shared" si="26"/>
        <v>830.5</v>
      </c>
      <c r="I69" s="410"/>
      <c r="J69" s="374">
        <f t="shared" si="27"/>
        <v>830.5</v>
      </c>
      <c r="K69" s="410"/>
      <c r="L69" s="374">
        <f t="shared" si="28"/>
        <v>830.5</v>
      </c>
      <c r="M69" s="405"/>
      <c r="N69" s="374">
        <f t="shared" si="29"/>
        <v>830.5</v>
      </c>
      <c r="O69" s="410"/>
      <c r="P69" s="374">
        <f t="shared" si="19"/>
        <v>830.5</v>
      </c>
      <c r="Q69" s="602"/>
      <c r="R69" s="374">
        <f t="shared" si="30"/>
        <v>830.5</v>
      </c>
      <c r="S69" s="411"/>
      <c r="T69" s="374">
        <f t="shared" si="31"/>
        <v>830.5</v>
      </c>
      <c r="U69" s="374"/>
      <c r="V69" s="374">
        <f t="shared" si="34"/>
        <v>830.5</v>
      </c>
      <c r="W69" s="410"/>
      <c r="X69" s="374">
        <f t="shared" si="21"/>
        <v>830.5</v>
      </c>
      <c r="Y69" s="405"/>
      <c r="Z69" s="374">
        <f t="shared" si="23"/>
        <v>830.5</v>
      </c>
      <c r="AA69" s="410"/>
      <c r="AB69" s="374">
        <f t="shared" si="25"/>
        <v>830.5</v>
      </c>
      <c r="AC69" s="381">
        <f>+AB69/D69*100</f>
        <v>40.71078431372549</v>
      </c>
      <c r="AD69" s="425"/>
      <c r="AF69" s="335"/>
    </row>
    <row r="70" spans="1:34" s="352" customFormat="1">
      <c r="A70" s="415"/>
      <c r="B70" s="416" t="s">
        <v>641</v>
      </c>
      <c r="C70" s="415" t="s">
        <v>674</v>
      </c>
      <c r="D70" s="426">
        <f>D71/D69*10</f>
        <v>59.314705882352939</v>
      </c>
      <c r="E70" s="410"/>
      <c r="F70" s="374">
        <f t="shared" si="18"/>
        <v>0</v>
      </c>
      <c r="G70" s="410"/>
      <c r="H70" s="374">
        <f t="shared" si="26"/>
        <v>0</v>
      </c>
      <c r="I70" s="410"/>
      <c r="J70" s="374">
        <f t="shared" si="27"/>
        <v>0</v>
      </c>
      <c r="K70" s="410"/>
      <c r="L70" s="374">
        <f t="shared" si="28"/>
        <v>0</v>
      </c>
      <c r="M70" s="405"/>
      <c r="N70" s="374">
        <f t="shared" si="29"/>
        <v>0</v>
      </c>
      <c r="O70" s="410"/>
      <c r="P70" s="374">
        <f t="shared" si="19"/>
        <v>0</v>
      </c>
      <c r="Q70" s="410"/>
      <c r="R70" s="374">
        <f t="shared" si="30"/>
        <v>0</v>
      </c>
      <c r="S70" s="411"/>
      <c r="T70" s="374">
        <f t="shared" si="31"/>
        <v>0</v>
      </c>
      <c r="U70" s="374"/>
      <c r="V70" s="374">
        <f t="shared" si="34"/>
        <v>0</v>
      </c>
      <c r="W70" s="410"/>
      <c r="X70" s="374">
        <f t="shared" si="21"/>
        <v>0</v>
      </c>
      <c r="Y70" s="405"/>
      <c r="Z70" s="374">
        <f t="shared" si="23"/>
        <v>0</v>
      </c>
      <c r="AA70" s="410"/>
      <c r="AB70" s="374">
        <f t="shared" si="25"/>
        <v>0</v>
      </c>
      <c r="AC70" s="381">
        <f t="shared" si="33"/>
        <v>0</v>
      </c>
      <c r="AD70" s="418"/>
      <c r="AF70" s="345"/>
      <c r="AH70" s="345"/>
    </row>
    <row r="71" spans="1:34" s="352" customFormat="1">
      <c r="A71" s="415"/>
      <c r="B71" s="416" t="s">
        <v>642</v>
      </c>
      <c r="C71" s="415" t="s">
        <v>157</v>
      </c>
      <c r="D71" s="426">
        <v>12100.2</v>
      </c>
      <c r="E71" s="410"/>
      <c r="F71" s="374">
        <f t="shared" si="18"/>
        <v>0</v>
      </c>
      <c r="G71" s="410"/>
      <c r="H71" s="374">
        <f t="shared" si="26"/>
        <v>0</v>
      </c>
      <c r="I71" s="410"/>
      <c r="J71" s="374">
        <f t="shared" si="27"/>
        <v>0</v>
      </c>
      <c r="K71" s="410"/>
      <c r="L71" s="374">
        <f t="shared" si="28"/>
        <v>0</v>
      </c>
      <c r="M71" s="405"/>
      <c r="N71" s="374">
        <f t="shared" si="29"/>
        <v>0</v>
      </c>
      <c r="O71" s="410"/>
      <c r="P71" s="374">
        <f t="shared" si="19"/>
        <v>0</v>
      </c>
      <c r="Q71" s="410"/>
      <c r="R71" s="374">
        <f t="shared" si="30"/>
        <v>0</v>
      </c>
      <c r="S71" s="411"/>
      <c r="T71" s="374">
        <f t="shared" si="31"/>
        <v>0</v>
      </c>
      <c r="U71" s="374"/>
      <c r="V71" s="374">
        <f t="shared" si="34"/>
        <v>0</v>
      </c>
      <c r="W71" s="410"/>
      <c r="X71" s="374">
        <f t="shared" si="21"/>
        <v>0</v>
      </c>
      <c r="Y71" s="405"/>
      <c r="Z71" s="374">
        <f t="shared" si="23"/>
        <v>0</v>
      </c>
      <c r="AA71" s="410"/>
      <c r="AB71" s="374">
        <f t="shared" si="25"/>
        <v>0</v>
      </c>
      <c r="AC71" s="381">
        <f t="shared" si="33"/>
        <v>0</v>
      </c>
      <c r="AD71" s="418"/>
      <c r="AF71" s="345"/>
    </row>
    <row r="72" spans="1:34" s="354" customFormat="1">
      <c r="A72" s="420" t="s">
        <v>232</v>
      </c>
      <c r="B72" s="421" t="s">
        <v>928</v>
      </c>
      <c r="C72" s="420"/>
      <c r="D72" s="427"/>
      <c r="E72" s="410"/>
      <c r="F72" s="374" t="str">
        <f t="shared" si="18"/>
        <v xml:space="preserve"> </v>
      </c>
      <c r="G72" s="410"/>
      <c r="H72" s="374" t="str">
        <f t="shared" si="26"/>
        <v xml:space="preserve"> </v>
      </c>
      <c r="I72" s="410"/>
      <c r="J72" s="374" t="str">
        <f t="shared" si="27"/>
        <v xml:space="preserve"> </v>
      </c>
      <c r="K72" s="410"/>
      <c r="L72" s="374" t="str">
        <f t="shared" si="28"/>
        <v xml:space="preserve"> </v>
      </c>
      <c r="M72" s="405"/>
      <c r="N72" s="374" t="str">
        <f t="shared" si="29"/>
        <v xml:space="preserve"> </v>
      </c>
      <c r="O72" s="410"/>
      <c r="P72" s="374" t="str">
        <f t="shared" si="19"/>
        <v xml:space="preserve"> </v>
      </c>
      <c r="Q72" s="410"/>
      <c r="R72" s="374" t="str">
        <f t="shared" si="30"/>
        <v xml:space="preserve"> </v>
      </c>
      <c r="S72" s="411"/>
      <c r="T72" s="374" t="str">
        <f t="shared" si="31"/>
        <v xml:space="preserve"> </v>
      </c>
      <c r="U72" s="374"/>
      <c r="V72" s="374" t="str">
        <f t="shared" si="34"/>
        <v xml:space="preserve"> </v>
      </c>
      <c r="W72" s="410"/>
      <c r="X72" s="374" t="str">
        <f t="shared" si="21"/>
        <v xml:space="preserve"> </v>
      </c>
      <c r="Y72" s="405"/>
      <c r="Z72" s="374" t="str">
        <f t="shared" si="23"/>
        <v xml:space="preserve"> </v>
      </c>
      <c r="AA72" s="410"/>
      <c r="AB72" s="374" t="str">
        <f t="shared" si="25"/>
        <v xml:space="preserve"> </v>
      </c>
      <c r="AC72" s="381"/>
      <c r="AD72" s="423"/>
      <c r="AF72" s="345"/>
      <c r="AG72" s="345"/>
      <c r="AH72" s="346"/>
    </row>
    <row r="73" spans="1:34" s="352" customFormat="1">
      <c r="A73" s="428"/>
      <c r="B73" s="416" t="s">
        <v>640</v>
      </c>
      <c r="C73" s="428" t="s">
        <v>29</v>
      </c>
      <c r="D73" s="429">
        <v>2792</v>
      </c>
      <c r="E73" s="460"/>
      <c r="F73" s="374">
        <f t="shared" si="18"/>
        <v>0</v>
      </c>
      <c r="G73" s="477"/>
      <c r="H73" s="374">
        <f t="shared" si="26"/>
        <v>0</v>
      </c>
      <c r="I73" s="477"/>
      <c r="J73" s="374">
        <f t="shared" si="27"/>
        <v>0</v>
      </c>
      <c r="K73" s="477"/>
      <c r="L73" s="380">
        <f t="shared" si="28"/>
        <v>0</v>
      </c>
      <c r="M73" s="460"/>
      <c r="N73" s="374">
        <f t="shared" si="29"/>
        <v>0</v>
      </c>
      <c r="O73" s="477"/>
      <c r="P73" s="374">
        <f t="shared" si="19"/>
        <v>0</v>
      </c>
      <c r="Q73" s="477"/>
      <c r="R73" s="374">
        <f t="shared" si="30"/>
        <v>0</v>
      </c>
      <c r="S73" s="588"/>
      <c r="T73" s="374">
        <f t="shared" si="31"/>
        <v>0</v>
      </c>
      <c r="U73" s="380"/>
      <c r="V73" s="374">
        <f t="shared" si="34"/>
        <v>0</v>
      </c>
      <c r="W73" s="477"/>
      <c r="X73" s="374">
        <f t="shared" si="21"/>
        <v>0</v>
      </c>
      <c r="Y73" s="460"/>
      <c r="Z73" s="374">
        <f t="shared" si="23"/>
        <v>0</v>
      </c>
      <c r="AA73" s="477"/>
      <c r="AB73" s="374">
        <f t="shared" si="25"/>
        <v>0</v>
      </c>
      <c r="AC73" s="390">
        <f>+AB73/D73*100</f>
        <v>0</v>
      </c>
      <c r="AD73" s="418"/>
    </row>
    <row r="74" spans="1:34" s="352" customFormat="1">
      <c r="A74" s="415"/>
      <c r="B74" s="416" t="s">
        <v>641</v>
      </c>
      <c r="C74" s="415" t="s">
        <v>674</v>
      </c>
      <c r="D74" s="437">
        <f>D75/D73*10</f>
        <v>50.750358166189109</v>
      </c>
      <c r="E74" s="410"/>
      <c r="F74" s="374">
        <f t="shared" si="18"/>
        <v>0</v>
      </c>
      <c r="G74" s="410"/>
      <c r="H74" s="374">
        <f t="shared" si="26"/>
        <v>0</v>
      </c>
      <c r="I74" s="410"/>
      <c r="J74" s="374">
        <f t="shared" si="27"/>
        <v>0</v>
      </c>
      <c r="K74" s="410"/>
      <c r="L74" s="374">
        <f t="shared" si="28"/>
        <v>0</v>
      </c>
      <c r="M74" s="405"/>
      <c r="N74" s="374">
        <f t="shared" si="29"/>
        <v>0</v>
      </c>
      <c r="O74" s="410"/>
      <c r="P74" s="374">
        <f t="shared" si="19"/>
        <v>0</v>
      </c>
      <c r="Q74" s="410"/>
      <c r="R74" s="374">
        <f t="shared" si="30"/>
        <v>0</v>
      </c>
      <c r="S74" s="411"/>
      <c r="T74" s="374">
        <f t="shared" si="31"/>
        <v>0</v>
      </c>
      <c r="U74" s="374"/>
      <c r="V74" s="374">
        <f t="shared" si="34"/>
        <v>0</v>
      </c>
      <c r="W74" s="410"/>
      <c r="X74" s="374">
        <f t="shared" si="21"/>
        <v>0</v>
      </c>
      <c r="Y74" s="405"/>
      <c r="Z74" s="374">
        <f t="shared" si="23"/>
        <v>0</v>
      </c>
      <c r="AA74" s="410"/>
      <c r="AB74" s="374">
        <f t="shared" si="25"/>
        <v>0</v>
      </c>
      <c r="AC74" s="390">
        <f t="shared" ref="AC74:AC79" si="35">+AB74/D74*100</f>
        <v>0</v>
      </c>
      <c r="AD74" s="418"/>
    </row>
    <row r="75" spans="1:34" s="352" customFormat="1">
      <c r="A75" s="415"/>
      <c r="B75" s="416" t="s">
        <v>642</v>
      </c>
      <c r="C75" s="415" t="s">
        <v>157</v>
      </c>
      <c r="D75" s="429">
        <v>14169.5</v>
      </c>
      <c r="E75" s="410"/>
      <c r="F75" s="374">
        <f t="shared" si="18"/>
        <v>0</v>
      </c>
      <c r="G75" s="410"/>
      <c r="H75" s="374">
        <f t="shared" si="26"/>
        <v>0</v>
      </c>
      <c r="I75" s="410"/>
      <c r="J75" s="374">
        <f t="shared" si="27"/>
        <v>0</v>
      </c>
      <c r="K75" s="410"/>
      <c r="L75" s="374">
        <f t="shared" si="28"/>
        <v>0</v>
      </c>
      <c r="M75" s="405"/>
      <c r="N75" s="374">
        <f t="shared" si="29"/>
        <v>0</v>
      </c>
      <c r="O75" s="410"/>
      <c r="P75" s="374">
        <f t="shared" si="19"/>
        <v>0</v>
      </c>
      <c r="Q75" s="410"/>
      <c r="R75" s="374">
        <f t="shared" si="30"/>
        <v>0</v>
      </c>
      <c r="S75" s="411"/>
      <c r="T75" s="374">
        <f t="shared" si="31"/>
        <v>0</v>
      </c>
      <c r="U75" s="374"/>
      <c r="V75" s="374">
        <f t="shared" si="34"/>
        <v>0</v>
      </c>
      <c r="W75" s="410"/>
      <c r="X75" s="374">
        <f t="shared" si="21"/>
        <v>0</v>
      </c>
      <c r="Y75" s="405"/>
      <c r="Z75" s="374">
        <f t="shared" si="23"/>
        <v>0</v>
      </c>
      <c r="AA75" s="410"/>
      <c r="AB75" s="374">
        <f t="shared" si="25"/>
        <v>0</v>
      </c>
      <c r="AC75" s="390">
        <f t="shared" si="35"/>
        <v>0</v>
      </c>
      <c r="AD75" s="418"/>
    </row>
    <row r="76" spans="1:34" s="354" customFormat="1" hidden="1">
      <c r="A76" s="420" t="s">
        <v>233</v>
      </c>
      <c r="B76" s="421" t="s">
        <v>633</v>
      </c>
      <c r="C76" s="420"/>
      <c r="D76" s="431"/>
      <c r="E76" s="410"/>
      <c r="F76" s="374" t="str">
        <f t="shared" si="18"/>
        <v xml:space="preserve"> </v>
      </c>
      <c r="G76" s="410"/>
      <c r="H76" s="374" t="str">
        <f t="shared" si="26"/>
        <v xml:space="preserve"> </v>
      </c>
      <c r="I76" s="410"/>
      <c r="J76" s="374" t="str">
        <f t="shared" si="27"/>
        <v xml:space="preserve"> </v>
      </c>
      <c r="K76" s="410"/>
      <c r="L76" s="374" t="str">
        <f t="shared" si="28"/>
        <v xml:space="preserve"> </v>
      </c>
      <c r="M76" s="405"/>
      <c r="N76" s="374" t="str">
        <f t="shared" si="29"/>
        <v xml:space="preserve"> </v>
      </c>
      <c r="O76" s="410"/>
      <c r="P76" s="374" t="str">
        <f t="shared" si="19"/>
        <v xml:space="preserve"> </v>
      </c>
      <c r="Q76" s="410"/>
      <c r="R76" s="374" t="str">
        <f t="shared" si="30"/>
        <v xml:space="preserve"> </v>
      </c>
      <c r="S76" s="411"/>
      <c r="T76" s="374" t="str">
        <f t="shared" si="31"/>
        <v xml:space="preserve"> </v>
      </c>
      <c r="U76" s="374"/>
      <c r="V76" s="374" t="str">
        <f t="shared" si="34"/>
        <v xml:space="preserve"> </v>
      </c>
      <c r="W76" s="410"/>
      <c r="X76" s="374" t="str">
        <f t="shared" si="21"/>
        <v xml:space="preserve"> </v>
      </c>
      <c r="Y76" s="405"/>
      <c r="Z76" s="374" t="str">
        <f t="shared" si="23"/>
        <v xml:space="preserve"> </v>
      </c>
      <c r="AA76" s="410"/>
      <c r="AB76" s="374" t="str">
        <f t="shared" si="25"/>
        <v xml:space="preserve"> </v>
      </c>
      <c r="AC76" s="390" t="e">
        <f t="shared" si="35"/>
        <v>#VALUE!</v>
      </c>
      <c r="AD76" s="423"/>
    </row>
    <row r="77" spans="1:34" s="352" customFormat="1" hidden="1">
      <c r="A77" s="432"/>
      <c r="B77" s="416" t="s">
        <v>640</v>
      </c>
      <c r="C77" s="433" t="s">
        <v>29</v>
      </c>
      <c r="D77" s="429"/>
      <c r="E77" s="410"/>
      <c r="F77" s="374">
        <f t="shared" si="18"/>
        <v>0</v>
      </c>
      <c r="G77" s="410"/>
      <c r="H77" s="374">
        <f t="shared" si="26"/>
        <v>0</v>
      </c>
      <c r="I77" s="410"/>
      <c r="J77" s="374">
        <f t="shared" si="27"/>
        <v>0</v>
      </c>
      <c r="K77" s="410"/>
      <c r="L77" s="374">
        <f t="shared" si="28"/>
        <v>0</v>
      </c>
      <c r="M77" s="405"/>
      <c r="N77" s="374">
        <f t="shared" si="29"/>
        <v>0</v>
      </c>
      <c r="O77" s="410"/>
      <c r="P77" s="374">
        <f t="shared" si="19"/>
        <v>0</v>
      </c>
      <c r="Q77" s="410"/>
      <c r="R77" s="374">
        <f t="shared" si="30"/>
        <v>0</v>
      </c>
      <c r="S77" s="411"/>
      <c r="T77" s="374">
        <f t="shared" si="31"/>
        <v>0</v>
      </c>
      <c r="U77" s="374"/>
      <c r="V77" s="374">
        <f t="shared" si="34"/>
        <v>0</v>
      </c>
      <c r="W77" s="410"/>
      <c r="X77" s="374">
        <f t="shared" si="21"/>
        <v>0</v>
      </c>
      <c r="Y77" s="405"/>
      <c r="Z77" s="374">
        <f t="shared" si="23"/>
        <v>0</v>
      </c>
      <c r="AA77" s="410"/>
      <c r="AB77" s="374">
        <f t="shared" si="25"/>
        <v>0</v>
      </c>
      <c r="AC77" s="390" t="e">
        <f t="shared" si="35"/>
        <v>#DIV/0!</v>
      </c>
      <c r="AD77" s="418"/>
    </row>
    <row r="78" spans="1:34" s="352" customFormat="1" hidden="1">
      <c r="A78" s="415"/>
      <c r="B78" s="416" t="s">
        <v>641</v>
      </c>
      <c r="C78" s="415" t="s">
        <v>674</v>
      </c>
      <c r="D78" s="437"/>
      <c r="E78" s="410"/>
      <c r="F78" s="374">
        <f t="shared" si="18"/>
        <v>0</v>
      </c>
      <c r="G78" s="410"/>
      <c r="H78" s="374">
        <f t="shared" si="26"/>
        <v>0</v>
      </c>
      <c r="I78" s="410"/>
      <c r="J78" s="374">
        <f t="shared" si="27"/>
        <v>0</v>
      </c>
      <c r="K78" s="410"/>
      <c r="L78" s="374">
        <f t="shared" si="28"/>
        <v>0</v>
      </c>
      <c r="M78" s="405"/>
      <c r="N78" s="374">
        <f t="shared" si="29"/>
        <v>0</v>
      </c>
      <c r="O78" s="410"/>
      <c r="P78" s="374">
        <f t="shared" si="19"/>
        <v>0</v>
      </c>
      <c r="Q78" s="410"/>
      <c r="R78" s="374">
        <f t="shared" si="30"/>
        <v>0</v>
      </c>
      <c r="S78" s="411"/>
      <c r="T78" s="374">
        <f t="shared" si="31"/>
        <v>0</v>
      </c>
      <c r="U78" s="374"/>
      <c r="V78" s="374">
        <f t="shared" si="34"/>
        <v>0</v>
      </c>
      <c r="W78" s="405"/>
      <c r="X78" s="374">
        <f t="shared" si="21"/>
        <v>0</v>
      </c>
      <c r="Y78" s="405"/>
      <c r="Z78" s="374">
        <f t="shared" si="23"/>
        <v>0</v>
      </c>
      <c r="AA78" s="410"/>
      <c r="AB78" s="374">
        <f t="shared" si="25"/>
        <v>0</v>
      </c>
      <c r="AC78" s="390" t="e">
        <f t="shared" si="35"/>
        <v>#DIV/0!</v>
      </c>
      <c r="AD78" s="418"/>
      <c r="AF78" s="343"/>
      <c r="AG78" s="343"/>
      <c r="AH78" s="341"/>
    </row>
    <row r="79" spans="1:34" s="352" customFormat="1" hidden="1">
      <c r="A79" s="415"/>
      <c r="B79" s="416" t="s">
        <v>642</v>
      </c>
      <c r="C79" s="415" t="s">
        <v>157</v>
      </c>
      <c r="D79" s="429"/>
      <c r="E79" s="410"/>
      <c r="F79" s="374">
        <f t="shared" si="18"/>
        <v>0</v>
      </c>
      <c r="G79" s="410"/>
      <c r="H79" s="374">
        <f t="shared" si="26"/>
        <v>0</v>
      </c>
      <c r="I79" s="410"/>
      <c r="J79" s="374">
        <f t="shared" si="27"/>
        <v>0</v>
      </c>
      <c r="K79" s="410"/>
      <c r="L79" s="374">
        <f t="shared" si="28"/>
        <v>0</v>
      </c>
      <c r="M79" s="405"/>
      <c r="N79" s="374">
        <f t="shared" si="29"/>
        <v>0</v>
      </c>
      <c r="O79" s="410"/>
      <c r="P79" s="374">
        <f t="shared" si="19"/>
        <v>0</v>
      </c>
      <c r="Q79" s="410"/>
      <c r="R79" s="374">
        <f t="shared" si="30"/>
        <v>0</v>
      </c>
      <c r="S79" s="411"/>
      <c r="T79" s="374">
        <f t="shared" si="31"/>
        <v>0</v>
      </c>
      <c r="U79" s="374"/>
      <c r="V79" s="374">
        <f t="shared" si="34"/>
        <v>0</v>
      </c>
      <c r="W79" s="405"/>
      <c r="X79" s="374">
        <f t="shared" si="21"/>
        <v>0</v>
      </c>
      <c r="Y79" s="405"/>
      <c r="Z79" s="374">
        <f t="shared" si="23"/>
        <v>0</v>
      </c>
      <c r="AA79" s="410"/>
      <c r="AB79" s="374">
        <f t="shared" si="25"/>
        <v>0</v>
      </c>
      <c r="AC79" s="390" t="e">
        <f t="shared" si="35"/>
        <v>#DIV/0!</v>
      </c>
      <c r="AD79" s="418"/>
      <c r="AF79" s="344"/>
      <c r="AG79" s="344"/>
      <c r="AH79" s="353"/>
    </row>
    <row r="80" spans="1:34" s="354" customFormat="1">
      <c r="A80" s="420" t="s">
        <v>890</v>
      </c>
      <c r="B80" s="434" t="s">
        <v>891</v>
      </c>
      <c r="C80" s="420"/>
      <c r="D80" s="431">
        <v>1550</v>
      </c>
      <c r="E80" s="446"/>
      <c r="F80" s="374" t="str">
        <f t="shared" si="18"/>
        <v xml:space="preserve"> </v>
      </c>
      <c r="G80" s="409"/>
      <c r="H80" s="374" t="str">
        <f t="shared" si="26"/>
        <v xml:space="preserve"> </v>
      </c>
      <c r="I80" s="409"/>
      <c r="J80" s="374" t="str">
        <f t="shared" si="27"/>
        <v xml:space="preserve"> </v>
      </c>
      <c r="K80" s="409"/>
      <c r="L80" s="381" t="str">
        <f>IF(LEN($C80)=0," ",J80+K80)</f>
        <v xml:space="preserve"> </v>
      </c>
      <c r="M80" s="446"/>
      <c r="N80" s="374" t="str">
        <f t="shared" si="29"/>
        <v xml:space="preserve"> </v>
      </c>
      <c r="O80" s="409"/>
      <c r="P80" s="374" t="str">
        <f t="shared" si="19"/>
        <v xml:space="preserve"> </v>
      </c>
      <c r="Q80" s="409"/>
      <c r="R80" s="374" t="str">
        <f t="shared" si="30"/>
        <v xml:space="preserve"> </v>
      </c>
      <c r="S80" s="447"/>
      <c r="T80" s="374" t="str">
        <f t="shared" si="31"/>
        <v xml:space="preserve"> </v>
      </c>
      <c r="U80" s="381"/>
      <c r="V80" s="374" t="str">
        <f t="shared" si="34"/>
        <v xml:space="preserve"> </v>
      </c>
      <c r="W80" s="446"/>
      <c r="X80" s="374" t="str">
        <f t="shared" si="21"/>
        <v xml:space="preserve"> </v>
      </c>
      <c r="Y80" s="446"/>
      <c r="Z80" s="374" t="str">
        <f t="shared" si="23"/>
        <v xml:space="preserve"> </v>
      </c>
      <c r="AA80" s="409"/>
      <c r="AB80" s="374" t="str">
        <f t="shared" si="25"/>
        <v xml:space="preserve"> </v>
      </c>
      <c r="AC80" s="390"/>
      <c r="AD80" s="423"/>
      <c r="AF80" s="359"/>
      <c r="AG80" s="359"/>
      <c r="AH80" s="348"/>
    </row>
    <row r="81" spans="1:34" s="352" customFormat="1">
      <c r="A81" s="415"/>
      <c r="B81" s="416" t="s">
        <v>641</v>
      </c>
      <c r="C81" s="415" t="s">
        <v>674</v>
      </c>
      <c r="D81" s="437">
        <f>D82/D80*10</f>
        <v>54.516129032258064</v>
      </c>
      <c r="E81" s="410"/>
      <c r="F81" s="374">
        <f t="shared" si="18"/>
        <v>0</v>
      </c>
      <c r="G81" s="410"/>
      <c r="H81" s="374">
        <f t="shared" si="26"/>
        <v>0</v>
      </c>
      <c r="I81" s="410"/>
      <c r="J81" s="374">
        <f t="shared" si="27"/>
        <v>0</v>
      </c>
      <c r="K81" s="410"/>
      <c r="L81" s="374">
        <f t="shared" si="28"/>
        <v>0</v>
      </c>
      <c r="M81" s="405"/>
      <c r="N81" s="374">
        <f t="shared" si="29"/>
        <v>0</v>
      </c>
      <c r="O81" s="410"/>
      <c r="P81" s="374">
        <f t="shared" si="19"/>
        <v>0</v>
      </c>
      <c r="Q81" s="410"/>
      <c r="R81" s="374">
        <f t="shared" si="30"/>
        <v>0</v>
      </c>
      <c r="S81" s="411"/>
      <c r="T81" s="374">
        <f t="shared" si="31"/>
        <v>0</v>
      </c>
      <c r="U81" s="374"/>
      <c r="V81" s="374">
        <f t="shared" si="34"/>
        <v>0</v>
      </c>
      <c r="W81" s="405"/>
      <c r="X81" s="374">
        <f t="shared" si="21"/>
        <v>0</v>
      </c>
      <c r="Y81" s="405"/>
      <c r="Z81" s="374">
        <f t="shared" si="23"/>
        <v>0</v>
      </c>
      <c r="AA81" s="410"/>
      <c r="AB81" s="374">
        <f t="shared" si="25"/>
        <v>0</v>
      </c>
      <c r="AC81" s="390">
        <f t="shared" ref="AC81:AC133" si="36">+AB81/D81*100</f>
        <v>0</v>
      </c>
      <c r="AD81" s="418"/>
      <c r="AF81" s="344"/>
      <c r="AG81" s="344"/>
      <c r="AH81" s="353"/>
    </row>
    <row r="82" spans="1:34" s="352" customFormat="1">
      <c r="A82" s="415"/>
      <c r="B82" s="416" t="s">
        <v>642</v>
      </c>
      <c r="C82" s="415" t="s">
        <v>157</v>
      </c>
      <c r="D82" s="429">
        <v>8450</v>
      </c>
      <c r="E82" s="410"/>
      <c r="F82" s="374">
        <f t="shared" si="18"/>
        <v>0</v>
      </c>
      <c r="G82" s="410"/>
      <c r="H82" s="374">
        <f t="shared" si="26"/>
        <v>0</v>
      </c>
      <c r="I82" s="410"/>
      <c r="J82" s="374">
        <f t="shared" si="27"/>
        <v>0</v>
      </c>
      <c r="K82" s="410"/>
      <c r="L82" s="374">
        <f t="shared" si="28"/>
        <v>0</v>
      </c>
      <c r="M82" s="405"/>
      <c r="N82" s="374">
        <f t="shared" si="29"/>
        <v>0</v>
      </c>
      <c r="O82" s="410"/>
      <c r="P82" s="374">
        <f t="shared" si="19"/>
        <v>0</v>
      </c>
      <c r="Q82" s="410"/>
      <c r="R82" s="374">
        <f t="shared" si="30"/>
        <v>0</v>
      </c>
      <c r="S82" s="411"/>
      <c r="T82" s="374">
        <f t="shared" si="31"/>
        <v>0</v>
      </c>
      <c r="U82" s="374"/>
      <c r="V82" s="374">
        <f t="shared" si="34"/>
        <v>0</v>
      </c>
      <c r="W82" s="405"/>
      <c r="X82" s="374">
        <f t="shared" si="21"/>
        <v>0</v>
      </c>
      <c r="Y82" s="405"/>
      <c r="Z82" s="374">
        <f t="shared" si="23"/>
        <v>0</v>
      </c>
      <c r="AA82" s="410"/>
      <c r="AB82" s="374">
        <f t="shared" si="25"/>
        <v>0</v>
      </c>
      <c r="AC82" s="390">
        <f t="shared" si="36"/>
        <v>0</v>
      </c>
      <c r="AD82" s="418"/>
      <c r="AF82" s="344"/>
      <c r="AG82" s="344"/>
      <c r="AH82" s="353"/>
    </row>
    <row r="83" spans="1:34" s="350" customFormat="1">
      <c r="A83" s="407">
        <v>2</v>
      </c>
      <c r="B83" s="413" t="s">
        <v>635</v>
      </c>
      <c r="C83" s="407"/>
      <c r="D83" s="409"/>
      <c r="E83" s="410"/>
      <c r="F83" s="374" t="str">
        <f t="shared" si="18"/>
        <v xml:space="preserve"> </v>
      </c>
      <c r="G83" s="410"/>
      <c r="H83" s="374" t="str">
        <f t="shared" si="26"/>
        <v xml:space="preserve"> </v>
      </c>
      <c r="I83" s="410"/>
      <c r="J83" s="374" t="str">
        <f t="shared" si="27"/>
        <v xml:space="preserve"> </v>
      </c>
      <c r="K83" s="410"/>
      <c r="L83" s="374" t="str">
        <f t="shared" si="28"/>
        <v xml:space="preserve"> </v>
      </c>
      <c r="M83" s="405"/>
      <c r="N83" s="374" t="str">
        <f t="shared" si="29"/>
        <v xml:space="preserve"> </v>
      </c>
      <c r="O83" s="410"/>
      <c r="P83" s="374" t="str">
        <f t="shared" si="19"/>
        <v xml:space="preserve"> </v>
      </c>
      <c r="Q83" s="410"/>
      <c r="R83" s="374" t="str">
        <f t="shared" si="30"/>
        <v xml:space="preserve"> </v>
      </c>
      <c r="S83" s="411"/>
      <c r="T83" s="374" t="str">
        <f t="shared" si="31"/>
        <v xml:space="preserve"> </v>
      </c>
      <c r="U83" s="374"/>
      <c r="V83" s="374" t="str">
        <f t="shared" si="34"/>
        <v xml:space="preserve"> </v>
      </c>
      <c r="W83" s="410"/>
      <c r="X83" s="374" t="str">
        <f t="shared" si="21"/>
        <v xml:space="preserve"> </v>
      </c>
      <c r="Y83" s="405"/>
      <c r="Z83" s="374" t="str">
        <f t="shared" si="23"/>
        <v xml:space="preserve"> </v>
      </c>
      <c r="AA83" s="410"/>
      <c r="AB83" s="374" t="str">
        <f t="shared" si="25"/>
        <v xml:space="preserve"> </v>
      </c>
      <c r="AC83" s="390"/>
      <c r="AD83" s="412"/>
      <c r="AF83" s="342"/>
    </row>
    <row r="84" spans="1:34" s="352" customFormat="1">
      <c r="A84" s="432"/>
      <c r="B84" s="416" t="s">
        <v>640</v>
      </c>
      <c r="C84" s="433" t="s">
        <v>29</v>
      </c>
      <c r="D84" s="429">
        <f>D88+D92</f>
        <v>1724</v>
      </c>
      <c r="E84" s="410"/>
      <c r="F84" s="374">
        <f t="shared" si="18"/>
        <v>0</v>
      </c>
      <c r="G84" s="410"/>
      <c r="H84" s="374">
        <f t="shared" si="26"/>
        <v>0</v>
      </c>
      <c r="I84" s="374"/>
      <c r="J84" s="374">
        <f t="shared" si="27"/>
        <v>0</v>
      </c>
      <c r="K84" s="374"/>
      <c r="L84" s="374">
        <f t="shared" si="28"/>
        <v>0</v>
      </c>
      <c r="M84" s="405"/>
      <c r="N84" s="374">
        <f t="shared" si="29"/>
        <v>0</v>
      </c>
      <c r="O84" s="410"/>
      <c r="P84" s="374">
        <f t="shared" si="19"/>
        <v>0</v>
      </c>
      <c r="Q84" s="410"/>
      <c r="R84" s="374">
        <f t="shared" si="30"/>
        <v>0</v>
      </c>
      <c r="S84" s="411"/>
      <c r="T84" s="374">
        <f t="shared" si="31"/>
        <v>0</v>
      </c>
      <c r="U84" s="374"/>
      <c r="V84" s="374">
        <f t="shared" si="34"/>
        <v>0</v>
      </c>
      <c r="W84" s="410"/>
      <c r="X84" s="374">
        <f t="shared" si="21"/>
        <v>0</v>
      </c>
      <c r="Y84" s="405"/>
      <c r="Z84" s="374">
        <f t="shared" si="23"/>
        <v>0</v>
      </c>
      <c r="AA84" s="410"/>
      <c r="AB84" s="374">
        <f t="shared" si="25"/>
        <v>0</v>
      </c>
      <c r="AC84" s="390">
        <f>+AB84/D84*100</f>
        <v>0</v>
      </c>
      <c r="AD84" s="418"/>
    </row>
    <row r="85" spans="1:34" s="352" customFormat="1">
      <c r="A85" s="415"/>
      <c r="B85" s="416" t="s">
        <v>641</v>
      </c>
      <c r="C85" s="415" t="s">
        <v>674</v>
      </c>
      <c r="D85" s="430">
        <f>D86/D84*10</f>
        <v>42.227958236658935</v>
      </c>
      <c r="E85" s="410"/>
      <c r="F85" s="374">
        <f t="shared" si="18"/>
        <v>0</v>
      </c>
      <c r="G85" s="410"/>
      <c r="H85" s="374">
        <f t="shared" si="26"/>
        <v>0</v>
      </c>
      <c r="I85" s="410"/>
      <c r="J85" s="374">
        <f t="shared" si="27"/>
        <v>0</v>
      </c>
      <c r="K85" s="410"/>
      <c r="L85" s="374">
        <f t="shared" si="28"/>
        <v>0</v>
      </c>
      <c r="M85" s="405"/>
      <c r="N85" s="374">
        <f t="shared" si="29"/>
        <v>0</v>
      </c>
      <c r="O85" s="410"/>
      <c r="P85" s="374">
        <f t="shared" si="19"/>
        <v>0</v>
      </c>
      <c r="Q85" s="410"/>
      <c r="R85" s="374">
        <f t="shared" si="30"/>
        <v>0</v>
      </c>
      <c r="S85" s="411"/>
      <c r="T85" s="374">
        <f t="shared" si="31"/>
        <v>0</v>
      </c>
      <c r="U85" s="374"/>
      <c r="V85" s="374">
        <f t="shared" si="34"/>
        <v>0</v>
      </c>
      <c r="W85" s="410"/>
      <c r="X85" s="374">
        <f t="shared" si="21"/>
        <v>0</v>
      </c>
      <c r="Y85" s="405"/>
      <c r="Z85" s="374">
        <f t="shared" si="23"/>
        <v>0</v>
      </c>
      <c r="AA85" s="410"/>
      <c r="AB85" s="374">
        <f t="shared" si="25"/>
        <v>0</v>
      </c>
      <c r="AC85" s="390">
        <f t="shared" si="36"/>
        <v>0</v>
      </c>
      <c r="AD85" s="418"/>
      <c r="AF85" s="343"/>
    </row>
    <row r="86" spans="1:34" s="352" customFormat="1">
      <c r="A86" s="435"/>
      <c r="B86" s="416" t="s">
        <v>642</v>
      </c>
      <c r="C86" s="435" t="s">
        <v>157</v>
      </c>
      <c r="D86" s="429">
        <f>D90+D94</f>
        <v>7280.1</v>
      </c>
      <c r="E86" s="410"/>
      <c r="F86" s="374">
        <f t="shared" si="18"/>
        <v>0</v>
      </c>
      <c r="G86" s="410"/>
      <c r="H86" s="374">
        <f t="shared" si="26"/>
        <v>0</v>
      </c>
      <c r="I86" s="410"/>
      <c r="J86" s="374">
        <f t="shared" si="27"/>
        <v>0</v>
      </c>
      <c r="K86" s="410"/>
      <c r="L86" s="374">
        <f t="shared" si="28"/>
        <v>0</v>
      </c>
      <c r="M86" s="405"/>
      <c r="N86" s="374">
        <f t="shared" si="29"/>
        <v>0</v>
      </c>
      <c r="O86" s="410"/>
      <c r="P86" s="374">
        <f t="shared" si="19"/>
        <v>0</v>
      </c>
      <c r="Q86" s="410"/>
      <c r="R86" s="374">
        <f t="shared" si="30"/>
        <v>0</v>
      </c>
      <c r="S86" s="411"/>
      <c r="T86" s="374">
        <f t="shared" si="31"/>
        <v>0</v>
      </c>
      <c r="U86" s="374"/>
      <c r="V86" s="374">
        <f t="shared" ref="V86" si="37">V90+V94</f>
        <v>0</v>
      </c>
      <c r="W86" s="410"/>
      <c r="X86" s="374">
        <f t="shared" si="21"/>
        <v>0</v>
      </c>
      <c r="Y86" s="405"/>
      <c r="Z86" s="374">
        <f t="shared" si="23"/>
        <v>0</v>
      </c>
      <c r="AA86" s="410"/>
      <c r="AB86" s="374">
        <f t="shared" si="25"/>
        <v>0</v>
      </c>
      <c r="AC86" s="390">
        <f t="shared" si="36"/>
        <v>0</v>
      </c>
      <c r="AD86" s="418"/>
      <c r="AF86" s="337"/>
    </row>
    <row r="87" spans="1:34" s="354" customFormat="1">
      <c r="A87" s="436" t="s">
        <v>234</v>
      </c>
      <c r="B87" s="421" t="s">
        <v>636</v>
      </c>
      <c r="C87" s="436"/>
      <c r="D87" s="431"/>
      <c r="E87" s="410"/>
      <c r="F87" s="374" t="str">
        <f t="shared" si="18"/>
        <v xml:space="preserve"> </v>
      </c>
      <c r="G87" s="410"/>
      <c r="H87" s="374" t="str">
        <f t="shared" si="26"/>
        <v xml:space="preserve"> </v>
      </c>
      <c r="I87" s="410"/>
      <c r="J87" s="374" t="str">
        <f t="shared" si="27"/>
        <v xml:space="preserve"> </v>
      </c>
      <c r="K87" s="410"/>
      <c r="L87" s="374" t="str">
        <f t="shared" si="28"/>
        <v xml:space="preserve"> </v>
      </c>
      <c r="M87" s="405"/>
      <c r="N87" s="374" t="str">
        <f t="shared" si="29"/>
        <v xml:space="preserve"> </v>
      </c>
      <c r="O87" s="410"/>
      <c r="P87" s="374" t="str">
        <f t="shared" si="19"/>
        <v xml:space="preserve"> </v>
      </c>
      <c r="Q87" s="410"/>
      <c r="R87" s="374" t="str">
        <f t="shared" si="30"/>
        <v xml:space="preserve"> </v>
      </c>
      <c r="S87" s="411"/>
      <c r="T87" s="374" t="str">
        <f t="shared" si="31"/>
        <v xml:space="preserve"> </v>
      </c>
      <c r="U87" s="374"/>
      <c r="V87" s="374" t="str">
        <f t="shared" ref="V87:V88" si="38">IF(LEN($C87)=0," ",T87+U87)</f>
        <v xml:space="preserve"> </v>
      </c>
      <c r="W87" s="410"/>
      <c r="X87" s="374" t="str">
        <f t="shared" si="21"/>
        <v xml:space="preserve"> </v>
      </c>
      <c r="Y87" s="405"/>
      <c r="Z87" s="374" t="str">
        <f t="shared" si="23"/>
        <v xml:space="preserve"> </v>
      </c>
      <c r="AA87" s="410"/>
      <c r="AB87" s="374" t="str">
        <f t="shared" si="25"/>
        <v xml:space="preserve"> </v>
      </c>
      <c r="AC87" s="390"/>
      <c r="AD87" s="423"/>
    </row>
    <row r="88" spans="1:34" s="352" customFormat="1">
      <c r="A88" s="436"/>
      <c r="B88" s="416" t="s">
        <v>640</v>
      </c>
      <c r="C88" s="435" t="s">
        <v>29</v>
      </c>
      <c r="D88" s="429">
        <v>1192</v>
      </c>
      <c r="E88" s="410"/>
      <c r="F88" s="374">
        <f t="shared" si="18"/>
        <v>0</v>
      </c>
      <c r="G88" s="410"/>
      <c r="H88" s="374">
        <f t="shared" si="26"/>
        <v>0</v>
      </c>
      <c r="I88" s="410"/>
      <c r="J88" s="374">
        <f t="shared" si="27"/>
        <v>0</v>
      </c>
      <c r="K88" s="410"/>
      <c r="L88" s="374">
        <f t="shared" si="28"/>
        <v>0</v>
      </c>
      <c r="M88" s="405"/>
      <c r="N88" s="374">
        <f t="shared" si="29"/>
        <v>0</v>
      </c>
      <c r="O88" s="410"/>
      <c r="P88" s="374">
        <f t="shared" si="19"/>
        <v>0</v>
      </c>
      <c r="Q88" s="410"/>
      <c r="R88" s="374">
        <f t="shared" si="30"/>
        <v>0</v>
      </c>
      <c r="S88" s="411"/>
      <c r="T88" s="374">
        <f t="shared" si="31"/>
        <v>0</v>
      </c>
      <c r="U88" s="374"/>
      <c r="V88" s="374">
        <f t="shared" si="38"/>
        <v>0</v>
      </c>
      <c r="W88" s="410"/>
      <c r="X88" s="374">
        <f t="shared" si="21"/>
        <v>0</v>
      </c>
      <c r="Y88" s="405"/>
      <c r="Z88" s="374">
        <f t="shared" si="23"/>
        <v>0</v>
      </c>
      <c r="AA88" s="410"/>
      <c r="AB88" s="374">
        <f t="shared" si="25"/>
        <v>0</v>
      </c>
      <c r="AC88" s="390">
        <f t="shared" si="36"/>
        <v>0</v>
      </c>
      <c r="AD88" s="418"/>
    </row>
    <row r="89" spans="1:34" s="352" customFormat="1">
      <c r="A89" s="435"/>
      <c r="B89" s="416" t="s">
        <v>641</v>
      </c>
      <c r="C89" s="415" t="s">
        <v>674</v>
      </c>
      <c r="D89" s="437">
        <f>D90/D88*10</f>
        <v>43.456375838926178</v>
      </c>
      <c r="E89" s="410"/>
      <c r="F89" s="374">
        <f t="shared" si="18"/>
        <v>0</v>
      </c>
      <c r="G89" s="410"/>
      <c r="H89" s="374">
        <f t="shared" si="26"/>
        <v>0</v>
      </c>
      <c r="I89" s="410"/>
      <c r="J89" s="374">
        <f t="shared" si="27"/>
        <v>0</v>
      </c>
      <c r="K89" s="410"/>
      <c r="L89" s="374">
        <f t="shared" si="28"/>
        <v>0</v>
      </c>
      <c r="M89" s="405"/>
      <c r="N89" s="374">
        <f t="shared" si="29"/>
        <v>0</v>
      </c>
      <c r="O89" s="410"/>
      <c r="P89" s="374">
        <f t="shared" si="19"/>
        <v>0</v>
      </c>
      <c r="Q89" s="410"/>
      <c r="R89" s="374">
        <f t="shared" si="30"/>
        <v>0</v>
      </c>
      <c r="S89" s="411"/>
      <c r="T89" s="374">
        <f t="shared" si="31"/>
        <v>0</v>
      </c>
      <c r="U89" s="374"/>
      <c r="V89" s="374" t="e">
        <f>V93+#REF!</f>
        <v>#REF!</v>
      </c>
      <c r="W89" s="410"/>
      <c r="X89" s="374" t="e">
        <f t="shared" si="21"/>
        <v>#REF!</v>
      </c>
      <c r="Y89" s="405"/>
      <c r="Z89" s="374" t="e">
        <f t="shared" si="23"/>
        <v>#REF!</v>
      </c>
      <c r="AA89" s="410"/>
      <c r="AB89" s="374"/>
      <c r="AC89" s="390">
        <f t="shared" si="36"/>
        <v>0</v>
      </c>
      <c r="AD89" s="418"/>
      <c r="AG89" s="337"/>
    </row>
    <row r="90" spans="1:34" s="352" customFormat="1">
      <c r="A90" s="435"/>
      <c r="B90" s="416" t="s">
        <v>642</v>
      </c>
      <c r="C90" s="435" t="s">
        <v>157</v>
      </c>
      <c r="D90" s="429">
        <v>5180</v>
      </c>
      <c r="E90" s="410"/>
      <c r="F90" s="374">
        <f t="shared" si="18"/>
        <v>0</v>
      </c>
      <c r="G90" s="410"/>
      <c r="H90" s="374">
        <f t="shared" si="26"/>
        <v>0</v>
      </c>
      <c r="I90" s="410"/>
      <c r="J90" s="374">
        <f t="shared" si="27"/>
        <v>0</v>
      </c>
      <c r="K90" s="410"/>
      <c r="L90" s="374">
        <f t="shared" si="28"/>
        <v>0</v>
      </c>
      <c r="M90" s="405"/>
      <c r="N90" s="374">
        <f t="shared" si="29"/>
        <v>0</v>
      </c>
      <c r="O90" s="410"/>
      <c r="P90" s="374">
        <f t="shared" si="19"/>
        <v>0</v>
      </c>
      <c r="Q90" s="410"/>
      <c r="R90" s="374">
        <f t="shared" si="30"/>
        <v>0</v>
      </c>
      <c r="S90" s="411"/>
      <c r="T90" s="374">
        <f t="shared" si="31"/>
        <v>0</v>
      </c>
      <c r="U90" s="374"/>
      <c r="V90" s="374">
        <f>IF(LEN($C90)=0," ",T90+U90)</f>
        <v>0</v>
      </c>
      <c r="W90" s="410"/>
      <c r="X90" s="374">
        <f>IF(LEN($C90)=0," ",V90+W90)</f>
        <v>0</v>
      </c>
      <c r="Y90" s="405"/>
      <c r="Z90" s="374">
        <f t="shared" si="23"/>
        <v>0</v>
      </c>
      <c r="AA90" s="410"/>
      <c r="AB90" s="374">
        <f t="shared" si="25"/>
        <v>0</v>
      </c>
      <c r="AC90" s="390">
        <f t="shared" si="36"/>
        <v>0</v>
      </c>
      <c r="AD90" s="418"/>
    </row>
    <row r="91" spans="1:34" s="354" customFormat="1">
      <c r="A91" s="436" t="s">
        <v>235</v>
      </c>
      <c r="B91" s="421" t="s">
        <v>637</v>
      </c>
      <c r="C91" s="436"/>
      <c r="D91" s="431"/>
      <c r="E91" s="410"/>
      <c r="F91" s="374" t="str">
        <f t="shared" si="18"/>
        <v xml:space="preserve"> </v>
      </c>
      <c r="G91" s="410"/>
      <c r="H91" s="374" t="str">
        <f t="shared" si="26"/>
        <v xml:space="preserve"> </v>
      </c>
      <c r="I91" s="410"/>
      <c r="J91" s="374" t="str">
        <f t="shared" si="27"/>
        <v xml:space="preserve"> </v>
      </c>
      <c r="K91" s="410"/>
      <c r="L91" s="374" t="str">
        <f t="shared" si="28"/>
        <v xml:space="preserve"> </v>
      </c>
      <c r="M91" s="405"/>
      <c r="N91" s="374" t="str">
        <f t="shared" si="29"/>
        <v xml:space="preserve"> </v>
      </c>
      <c r="O91" s="410"/>
      <c r="P91" s="374" t="str">
        <f t="shared" si="19"/>
        <v xml:space="preserve"> </v>
      </c>
      <c r="Q91" s="410"/>
      <c r="R91" s="374" t="str">
        <f t="shared" si="30"/>
        <v xml:space="preserve"> </v>
      </c>
      <c r="S91" s="411"/>
      <c r="T91" s="374" t="str">
        <f t="shared" si="31"/>
        <v xml:space="preserve"> </v>
      </c>
      <c r="U91" s="374"/>
      <c r="V91" s="374" t="str">
        <f>IF(LEN($C91)=0," ",T91+U91)</f>
        <v xml:space="preserve"> </v>
      </c>
      <c r="W91" s="410"/>
      <c r="X91" s="374" t="str">
        <f>IF(LEN($C91)=0," ",V91+W91)</f>
        <v xml:space="preserve"> </v>
      </c>
      <c r="Y91" s="405"/>
      <c r="Z91" s="374" t="str">
        <f t="shared" si="23"/>
        <v xml:space="preserve"> </v>
      </c>
      <c r="AA91" s="410"/>
      <c r="AB91" s="374" t="str">
        <f t="shared" si="25"/>
        <v xml:space="preserve"> </v>
      </c>
      <c r="AC91" s="390"/>
      <c r="AD91" s="423"/>
    </row>
    <row r="92" spans="1:34" s="352" customFormat="1">
      <c r="A92" s="436"/>
      <c r="B92" s="416" t="s">
        <v>640</v>
      </c>
      <c r="C92" s="435" t="s">
        <v>29</v>
      </c>
      <c r="D92" s="429">
        <v>532</v>
      </c>
      <c r="E92" s="410"/>
      <c r="F92" s="374">
        <f t="shared" si="18"/>
        <v>0</v>
      </c>
      <c r="G92" s="410"/>
      <c r="H92" s="374">
        <f t="shared" si="26"/>
        <v>0</v>
      </c>
      <c r="I92" s="410"/>
      <c r="J92" s="374">
        <f t="shared" si="27"/>
        <v>0</v>
      </c>
      <c r="K92" s="410"/>
      <c r="L92" s="374">
        <f t="shared" si="28"/>
        <v>0</v>
      </c>
      <c r="M92" s="405"/>
      <c r="N92" s="374">
        <f t="shared" si="29"/>
        <v>0</v>
      </c>
      <c r="O92" s="410"/>
      <c r="P92" s="374">
        <f t="shared" si="19"/>
        <v>0</v>
      </c>
      <c r="Q92" s="410"/>
      <c r="R92" s="374">
        <f t="shared" si="30"/>
        <v>0</v>
      </c>
      <c r="S92" s="410"/>
      <c r="T92" s="374">
        <f t="shared" si="31"/>
        <v>0</v>
      </c>
      <c r="U92" s="374"/>
      <c r="V92" s="374">
        <f>IF(LEN($C92)=0," ",T92+U92)</f>
        <v>0</v>
      </c>
      <c r="W92" s="410"/>
      <c r="X92" s="374">
        <f>IF(LEN($C92)=0," ",V92+W92)</f>
        <v>0</v>
      </c>
      <c r="Y92" s="405"/>
      <c r="Z92" s="374">
        <f t="shared" si="23"/>
        <v>0</v>
      </c>
      <c r="AA92" s="410"/>
      <c r="AB92" s="374">
        <f t="shared" si="25"/>
        <v>0</v>
      </c>
      <c r="AC92" s="390">
        <f t="shared" si="36"/>
        <v>0</v>
      </c>
      <c r="AD92" s="418"/>
      <c r="AE92" s="603"/>
    </row>
    <row r="93" spans="1:34" s="352" customFormat="1">
      <c r="A93" s="435"/>
      <c r="B93" s="416" t="s">
        <v>641</v>
      </c>
      <c r="C93" s="415" t="s">
        <v>674</v>
      </c>
      <c r="D93" s="437">
        <f>D94/D92*10</f>
        <v>39.475563909774436</v>
      </c>
      <c r="E93" s="410"/>
      <c r="F93" s="374">
        <f t="shared" si="18"/>
        <v>0</v>
      </c>
      <c r="G93" s="410"/>
      <c r="H93" s="374">
        <f t="shared" si="26"/>
        <v>0</v>
      </c>
      <c r="I93" s="410"/>
      <c r="J93" s="374">
        <f t="shared" si="27"/>
        <v>0</v>
      </c>
      <c r="K93" s="410"/>
      <c r="L93" s="374">
        <f t="shared" si="28"/>
        <v>0</v>
      </c>
      <c r="M93" s="405"/>
      <c r="N93" s="374">
        <f t="shared" si="29"/>
        <v>0</v>
      </c>
      <c r="O93" s="410"/>
      <c r="P93" s="374">
        <f t="shared" si="19"/>
        <v>0</v>
      </c>
      <c r="Q93" s="410"/>
      <c r="R93" s="374">
        <f t="shared" si="30"/>
        <v>0</v>
      </c>
      <c r="S93" s="410"/>
      <c r="T93" s="374">
        <f t="shared" si="31"/>
        <v>0</v>
      </c>
      <c r="U93" s="374"/>
      <c r="V93" s="374">
        <f>IF(LEN($C93)=0," ",T93+U93)</f>
        <v>0</v>
      </c>
      <c r="W93" s="410"/>
      <c r="X93" s="374">
        <f>IF(LEN($C93)=0," ",V93+W93)</f>
        <v>0</v>
      </c>
      <c r="Y93" s="405"/>
      <c r="Z93" s="374">
        <f t="shared" si="23"/>
        <v>0</v>
      </c>
      <c r="AA93" s="410"/>
      <c r="AB93" s="374">
        <f t="shared" si="25"/>
        <v>0</v>
      </c>
      <c r="AC93" s="390">
        <f t="shared" si="36"/>
        <v>0</v>
      </c>
      <c r="AD93" s="418"/>
    </row>
    <row r="94" spans="1:34" s="352" customFormat="1">
      <c r="A94" s="435"/>
      <c r="B94" s="416" t="s">
        <v>642</v>
      </c>
      <c r="C94" s="435" t="s">
        <v>157</v>
      </c>
      <c r="D94" s="429">
        <v>2100.1</v>
      </c>
      <c r="E94" s="410"/>
      <c r="F94" s="374">
        <f t="shared" si="18"/>
        <v>0</v>
      </c>
      <c r="G94" s="410"/>
      <c r="H94" s="374">
        <f t="shared" si="26"/>
        <v>0</v>
      </c>
      <c r="I94" s="410"/>
      <c r="J94" s="374">
        <f t="shared" si="27"/>
        <v>0</v>
      </c>
      <c r="K94" s="410"/>
      <c r="L94" s="374">
        <f t="shared" si="28"/>
        <v>0</v>
      </c>
      <c r="M94" s="405"/>
      <c r="N94" s="374">
        <f t="shared" si="29"/>
        <v>0</v>
      </c>
      <c r="O94" s="410"/>
      <c r="P94" s="374">
        <f t="shared" si="19"/>
        <v>0</v>
      </c>
      <c r="Q94" s="410"/>
      <c r="R94" s="374">
        <f t="shared" si="30"/>
        <v>0</v>
      </c>
      <c r="S94" s="410"/>
      <c r="T94" s="374">
        <f t="shared" si="31"/>
        <v>0</v>
      </c>
      <c r="U94" s="374"/>
      <c r="V94" s="374">
        <f>IF(LEN($C94)=0," ",T94+U94)</f>
        <v>0</v>
      </c>
      <c r="W94" s="410"/>
      <c r="X94" s="374">
        <f>IF(LEN($C94)=0," ",V94+W94)</f>
        <v>0</v>
      </c>
      <c r="Y94" s="405"/>
      <c r="Z94" s="374">
        <f t="shared" si="23"/>
        <v>0</v>
      </c>
      <c r="AA94" s="410"/>
      <c r="AB94" s="374">
        <f t="shared" si="25"/>
        <v>0</v>
      </c>
      <c r="AC94" s="390">
        <f t="shared" si="36"/>
        <v>0</v>
      </c>
      <c r="AD94" s="418"/>
    </row>
    <row r="95" spans="1:34">
      <c r="A95" s="401" t="s">
        <v>52</v>
      </c>
      <c r="B95" s="402" t="s">
        <v>168</v>
      </c>
      <c r="C95" s="403"/>
      <c r="D95" s="404"/>
      <c r="E95" s="410"/>
      <c r="F95" s="374" t="str">
        <f t="shared" si="18"/>
        <v xml:space="preserve"> </v>
      </c>
      <c r="G95" s="410"/>
      <c r="H95" s="374" t="str">
        <f t="shared" si="26"/>
        <v xml:space="preserve"> </v>
      </c>
      <c r="I95" s="410"/>
      <c r="J95" s="374" t="str">
        <f t="shared" si="27"/>
        <v xml:space="preserve"> </v>
      </c>
      <c r="K95" s="410"/>
      <c r="L95" s="374" t="str">
        <f t="shared" si="28"/>
        <v xml:space="preserve"> </v>
      </c>
      <c r="M95" s="405"/>
      <c r="N95" s="374" t="str">
        <f t="shared" si="29"/>
        <v xml:space="preserve"> </v>
      </c>
      <c r="O95" s="410"/>
      <c r="P95" s="374" t="str">
        <f t="shared" si="19"/>
        <v xml:space="preserve"> </v>
      </c>
      <c r="Q95" s="410"/>
      <c r="R95" s="380" t="str">
        <f t="shared" ref="R95:R127" si="39">IF(LEN($C95)=0," ",P95+Q95)</f>
        <v xml:space="preserve"> </v>
      </c>
      <c r="S95" s="411"/>
      <c r="T95" s="374" t="str">
        <f t="shared" ref="T95:T123" si="40">IF(LEN($C95)=0," ",R95+S95)</f>
        <v xml:space="preserve"> </v>
      </c>
      <c r="U95" s="374"/>
      <c r="V95" s="374" t="str">
        <f t="shared" ref="V95:V99" si="41">IF(LEN($C95)=0," ",T95+U95)</f>
        <v xml:space="preserve"> </v>
      </c>
      <c r="W95" s="410"/>
      <c r="X95" s="374" t="str">
        <f t="shared" ref="X95:X114" si="42">IF(LEN($C95)=0," ",V95+W95)</f>
        <v xml:space="preserve"> </v>
      </c>
      <c r="Y95" s="405"/>
      <c r="Z95" s="374" t="str">
        <f t="shared" si="23"/>
        <v xml:space="preserve"> </v>
      </c>
      <c r="AA95" s="410"/>
      <c r="AB95" s="374" t="str">
        <f t="shared" si="25"/>
        <v xml:space="preserve"> </v>
      </c>
      <c r="AC95" s="390"/>
      <c r="AD95" s="404"/>
    </row>
    <row r="96" spans="1:34">
      <c r="A96" s="401">
        <v>1</v>
      </c>
      <c r="B96" s="402" t="s">
        <v>646</v>
      </c>
      <c r="C96" s="403"/>
      <c r="D96" s="404"/>
      <c r="E96" s="410"/>
      <c r="F96" s="374" t="str">
        <f t="shared" si="18"/>
        <v xml:space="preserve"> </v>
      </c>
      <c r="G96" s="410"/>
      <c r="H96" s="374" t="str">
        <f t="shared" si="26"/>
        <v xml:space="preserve"> </v>
      </c>
      <c r="I96" s="410"/>
      <c r="J96" s="374" t="str">
        <f t="shared" si="27"/>
        <v xml:space="preserve"> </v>
      </c>
      <c r="K96" s="410"/>
      <c r="L96" s="374" t="str">
        <f t="shared" si="28"/>
        <v xml:space="preserve"> </v>
      </c>
      <c r="M96" s="405"/>
      <c r="N96" s="374" t="str">
        <f t="shared" si="29"/>
        <v xml:space="preserve"> </v>
      </c>
      <c r="O96" s="410"/>
      <c r="P96" s="374" t="str">
        <f t="shared" si="19"/>
        <v xml:space="preserve"> </v>
      </c>
      <c r="Q96" s="410"/>
      <c r="R96" s="380" t="str">
        <f t="shared" si="39"/>
        <v xml:space="preserve"> </v>
      </c>
      <c r="S96" s="411"/>
      <c r="T96" s="374" t="str">
        <f t="shared" si="40"/>
        <v xml:space="preserve"> </v>
      </c>
      <c r="U96" s="374"/>
      <c r="V96" s="374" t="str">
        <f t="shared" si="41"/>
        <v xml:space="preserve"> </v>
      </c>
      <c r="W96" s="410"/>
      <c r="X96" s="374" t="str">
        <f t="shared" si="42"/>
        <v xml:space="preserve"> </v>
      </c>
      <c r="Y96" s="405"/>
      <c r="Z96" s="374" t="str">
        <f t="shared" si="23"/>
        <v xml:space="preserve"> </v>
      </c>
      <c r="AA96" s="410"/>
      <c r="AB96" s="374" t="str">
        <f t="shared" si="25"/>
        <v xml:space="preserve"> </v>
      </c>
      <c r="AC96" s="390"/>
      <c r="AD96" s="404"/>
    </row>
    <row r="97" spans="1:32" s="352" customFormat="1">
      <c r="A97" s="432" t="s">
        <v>231</v>
      </c>
      <c r="B97" s="438" t="s">
        <v>626</v>
      </c>
      <c r="C97" s="433"/>
      <c r="D97" s="418"/>
      <c r="E97" s="410"/>
      <c r="F97" s="374" t="str">
        <f t="shared" si="18"/>
        <v xml:space="preserve"> </v>
      </c>
      <c r="G97" s="410"/>
      <c r="H97" s="374" t="str">
        <f t="shared" si="26"/>
        <v xml:space="preserve"> </v>
      </c>
      <c r="I97" s="410"/>
      <c r="J97" s="374" t="str">
        <f t="shared" si="27"/>
        <v xml:space="preserve"> </v>
      </c>
      <c r="K97" s="410"/>
      <c r="L97" s="374" t="str">
        <f t="shared" si="28"/>
        <v xml:space="preserve"> </v>
      </c>
      <c r="M97" s="405"/>
      <c r="N97" s="374" t="str">
        <f t="shared" si="29"/>
        <v xml:space="preserve"> </v>
      </c>
      <c r="O97" s="410"/>
      <c r="P97" s="374" t="str">
        <f t="shared" si="19"/>
        <v xml:space="preserve"> </v>
      </c>
      <c r="Q97" s="410"/>
      <c r="R97" s="380" t="str">
        <f t="shared" si="39"/>
        <v xml:space="preserve"> </v>
      </c>
      <c r="S97" s="411"/>
      <c r="T97" s="374" t="str">
        <f t="shared" si="40"/>
        <v xml:space="preserve"> </v>
      </c>
      <c r="U97" s="374"/>
      <c r="V97" s="374" t="str">
        <f t="shared" si="41"/>
        <v xml:space="preserve"> </v>
      </c>
      <c r="W97" s="410"/>
      <c r="X97" s="374" t="str">
        <f t="shared" si="42"/>
        <v xml:space="preserve"> </v>
      </c>
      <c r="Y97" s="405"/>
      <c r="Z97" s="374" t="str">
        <f t="shared" si="23"/>
        <v xml:space="preserve"> </v>
      </c>
      <c r="AA97" s="410"/>
      <c r="AB97" s="374" t="str">
        <f t="shared" si="25"/>
        <v xml:space="preserve"> </v>
      </c>
      <c r="AC97" s="390"/>
      <c r="AD97" s="418"/>
    </row>
    <row r="98" spans="1:32" s="352" customFormat="1">
      <c r="A98" s="439"/>
      <c r="B98" s="416" t="s">
        <v>640</v>
      </c>
      <c r="C98" s="440" t="s">
        <v>29</v>
      </c>
      <c r="D98" s="429">
        <v>198</v>
      </c>
      <c r="E98" s="410"/>
      <c r="F98" s="374">
        <f t="shared" si="18"/>
        <v>0</v>
      </c>
      <c r="G98" s="410"/>
      <c r="H98" s="374">
        <f t="shared" si="26"/>
        <v>0</v>
      </c>
      <c r="I98" s="410"/>
      <c r="J98" s="374">
        <f t="shared" si="27"/>
        <v>0</v>
      </c>
      <c r="K98" s="410"/>
      <c r="L98" s="374">
        <f t="shared" si="28"/>
        <v>0</v>
      </c>
      <c r="M98" s="405"/>
      <c r="N98" s="374">
        <f t="shared" si="29"/>
        <v>0</v>
      </c>
      <c r="O98" s="410"/>
      <c r="P98" s="374">
        <f t="shared" si="19"/>
        <v>0</v>
      </c>
      <c r="Q98" s="410"/>
      <c r="R98" s="380">
        <f t="shared" si="39"/>
        <v>0</v>
      </c>
      <c r="S98" s="411"/>
      <c r="T98" s="374">
        <f t="shared" si="40"/>
        <v>0</v>
      </c>
      <c r="U98" s="374"/>
      <c r="V98" s="374">
        <f t="shared" si="41"/>
        <v>0</v>
      </c>
      <c r="W98" s="410"/>
      <c r="X98" s="374">
        <f t="shared" si="42"/>
        <v>0</v>
      </c>
      <c r="Y98" s="405"/>
      <c r="Z98" s="374">
        <f t="shared" si="23"/>
        <v>0</v>
      </c>
      <c r="AA98" s="410"/>
      <c r="AB98" s="374">
        <f t="shared" si="25"/>
        <v>0</v>
      </c>
      <c r="AC98" s="390">
        <f t="shared" si="36"/>
        <v>0</v>
      </c>
      <c r="AD98" s="418"/>
      <c r="AF98" s="337"/>
    </row>
    <row r="99" spans="1:32" s="352" customFormat="1">
      <c r="A99" s="415"/>
      <c r="B99" s="416" t="s">
        <v>641</v>
      </c>
      <c r="C99" s="415" t="s">
        <v>674</v>
      </c>
      <c r="D99" s="437">
        <f>D100/D98*10</f>
        <v>16.762626262626263</v>
      </c>
      <c r="E99" s="410"/>
      <c r="F99" s="374">
        <f t="shared" si="18"/>
        <v>0</v>
      </c>
      <c r="G99" s="410"/>
      <c r="H99" s="374">
        <f t="shared" si="26"/>
        <v>0</v>
      </c>
      <c r="I99" s="410"/>
      <c r="J99" s="374">
        <f t="shared" si="27"/>
        <v>0</v>
      </c>
      <c r="K99" s="410"/>
      <c r="L99" s="374">
        <f t="shared" si="28"/>
        <v>0</v>
      </c>
      <c r="M99" s="405"/>
      <c r="N99" s="374">
        <f t="shared" si="29"/>
        <v>0</v>
      </c>
      <c r="O99" s="410"/>
      <c r="P99" s="374">
        <f t="shared" si="19"/>
        <v>0</v>
      </c>
      <c r="Q99" s="410"/>
      <c r="R99" s="380">
        <f t="shared" si="39"/>
        <v>0</v>
      </c>
      <c r="S99" s="411"/>
      <c r="T99" s="374">
        <f t="shared" si="40"/>
        <v>0</v>
      </c>
      <c r="U99" s="374"/>
      <c r="V99" s="374">
        <f t="shared" si="41"/>
        <v>0</v>
      </c>
      <c r="W99" s="410"/>
      <c r="X99" s="374">
        <f t="shared" si="42"/>
        <v>0</v>
      </c>
      <c r="Y99" s="405"/>
      <c r="Z99" s="374">
        <f t="shared" si="23"/>
        <v>0</v>
      </c>
      <c r="AA99" s="410"/>
      <c r="AB99" s="374">
        <f t="shared" si="25"/>
        <v>0</v>
      </c>
      <c r="AC99" s="390">
        <f t="shared" si="36"/>
        <v>0</v>
      </c>
      <c r="AD99" s="418"/>
    </row>
    <row r="100" spans="1:32" s="352" customFormat="1">
      <c r="A100" s="415"/>
      <c r="B100" s="416" t="s">
        <v>642</v>
      </c>
      <c r="C100" s="415" t="s">
        <v>157</v>
      </c>
      <c r="D100" s="437">
        <v>331.9</v>
      </c>
      <c r="E100" s="410"/>
      <c r="F100" s="374">
        <f t="shared" si="18"/>
        <v>0</v>
      </c>
      <c r="G100" s="410"/>
      <c r="H100" s="374">
        <f t="shared" si="26"/>
        <v>0</v>
      </c>
      <c r="I100" s="410"/>
      <c r="J100" s="374">
        <f t="shared" si="27"/>
        <v>0</v>
      </c>
      <c r="K100" s="410"/>
      <c r="L100" s="374">
        <f t="shared" si="28"/>
        <v>0</v>
      </c>
      <c r="M100" s="405"/>
      <c r="N100" s="374">
        <f t="shared" si="29"/>
        <v>0</v>
      </c>
      <c r="O100" s="410"/>
      <c r="P100" s="374">
        <f t="shared" si="19"/>
        <v>0</v>
      </c>
      <c r="Q100" s="410"/>
      <c r="R100" s="380">
        <f t="shared" si="39"/>
        <v>0</v>
      </c>
      <c r="S100" s="411"/>
      <c r="T100" s="374">
        <f t="shared" si="40"/>
        <v>0</v>
      </c>
      <c r="U100" s="374"/>
      <c r="V100" s="374">
        <f t="shared" ref="V100:V128" si="43">IF(LEN($C100)=0," ",T100+U100)</f>
        <v>0</v>
      </c>
      <c r="W100" s="410"/>
      <c r="X100" s="374">
        <f t="shared" si="42"/>
        <v>0</v>
      </c>
      <c r="Y100" s="405"/>
      <c r="Z100" s="374">
        <f t="shared" si="23"/>
        <v>0</v>
      </c>
      <c r="AA100" s="410"/>
      <c r="AB100" s="374">
        <f t="shared" si="25"/>
        <v>0</v>
      </c>
      <c r="AC100" s="390">
        <f t="shared" si="36"/>
        <v>0</v>
      </c>
      <c r="AD100" s="418"/>
    </row>
    <row r="101" spans="1:32" s="354" customFormat="1">
      <c r="A101" s="432" t="s">
        <v>232</v>
      </c>
      <c r="B101" s="438" t="s">
        <v>647</v>
      </c>
      <c r="C101" s="420"/>
      <c r="D101" s="423"/>
      <c r="E101" s="410"/>
      <c r="F101" s="374" t="str">
        <f t="shared" si="18"/>
        <v xml:space="preserve"> </v>
      </c>
      <c r="G101" s="410"/>
      <c r="H101" s="374" t="str">
        <f t="shared" si="26"/>
        <v xml:space="preserve"> </v>
      </c>
      <c r="I101" s="410"/>
      <c r="J101" s="374" t="str">
        <f t="shared" si="27"/>
        <v xml:space="preserve"> </v>
      </c>
      <c r="K101" s="410"/>
      <c r="L101" s="374" t="str">
        <f t="shared" si="28"/>
        <v xml:space="preserve"> </v>
      </c>
      <c r="M101" s="405"/>
      <c r="N101" s="374" t="str">
        <f t="shared" si="29"/>
        <v xml:space="preserve"> </v>
      </c>
      <c r="O101" s="410"/>
      <c r="P101" s="374" t="str">
        <f t="shared" si="19"/>
        <v xml:space="preserve"> </v>
      </c>
      <c r="Q101" s="410"/>
      <c r="R101" s="380" t="str">
        <f t="shared" si="39"/>
        <v xml:space="preserve"> </v>
      </c>
      <c r="S101" s="411"/>
      <c r="T101" s="374" t="str">
        <f t="shared" si="40"/>
        <v xml:space="preserve"> </v>
      </c>
      <c r="U101" s="374"/>
      <c r="V101" s="374" t="str">
        <f t="shared" si="43"/>
        <v xml:space="preserve"> </v>
      </c>
      <c r="W101" s="410"/>
      <c r="X101" s="374" t="str">
        <f t="shared" si="42"/>
        <v xml:space="preserve"> </v>
      </c>
      <c r="Y101" s="405"/>
      <c r="Z101" s="374" t="str">
        <f t="shared" si="23"/>
        <v xml:space="preserve"> </v>
      </c>
      <c r="AA101" s="410"/>
      <c r="AB101" s="374" t="str">
        <f t="shared" si="25"/>
        <v xml:space="preserve"> </v>
      </c>
      <c r="AC101" s="390"/>
      <c r="AD101" s="423"/>
    </row>
    <row r="102" spans="1:32" s="352" customFormat="1">
      <c r="A102" s="439"/>
      <c r="B102" s="416" t="s">
        <v>640</v>
      </c>
      <c r="C102" s="440" t="s">
        <v>29</v>
      </c>
      <c r="D102" s="429">
        <v>169</v>
      </c>
      <c r="E102" s="410"/>
      <c r="F102" s="374">
        <f t="shared" si="18"/>
        <v>0</v>
      </c>
      <c r="G102" s="410"/>
      <c r="H102" s="374">
        <f t="shared" si="26"/>
        <v>0</v>
      </c>
      <c r="I102" s="410"/>
      <c r="J102" s="374">
        <f t="shared" si="27"/>
        <v>0</v>
      </c>
      <c r="K102" s="410"/>
      <c r="L102" s="374">
        <f t="shared" si="28"/>
        <v>0</v>
      </c>
      <c r="M102" s="405"/>
      <c r="N102" s="374">
        <f t="shared" si="29"/>
        <v>0</v>
      </c>
      <c r="O102" s="410"/>
      <c r="P102" s="374">
        <f t="shared" si="19"/>
        <v>0</v>
      </c>
      <c r="Q102" s="410"/>
      <c r="R102" s="380">
        <f t="shared" si="39"/>
        <v>0</v>
      </c>
      <c r="S102" s="411"/>
      <c r="T102" s="374">
        <f t="shared" si="40"/>
        <v>0</v>
      </c>
      <c r="U102" s="374"/>
      <c r="V102" s="374">
        <f t="shared" si="43"/>
        <v>0</v>
      </c>
      <c r="W102" s="410"/>
      <c r="X102" s="374">
        <f t="shared" si="42"/>
        <v>0</v>
      </c>
      <c r="Y102" s="405"/>
      <c r="Z102" s="374">
        <f t="shared" si="23"/>
        <v>0</v>
      </c>
      <c r="AA102" s="410"/>
      <c r="AB102" s="374">
        <f t="shared" si="25"/>
        <v>0</v>
      </c>
      <c r="AC102" s="390">
        <f t="shared" si="36"/>
        <v>0</v>
      </c>
      <c r="AD102" s="418"/>
    </row>
    <row r="103" spans="1:32" s="352" customFormat="1">
      <c r="A103" s="415"/>
      <c r="B103" s="416" t="s">
        <v>641</v>
      </c>
      <c r="C103" s="415" t="s">
        <v>674</v>
      </c>
      <c r="D103" s="430">
        <f>D104/D102*10</f>
        <v>13.645207100591715</v>
      </c>
      <c r="E103" s="410"/>
      <c r="F103" s="374">
        <f t="shared" si="18"/>
        <v>0</v>
      </c>
      <c r="G103" s="410"/>
      <c r="H103" s="374">
        <f t="shared" si="26"/>
        <v>0</v>
      </c>
      <c r="I103" s="410"/>
      <c r="J103" s="374">
        <f t="shared" si="27"/>
        <v>0</v>
      </c>
      <c r="K103" s="410"/>
      <c r="L103" s="374">
        <f t="shared" si="28"/>
        <v>0</v>
      </c>
      <c r="M103" s="405"/>
      <c r="N103" s="374">
        <f t="shared" si="29"/>
        <v>0</v>
      </c>
      <c r="O103" s="410"/>
      <c r="P103" s="374">
        <f t="shared" si="19"/>
        <v>0</v>
      </c>
      <c r="Q103" s="410"/>
      <c r="R103" s="380">
        <f t="shared" si="39"/>
        <v>0</v>
      </c>
      <c r="S103" s="411"/>
      <c r="T103" s="374">
        <f t="shared" si="40"/>
        <v>0</v>
      </c>
      <c r="U103" s="374"/>
      <c r="V103" s="374">
        <f t="shared" si="43"/>
        <v>0</v>
      </c>
      <c r="W103" s="410"/>
      <c r="X103" s="374">
        <f t="shared" si="42"/>
        <v>0</v>
      </c>
      <c r="Y103" s="405"/>
      <c r="Z103" s="374">
        <f t="shared" si="23"/>
        <v>0</v>
      </c>
      <c r="AA103" s="410"/>
      <c r="AB103" s="374">
        <f t="shared" si="25"/>
        <v>0</v>
      </c>
      <c r="AC103" s="390">
        <f t="shared" si="36"/>
        <v>0</v>
      </c>
      <c r="AD103" s="418"/>
    </row>
    <row r="104" spans="1:32" s="352" customFormat="1">
      <c r="A104" s="415"/>
      <c r="B104" s="416" t="s">
        <v>642</v>
      </c>
      <c r="C104" s="415" t="s">
        <v>157</v>
      </c>
      <c r="D104" s="437">
        <v>230.60400000000001</v>
      </c>
      <c r="E104" s="410"/>
      <c r="F104" s="374">
        <f t="shared" si="18"/>
        <v>0</v>
      </c>
      <c r="G104" s="410"/>
      <c r="H104" s="374">
        <f t="shared" si="26"/>
        <v>0</v>
      </c>
      <c r="I104" s="410"/>
      <c r="J104" s="374">
        <f t="shared" si="27"/>
        <v>0</v>
      </c>
      <c r="K104" s="410"/>
      <c r="L104" s="374">
        <f t="shared" si="28"/>
        <v>0</v>
      </c>
      <c r="M104" s="405"/>
      <c r="N104" s="374">
        <f t="shared" si="29"/>
        <v>0</v>
      </c>
      <c r="O104" s="410"/>
      <c r="P104" s="374">
        <f t="shared" si="19"/>
        <v>0</v>
      </c>
      <c r="Q104" s="410"/>
      <c r="R104" s="380">
        <f t="shared" si="39"/>
        <v>0</v>
      </c>
      <c r="S104" s="411"/>
      <c r="T104" s="374">
        <f t="shared" si="40"/>
        <v>0</v>
      </c>
      <c r="U104" s="374"/>
      <c r="V104" s="374">
        <f t="shared" si="43"/>
        <v>0</v>
      </c>
      <c r="W104" s="410"/>
      <c r="X104" s="374">
        <f t="shared" si="42"/>
        <v>0</v>
      </c>
      <c r="Y104" s="405"/>
      <c r="Z104" s="374">
        <f t="shared" si="23"/>
        <v>0</v>
      </c>
      <c r="AA104" s="410"/>
      <c r="AB104" s="374">
        <f t="shared" si="25"/>
        <v>0</v>
      </c>
      <c r="AC104" s="390">
        <f t="shared" si="36"/>
        <v>0</v>
      </c>
      <c r="AD104" s="418"/>
    </row>
    <row r="105" spans="1:32">
      <c r="A105" s="401">
        <v>2</v>
      </c>
      <c r="B105" s="402" t="s">
        <v>648</v>
      </c>
      <c r="C105" s="403"/>
      <c r="D105" s="404"/>
      <c r="E105" s="410"/>
      <c r="F105" s="374" t="str">
        <f t="shared" si="18"/>
        <v xml:space="preserve"> </v>
      </c>
      <c r="G105" s="410"/>
      <c r="H105" s="374" t="str">
        <f t="shared" si="26"/>
        <v xml:space="preserve"> </v>
      </c>
      <c r="I105" s="410"/>
      <c r="J105" s="374" t="str">
        <f t="shared" si="27"/>
        <v xml:space="preserve"> </v>
      </c>
      <c r="K105" s="410"/>
      <c r="L105" s="374" t="str">
        <f t="shared" si="28"/>
        <v xml:space="preserve"> </v>
      </c>
      <c r="M105" s="405"/>
      <c r="N105" s="374" t="str">
        <f t="shared" si="29"/>
        <v xml:space="preserve"> </v>
      </c>
      <c r="O105" s="410"/>
      <c r="P105" s="374" t="str">
        <f t="shared" si="19"/>
        <v xml:space="preserve"> </v>
      </c>
      <c r="Q105" s="410"/>
      <c r="R105" s="380" t="str">
        <f t="shared" si="39"/>
        <v xml:space="preserve"> </v>
      </c>
      <c r="S105" s="411"/>
      <c r="T105" s="374" t="str">
        <f t="shared" si="40"/>
        <v xml:space="preserve"> </v>
      </c>
      <c r="U105" s="374"/>
      <c r="V105" s="374" t="str">
        <f t="shared" si="43"/>
        <v xml:space="preserve"> </v>
      </c>
      <c r="W105" s="410"/>
      <c r="X105" s="374" t="str">
        <f t="shared" si="42"/>
        <v xml:space="preserve"> </v>
      </c>
      <c r="Y105" s="405"/>
      <c r="Z105" s="374" t="str">
        <f t="shared" si="23"/>
        <v xml:space="preserve"> </v>
      </c>
      <c r="AA105" s="410"/>
      <c r="AB105" s="374" t="str">
        <f t="shared" si="25"/>
        <v xml:space="preserve"> </v>
      </c>
      <c r="AC105" s="390"/>
      <c r="AD105" s="404"/>
    </row>
    <row r="106" spans="1:32" s="352" customFormat="1">
      <c r="A106" s="420" t="s">
        <v>234</v>
      </c>
      <c r="B106" s="421" t="s">
        <v>173</v>
      </c>
      <c r="C106" s="415"/>
      <c r="D106" s="418"/>
      <c r="E106" s="410"/>
      <c r="F106" s="374" t="str">
        <f t="shared" si="18"/>
        <v xml:space="preserve"> </v>
      </c>
      <c r="G106" s="410"/>
      <c r="H106" s="374" t="str">
        <f t="shared" si="26"/>
        <v xml:space="preserve"> </v>
      </c>
      <c r="I106" s="410"/>
      <c r="J106" s="374" t="str">
        <f t="shared" si="27"/>
        <v xml:space="preserve"> </v>
      </c>
      <c r="K106" s="410"/>
      <c r="L106" s="374" t="str">
        <f t="shared" si="28"/>
        <v xml:space="preserve"> </v>
      </c>
      <c r="M106" s="405"/>
      <c r="N106" s="374" t="str">
        <f t="shared" si="29"/>
        <v xml:space="preserve"> </v>
      </c>
      <c r="O106" s="410"/>
      <c r="P106" s="374" t="str">
        <f t="shared" si="19"/>
        <v xml:space="preserve"> </v>
      </c>
      <c r="Q106" s="410"/>
      <c r="R106" s="380" t="str">
        <f t="shared" si="39"/>
        <v xml:space="preserve"> </v>
      </c>
      <c r="S106" s="411"/>
      <c r="T106" s="374" t="str">
        <f t="shared" si="40"/>
        <v xml:space="preserve"> </v>
      </c>
      <c r="U106" s="374"/>
      <c r="V106" s="374" t="str">
        <f t="shared" si="43"/>
        <v xml:space="preserve"> </v>
      </c>
      <c r="W106" s="410"/>
      <c r="X106" s="374" t="str">
        <f t="shared" si="42"/>
        <v xml:space="preserve"> </v>
      </c>
      <c r="Y106" s="405"/>
      <c r="Z106" s="374" t="str">
        <f t="shared" si="23"/>
        <v xml:space="preserve"> </v>
      </c>
      <c r="AA106" s="410"/>
      <c r="AB106" s="374" t="str">
        <f t="shared" si="25"/>
        <v xml:space="preserve"> </v>
      </c>
      <c r="AC106" s="390"/>
      <c r="AD106" s="418"/>
    </row>
    <row r="107" spans="1:32">
      <c r="A107" s="441"/>
      <c r="B107" s="442" t="s">
        <v>640</v>
      </c>
      <c r="C107" s="441" t="s">
        <v>29</v>
      </c>
      <c r="D107" s="443">
        <v>1965.51</v>
      </c>
      <c r="E107" s="443"/>
      <c r="F107" s="374">
        <v>1835.51</v>
      </c>
      <c r="G107" s="410"/>
      <c r="H107" s="374">
        <f t="shared" si="26"/>
        <v>1835.51</v>
      </c>
      <c r="I107" s="410"/>
      <c r="J107" s="374">
        <f t="shared" si="27"/>
        <v>1835.51</v>
      </c>
      <c r="K107" s="410"/>
      <c r="L107" s="374">
        <f t="shared" si="28"/>
        <v>1835.51</v>
      </c>
      <c r="M107" s="405"/>
      <c r="N107" s="374">
        <f t="shared" si="29"/>
        <v>1835.51</v>
      </c>
      <c r="O107" s="410"/>
      <c r="P107" s="374">
        <f t="shared" si="19"/>
        <v>1835.51</v>
      </c>
      <c r="Q107" s="410"/>
      <c r="R107" s="380">
        <f t="shared" si="39"/>
        <v>1835.51</v>
      </c>
      <c r="S107" s="411"/>
      <c r="T107" s="374">
        <f t="shared" si="40"/>
        <v>1835.51</v>
      </c>
      <c r="U107" s="374"/>
      <c r="V107" s="374">
        <f t="shared" si="43"/>
        <v>1835.51</v>
      </c>
      <c r="W107" s="410"/>
      <c r="X107" s="374">
        <f t="shared" si="42"/>
        <v>1835.51</v>
      </c>
      <c r="Y107" s="405"/>
      <c r="Z107" s="374">
        <f t="shared" si="23"/>
        <v>1835.51</v>
      </c>
      <c r="AA107" s="410"/>
      <c r="AB107" s="374">
        <f t="shared" si="25"/>
        <v>1835.51</v>
      </c>
      <c r="AC107" s="390">
        <f t="shared" si="36"/>
        <v>93.385940544693241</v>
      </c>
      <c r="AD107" s="404"/>
    </row>
    <row r="108" spans="1:32" s="352" customFormat="1">
      <c r="A108" s="415"/>
      <c r="B108" s="416" t="s">
        <v>649</v>
      </c>
      <c r="C108" s="415" t="s">
        <v>29</v>
      </c>
      <c r="D108" s="429">
        <v>130</v>
      </c>
      <c r="E108" s="410"/>
      <c r="F108" s="374">
        <f t="shared" si="18"/>
        <v>0</v>
      </c>
      <c r="G108" s="410"/>
      <c r="H108" s="374">
        <f t="shared" si="26"/>
        <v>0</v>
      </c>
      <c r="I108" s="410"/>
      <c r="J108" s="374">
        <f t="shared" si="27"/>
        <v>0</v>
      </c>
      <c r="K108" s="410"/>
      <c r="L108" s="374">
        <f t="shared" si="28"/>
        <v>0</v>
      </c>
      <c r="M108" s="405"/>
      <c r="N108" s="374">
        <f t="shared" si="29"/>
        <v>0</v>
      </c>
      <c r="O108" s="410"/>
      <c r="P108" s="374">
        <f t="shared" si="19"/>
        <v>0</v>
      </c>
      <c r="Q108" s="410"/>
      <c r="R108" s="380">
        <f t="shared" si="39"/>
        <v>0</v>
      </c>
      <c r="S108" s="411"/>
      <c r="T108" s="374">
        <f t="shared" si="40"/>
        <v>0</v>
      </c>
      <c r="U108" s="374"/>
      <c r="V108" s="374">
        <f t="shared" si="43"/>
        <v>0</v>
      </c>
      <c r="W108" s="410"/>
      <c r="X108" s="374">
        <f t="shared" si="42"/>
        <v>0</v>
      </c>
      <c r="Y108" s="405"/>
      <c r="Z108" s="374">
        <f t="shared" si="23"/>
        <v>0</v>
      </c>
      <c r="AA108" s="410"/>
      <c r="AB108" s="374">
        <f t="shared" si="25"/>
        <v>0</v>
      </c>
      <c r="AC108" s="390">
        <f t="shared" si="36"/>
        <v>0</v>
      </c>
      <c r="AD108" s="636"/>
    </row>
    <row r="109" spans="1:32">
      <c r="A109" s="444"/>
      <c r="B109" s="445" t="s">
        <v>176</v>
      </c>
      <c r="C109" s="444" t="s">
        <v>29</v>
      </c>
      <c r="D109" s="443">
        <v>280.32</v>
      </c>
      <c r="E109" s="405"/>
      <c r="F109" s="374">
        <v>280.32</v>
      </c>
      <c r="G109" s="410"/>
      <c r="H109" s="374">
        <f t="shared" si="26"/>
        <v>280.32</v>
      </c>
      <c r="I109" s="410"/>
      <c r="J109" s="374">
        <f t="shared" si="27"/>
        <v>280.32</v>
      </c>
      <c r="K109" s="410"/>
      <c r="L109" s="374">
        <f t="shared" si="28"/>
        <v>280.32</v>
      </c>
      <c r="M109" s="405"/>
      <c r="N109" s="374">
        <f t="shared" si="29"/>
        <v>280.32</v>
      </c>
      <c r="O109" s="410"/>
      <c r="P109" s="374">
        <f t="shared" si="19"/>
        <v>280.32</v>
      </c>
      <c r="Q109" s="410"/>
      <c r="R109" s="380">
        <f t="shared" si="39"/>
        <v>280.32</v>
      </c>
      <c r="S109" s="411"/>
      <c r="T109" s="374">
        <f t="shared" si="40"/>
        <v>280.32</v>
      </c>
      <c r="U109" s="374"/>
      <c r="V109" s="374">
        <f t="shared" si="43"/>
        <v>280.32</v>
      </c>
      <c r="W109" s="410"/>
      <c r="X109" s="374">
        <f t="shared" si="42"/>
        <v>280.32</v>
      </c>
      <c r="Y109" s="405"/>
      <c r="Z109" s="374">
        <f t="shared" si="23"/>
        <v>280.32</v>
      </c>
      <c r="AA109" s="410"/>
      <c r="AB109" s="374">
        <f t="shared" si="25"/>
        <v>280.32</v>
      </c>
      <c r="AC109" s="390">
        <f t="shared" si="36"/>
        <v>100</v>
      </c>
      <c r="AD109" s="404"/>
    </row>
    <row r="110" spans="1:32">
      <c r="A110" s="444"/>
      <c r="B110" s="442" t="s">
        <v>650</v>
      </c>
      <c r="C110" s="444" t="s">
        <v>29</v>
      </c>
      <c r="D110" s="443">
        <v>1555.19</v>
      </c>
      <c r="E110" s="405"/>
      <c r="F110" s="374">
        <v>1555.19</v>
      </c>
      <c r="G110" s="410"/>
      <c r="H110" s="374">
        <f t="shared" si="26"/>
        <v>1555.19</v>
      </c>
      <c r="I110" s="410"/>
      <c r="J110" s="374">
        <f t="shared" si="27"/>
        <v>1555.19</v>
      </c>
      <c r="K110" s="410"/>
      <c r="L110" s="374">
        <f t="shared" si="28"/>
        <v>1555.19</v>
      </c>
      <c r="M110" s="405"/>
      <c r="N110" s="374">
        <f t="shared" si="29"/>
        <v>1555.19</v>
      </c>
      <c r="O110" s="410"/>
      <c r="P110" s="374">
        <f t="shared" si="19"/>
        <v>1555.19</v>
      </c>
      <c r="Q110" s="410"/>
      <c r="R110" s="380">
        <f t="shared" si="39"/>
        <v>1555.19</v>
      </c>
      <c r="S110" s="411"/>
      <c r="T110" s="374">
        <f t="shared" si="40"/>
        <v>1555.19</v>
      </c>
      <c r="U110" s="374"/>
      <c r="V110" s="374">
        <f t="shared" si="43"/>
        <v>1555.19</v>
      </c>
      <c r="W110" s="410"/>
      <c r="X110" s="374">
        <f t="shared" si="42"/>
        <v>1555.19</v>
      </c>
      <c r="Y110" s="405"/>
      <c r="Z110" s="374">
        <f t="shared" si="23"/>
        <v>1555.19</v>
      </c>
      <c r="AA110" s="410"/>
      <c r="AB110" s="374">
        <f t="shared" si="25"/>
        <v>1555.19</v>
      </c>
      <c r="AC110" s="390">
        <f t="shared" si="36"/>
        <v>100</v>
      </c>
      <c r="AD110" s="404"/>
    </row>
    <row r="111" spans="1:32">
      <c r="A111" s="444"/>
      <c r="B111" s="442" t="s">
        <v>641</v>
      </c>
      <c r="C111" s="444" t="s">
        <v>674</v>
      </c>
      <c r="D111" s="443">
        <f>D112/D110*10</f>
        <v>52.214841916421776</v>
      </c>
      <c r="E111" s="405"/>
      <c r="F111" s="374">
        <f t="shared" si="18"/>
        <v>0</v>
      </c>
      <c r="G111" s="410"/>
      <c r="H111" s="374">
        <f t="shared" si="26"/>
        <v>0</v>
      </c>
      <c r="I111" s="410"/>
      <c r="J111" s="374">
        <f t="shared" si="27"/>
        <v>0</v>
      </c>
      <c r="K111" s="410"/>
      <c r="L111" s="374">
        <f t="shared" si="28"/>
        <v>0</v>
      </c>
      <c r="M111" s="405"/>
      <c r="N111" s="374">
        <f t="shared" si="29"/>
        <v>0</v>
      </c>
      <c r="O111" s="410"/>
      <c r="P111" s="374">
        <f t="shared" si="19"/>
        <v>0</v>
      </c>
      <c r="Q111" s="410"/>
      <c r="R111" s="380">
        <f t="shared" si="39"/>
        <v>0</v>
      </c>
      <c r="S111" s="411"/>
      <c r="T111" s="374">
        <f t="shared" si="40"/>
        <v>0</v>
      </c>
      <c r="U111" s="374"/>
      <c r="V111" s="374"/>
      <c r="W111" s="410"/>
      <c r="X111" s="374">
        <f t="shared" si="42"/>
        <v>0</v>
      </c>
      <c r="Y111" s="405"/>
      <c r="Z111" s="374">
        <f t="shared" si="23"/>
        <v>0</v>
      </c>
      <c r="AA111" s="410"/>
      <c r="AB111" s="374">
        <f t="shared" si="25"/>
        <v>0</v>
      </c>
      <c r="AC111" s="390">
        <f t="shared" si="36"/>
        <v>0</v>
      </c>
      <c r="AD111" s="404"/>
    </row>
    <row r="112" spans="1:32">
      <c r="A112" s="444"/>
      <c r="B112" s="442" t="s">
        <v>651</v>
      </c>
      <c r="C112" s="444" t="s">
        <v>157</v>
      </c>
      <c r="D112" s="446">
        <v>8120.4</v>
      </c>
      <c r="E112" s="405"/>
      <c r="F112" s="374">
        <f t="shared" si="18"/>
        <v>0</v>
      </c>
      <c r="G112" s="410"/>
      <c r="H112" s="374">
        <f t="shared" si="26"/>
        <v>0</v>
      </c>
      <c r="I112" s="410"/>
      <c r="J112" s="374">
        <f t="shared" si="27"/>
        <v>0</v>
      </c>
      <c r="K112" s="410"/>
      <c r="L112" s="374">
        <f t="shared" si="28"/>
        <v>0</v>
      </c>
      <c r="M112" s="405"/>
      <c r="N112" s="374">
        <f t="shared" si="29"/>
        <v>0</v>
      </c>
      <c r="O112" s="410"/>
      <c r="P112" s="374">
        <f t="shared" si="19"/>
        <v>0</v>
      </c>
      <c r="Q112" s="410"/>
      <c r="R112" s="380">
        <f t="shared" si="39"/>
        <v>0</v>
      </c>
      <c r="S112" s="411"/>
      <c r="T112" s="374">
        <f t="shared" si="40"/>
        <v>0</v>
      </c>
      <c r="U112" s="374"/>
      <c r="V112" s="374">
        <f t="shared" si="43"/>
        <v>0</v>
      </c>
      <c r="W112" s="410"/>
      <c r="X112" s="374">
        <f t="shared" si="42"/>
        <v>0</v>
      </c>
      <c r="Y112" s="405"/>
      <c r="Z112" s="374">
        <f t="shared" si="23"/>
        <v>0</v>
      </c>
      <c r="AA112" s="410"/>
      <c r="AB112" s="374">
        <f t="shared" si="25"/>
        <v>0</v>
      </c>
      <c r="AC112" s="390">
        <f t="shared" si="36"/>
        <v>0</v>
      </c>
      <c r="AD112" s="404"/>
    </row>
    <row r="113" spans="1:34" s="352" customFormat="1">
      <c r="A113" s="420" t="s">
        <v>285</v>
      </c>
      <c r="B113" s="421" t="s">
        <v>182</v>
      </c>
      <c r="C113" s="420"/>
      <c r="D113" s="429"/>
      <c r="E113" s="405"/>
      <c r="F113" s="374" t="str">
        <f t="shared" si="18"/>
        <v xml:space="preserve"> </v>
      </c>
      <c r="G113" s="410"/>
      <c r="H113" s="374" t="str">
        <f t="shared" si="26"/>
        <v xml:space="preserve"> </v>
      </c>
      <c r="I113" s="410"/>
      <c r="J113" s="374" t="str">
        <f t="shared" si="27"/>
        <v xml:space="preserve"> </v>
      </c>
      <c r="K113" s="410"/>
      <c r="L113" s="374" t="str">
        <f t="shared" si="28"/>
        <v xml:space="preserve"> </v>
      </c>
      <c r="M113" s="405"/>
      <c r="N113" s="374" t="str">
        <f t="shared" si="29"/>
        <v xml:space="preserve"> </v>
      </c>
      <c r="O113" s="410"/>
      <c r="P113" s="374" t="str">
        <f t="shared" si="19"/>
        <v xml:space="preserve"> </v>
      </c>
      <c r="Q113" s="410"/>
      <c r="R113" s="380" t="str">
        <f t="shared" si="39"/>
        <v xml:space="preserve"> </v>
      </c>
      <c r="S113" s="411"/>
      <c r="T113" s="374" t="str">
        <f t="shared" si="40"/>
        <v xml:space="preserve"> </v>
      </c>
      <c r="U113" s="374"/>
      <c r="V113" s="374" t="str">
        <f t="shared" si="43"/>
        <v xml:space="preserve"> </v>
      </c>
      <c r="W113" s="410"/>
      <c r="X113" s="374" t="str">
        <f t="shared" si="42"/>
        <v xml:space="preserve"> </v>
      </c>
      <c r="Y113" s="405"/>
      <c r="Z113" s="374" t="str">
        <f t="shared" si="23"/>
        <v xml:space="preserve"> </v>
      </c>
      <c r="AA113" s="410"/>
      <c r="AB113" s="374" t="str">
        <f t="shared" si="25"/>
        <v xml:space="preserve"> </v>
      </c>
      <c r="AC113" s="390"/>
      <c r="AD113" s="418"/>
    </row>
    <row r="114" spans="1:34">
      <c r="A114" s="444"/>
      <c r="B114" s="442" t="s">
        <v>640</v>
      </c>
      <c r="C114" s="444" t="s">
        <v>29</v>
      </c>
      <c r="D114" s="405">
        <v>1014.5</v>
      </c>
      <c r="E114" s="446"/>
      <c r="F114" s="374">
        <v>1014.5</v>
      </c>
      <c r="G114" s="409"/>
      <c r="H114" s="374">
        <f t="shared" si="26"/>
        <v>1014.5</v>
      </c>
      <c r="I114" s="409"/>
      <c r="J114" s="374">
        <f t="shared" si="27"/>
        <v>1014.5</v>
      </c>
      <c r="K114" s="409"/>
      <c r="L114" s="381">
        <f t="shared" si="28"/>
        <v>1014.5</v>
      </c>
      <c r="M114" s="446"/>
      <c r="N114" s="374">
        <f t="shared" si="29"/>
        <v>1014.5</v>
      </c>
      <c r="O114" s="409"/>
      <c r="P114" s="374">
        <f t="shared" si="19"/>
        <v>1014.5</v>
      </c>
      <c r="Q114" s="409"/>
      <c r="R114" s="380">
        <f t="shared" si="39"/>
        <v>1014.5</v>
      </c>
      <c r="S114" s="447"/>
      <c r="T114" s="374">
        <f t="shared" si="40"/>
        <v>1014.5</v>
      </c>
      <c r="U114" s="381"/>
      <c r="V114" s="381">
        <f t="shared" si="43"/>
        <v>1014.5</v>
      </c>
      <c r="W114" s="409"/>
      <c r="X114" s="374">
        <f t="shared" si="42"/>
        <v>1014.5</v>
      </c>
      <c r="Y114" s="446"/>
      <c r="Z114" s="374">
        <f t="shared" si="23"/>
        <v>1014.5</v>
      </c>
      <c r="AA114" s="409"/>
      <c r="AB114" s="374">
        <f t="shared" si="25"/>
        <v>1014.5</v>
      </c>
      <c r="AC114" s="390">
        <f t="shared" si="36"/>
        <v>100</v>
      </c>
      <c r="AD114" s="404"/>
    </row>
    <row r="115" spans="1:34">
      <c r="A115" s="444"/>
      <c r="B115" s="442" t="s">
        <v>929</v>
      </c>
      <c r="C115" s="444" t="s">
        <v>29</v>
      </c>
      <c r="D115" s="443">
        <v>340.83</v>
      </c>
      <c r="E115" s="410"/>
      <c r="F115" s="374">
        <f t="shared" si="18"/>
        <v>0</v>
      </c>
      <c r="G115" s="410"/>
      <c r="H115" s="374">
        <f t="shared" si="26"/>
        <v>0</v>
      </c>
      <c r="I115" s="410"/>
      <c r="J115" s="374">
        <f t="shared" si="27"/>
        <v>0</v>
      </c>
      <c r="K115" s="410"/>
      <c r="L115" s="374"/>
      <c r="M115" s="405"/>
      <c r="N115" s="374">
        <f t="shared" si="29"/>
        <v>0</v>
      </c>
      <c r="O115" s="410"/>
      <c r="P115" s="374">
        <f t="shared" si="19"/>
        <v>0</v>
      </c>
      <c r="Q115" s="410"/>
      <c r="R115" s="380">
        <f t="shared" si="39"/>
        <v>0</v>
      </c>
      <c r="S115" s="411"/>
      <c r="T115" s="374">
        <f t="shared" si="40"/>
        <v>0</v>
      </c>
      <c r="U115" s="374"/>
      <c r="V115" s="374">
        <f t="shared" si="43"/>
        <v>0</v>
      </c>
      <c r="W115" s="410"/>
      <c r="X115" s="374">
        <f t="shared" si="21"/>
        <v>0</v>
      </c>
      <c r="Y115" s="405"/>
      <c r="Z115" s="374">
        <f t="shared" si="23"/>
        <v>0</v>
      </c>
      <c r="AA115" s="410"/>
      <c r="AB115" s="374">
        <f t="shared" si="25"/>
        <v>0</v>
      </c>
      <c r="AC115" s="390">
        <f t="shared" si="36"/>
        <v>0</v>
      </c>
      <c r="AD115" s="404"/>
      <c r="AF115" s="331"/>
    </row>
    <row r="116" spans="1:34">
      <c r="A116" s="444"/>
      <c r="B116" s="442" t="s">
        <v>930</v>
      </c>
      <c r="C116" s="444" t="s">
        <v>181</v>
      </c>
      <c r="D116" s="443">
        <v>140</v>
      </c>
      <c r="E116" s="410"/>
      <c r="F116" s="374">
        <f t="shared" si="18"/>
        <v>0</v>
      </c>
      <c r="G116" s="410"/>
      <c r="H116" s="374">
        <f t="shared" si="26"/>
        <v>0</v>
      </c>
      <c r="I116" s="410"/>
      <c r="J116" s="374">
        <f t="shared" si="27"/>
        <v>0</v>
      </c>
      <c r="K116" s="410"/>
      <c r="L116" s="374"/>
      <c r="M116" s="405"/>
      <c r="N116" s="374">
        <f t="shared" si="29"/>
        <v>0</v>
      </c>
      <c r="O116" s="410"/>
      <c r="P116" s="374">
        <f t="shared" si="19"/>
        <v>0</v>
      </c>
      <c r="Q116" s="410"/>
      <c r="R116" s="380">
        <f t="shared" si="39"/>
        <v>0</v>
      </c>
      <c r="S116" s="411"/>
      <c r="T116" s="374">
        <f t="shared" si="40"/>
        <v>0</v>
      </c>
      <c r="U116" s="374"/>
      <c r="V116" s="374">
        <f t="shared" si="43"/>
        <v>0</v>
      </c>
      <c r="W116" s="410"/>
      <c r="X116" s="374">
        <f t="shared" si="21"/>
        <v>0</v>
      </c>
      <c r="Y116" s="405"/>
      <c r="Z116" s="374">
        <f t="shared" si="23"/>
        <v>0</v>
      </c>
      <c r="AA116" s="410"/>
      <c r="AB116" s="374">
        <f t="shared" si="25"/>
        <v>0</v>
      </c>
      <c r="AC116" s="390">
        <f t="shared" si="36"/>
        <v>0</v>
      </c>
      <c r="AD116" s="404"/>
      <c r="AF116" s="331"/>
    </row>
    <row r="117" spans="1:34" s="330" customFormat="1">
      <c r="A117" s="448" t="s">
        <v>88</v>
      </c>
      <c r="B117" s="408" t="s">
        <v>884</v>
      </c>
      <c r="C117" s="448"/>
      <c r="D117" s="449"/>
      <c r="E117" s="410"/>
      <c r="F117" s="374" t="str">
        <f t="shared" si="18"/>
        <v xml:space="preserve"> </v>
      </c>
      <c r="G117" s="410"/>
      <c r="H117" s="374" t="str">
        <f t="shared" si="26"/>
        <v xml:space="preserve"> </v>
      </c>
      <c r="I117" s="410"/>
      <c r="J117" s="374" t="str">
        <f t="shared" si="27"/>
        <v xml:space="preserve"> </v>
      </c>
      <c r="K117" s="410"/>
      <c r="L117" s="374" t="str">
        <f t="shared" si="28"/>
        <v xml:space="preserve"> </v>
      </c>
      <c r="M117" s="405"/>
      <c r="N117" s="374" t="str">
        <f t="shared" si="29"/>
        <v xml:space="preserve"> </v>
      </c>
      <c r="O117" s="410"/>
      <c r="P117" s="374" t="str">
        <f t="shared" si="19"/>
        <v xml:space="preserve"> </v>
      </c>
      <c r="Q117" s="410"/>
      <c r="R117" s="374" t="str">
        <f t="shared" si="39"/>
        <v xml:space="preserve"> </v>
      </c>
      <c r="S117" s="411"/>
      <c r="T117" s="374" t="str">
        <f t="shared" si="40"/>
        <v xml:space="preserve"> </v>
      </c>
      <c r="U117" s="374"/>
      <c r="V117" s="374" t="str">
        <f t="shared" si="43"/>
        <v xml:space="preserve"> </v>
      </c>
      <c r="W117" s="410"/>
      <c r="X117" s="374" t="str">
        <f t="shared" si="21"/>
        <v xml:space="preserve"> </v>
      </c>
      <c r="Y117" s="405"/>
      <c r="Z117" s="374" t="str">
        <f t="shared" si="23"/>
        <v xml:space="preserve"> </v>
      </c>
      <c r="AA117" s="410"/>
      <c r="AB117" s="374" t="str">
        <f t="shared" si="25"/>
        <v xml:space="preserve"> </v>
      </c>
      <c r="AC117" s="390"/>
      <c r="AD117" s="450"/>
    </row>
    <row r="118" spans="1:34" s="350" customFormat="1">
      <c r="A118" s="448">
        <v>1</v>
      </c>
      <c r="B118" s="413" t="s">
        <v>639</v>
      </c>
      <c r="C118" s="448"/>
      <c r="D118" s="409"/>
      <c r="E118" s="410"/>
      <c r="F118" s="374" t="str">
        <f t="shared" si="18"/>
        <v xml:space="preserve"> </v>
      </c>
      <c r="G118" s="410"/>
      <c r="H118" s="374" t="str">
        <f t="shared" si="26"/>
        <v xml:space="preserve"> </v>
      </c>
      <c r="I118" s="410"/>
      <c r="J118" s="374" t="str">
        <f t="shared" si="27"/>
        <v xml:space="preserve"> </v>
      </c>
      <c r="K118" s="410"/>
      <c r="L118" s="374" t="str">
        <f t="shared" si="28"/>
        <v xml:space="preserve"> </v>
      </c>
      <c r="M118" s="405"/>
      <c r="N118" s="374" t="str">
        <f t="shared" si="29"/>
        <v xml:space="preserve"> </v>
      </c>
      <c r="O118" s="410"/>
      <c r="P118" s="374" t="str">
        <f t="shared" si="19"/>
        <v xml:space="preserve"> </v>
      </c>
      <c r="Q118" s="410"/>
      <c r="R118" s="374" t="str">
        <f t="shared" si="39"/>
        <v xml:space="preserve"> </v>
      </c>
      <c r="S118" s="411"/>
      <c r="T118" s="374" t="str">
        <f t="shared" si="40"/>
        <v xml:space="preserve"> </v>
      </c>
      <c r="U118" s="374"/>
      <c r="V118" s="374" t="str">
        <f t="shared" si="43"/>
        <v xml:space="preserve"> </v>
      </c>
      <c r="W118" s="410"/>
      <c r="X118" s="374" t="str">
        <f t="shared" si="21"/>
        <v xml:space="preserve"> </v>
      </c>
      <c r="Y118" s="405"/>
      <c r="Z118" s="374" t="str">
        <f t="shared" si="23"/>
        <v xml:space="preserve"> </v>
      </c>
      <c r="AA118" s="410"/>
      <c r="AB118" s="374" t="str">
        <f t="shared" si="25"/>
        <v xml:space="preserve"> </v>
      </c>
      <c r="AC118" s="390"/>
      <c r="AD118" s="412"/>
      <c r="AF118" s="340"/>
      <c r="AG118" s="340"/>
      <c r="AH118" s="340"/>
    </row>
    <row r="119" spans="1:34" s="352" customFormat="1">
      <c r="A119" s="439"/>
      <c r="B119" s="416" t="s">
        <v>640</v>
      </c>
      <c r="C119" s="440" t="s">
        <v>29</v>
      </c>
      <c r="D119" s="352">
        <v>146</v>
      </c>
      <c r="E119" s="410"/>
      <c r="F119" s="374">
        <f t="shared" si="18"/>
        <v>0</v>
      </c>
      <c r="G119" s="410"/>
      <c r="H119" s="374">
        <f t="shared" si="26"/>
        <v>0</v>
      </c>
      <c r="I119" s="410"/>
      <c r="J119" s="374">
        <f t="shared" si="27"/>
        <v>0</v>
      </c>
      <c r="K119" s="410"/>
      <c r="L119" s="374">
        <f t="shared" si="28"/>
        <v>0</v>
      </c>
      <c r="M119" s="405"/>
      <c r="N119" s="374">
        <f t="shared" si="29"/>
        <v>0</v>
      </c>
      <c r="O119" s="410"/>
      <c r="P119" s="374">
        <f t="shared" si="19"/>
        <v>0</v>
      </c>
      <c r="Q119" s="410"/>
      <c r="R119" s="374">
        <f t="shared" si="39"/>
        <v>0</v>
      </c>
      <c r="S119" s="411"/>
      <c r="T119" s="374">
        <f t="shared" si="40"/>
        <v>0</v>
      </c>
      <c r="U119" s="374"/>
      <c r="V119" s="374">
        <f t="shared" si="43"/>
        <v>0</v>
      </c>
      <c r="W119" s="410"/>
      <c r="X119" s="374">
        <f t="shared" si="21"/>
        <v>0</v>
      </c>
      <c r="Y119" s="405"/>
      <c r="Z119" s="374">
        <f t="shared" si="23"/>
        <v>0</v>
      </c>
      <c r="AA119" s="410"/>
      <c r="AB119" s="374">
        <f t="shared" si="25"/>
        <v>0</v>
      </c>
      <c r="AC119" s="390">
        <f t="shared" si="36"/>
        <v>0</v>
      </c>
      <c r="AD119" s="418"/>
      <c r="AF119" s="341"/>
      <c r="AG119" s="341"/>
      <c r="AH119" s="341"/>
    </row>
    <row r="120" spans="1:34" s="352" customFormat="1">
      <c r="A120" s="415"/>
      <c r="B120" s="416" t="s">
        <v>641</v>
      </c>
      <c r="C120" s="415" t="s">
        <v>674</v>
      </c>
      <c r="D120" s="437">
        <f>D121/D119*10</f>
        <v>130.13698630136986</v>
      </c>
      <c r="E120" s="410"/>
      <c r="F120" s="374">
        <f t="shared" si="18"/>
        <v>0</v>
      </c>
      <c r="G120" s="410"/>
      <c r="H120" s="374">
        <f t="shared" si="26"/>
        <v>0</v>
      </c>
      <c r="I120" s="410"/>
      <c r="J120" s="374">
        <f t="shared" si="27"/>
        <v>0</v>
      </c>
      <c r="K120" s="410"/>
      <c r="L120" s="374">
        <f t="shared" si="28"/>
        <v>0</v>
      </c>
      <c r="M120" s="405"/>
      <c r="N120" s="374">
        <f t="shared" si="29"/>
        <v>0</v>
      </c>
      <c r="O120" s="410"/>
      <c r="P120" s="374">
        <f t="shared" si="19"/>
        <v>0</v>
      </c>
      <c r="Q120" s="410"/>
      <c r="R120" s="374">
        <f t="shared" si="39"/>
        <v>0</v>
      </c>
      <c r="S120" s="411"/>
      <c r="T120" s="374">
        <f t="shared" si="40"/>
        <v>0</v>
      </c>
      <c r="U120" s="374"/>
      <c r="V120" s="374">
        <f t="shared" si="43"/>
        <v>0</v>
      </c>
      <c r="W120" s="410"/>
      <c r="X120" s="374">
        <f t="shared" si="21"/>
        <v>0</v>
      </c>
      <c r="Y120" s="405"/>
      <c r="Z120" s="374">
        <f t="shared" si="23"/>
        <v>0</v>
      </c>
      <c r="AA120" s="410"/>
      <c r="AB120" s="374">
        <f t="shared" si="25"/>
        <v>0</v>
      </c>
      <c r="AC120" s="390">
        <f t="shared" si="36"/>
        <v>0</v>
      </c>
      <c r="AD120" s="418"/>
      <c r="AF120" s="341"/>
    </row>
    <row r="121" spans="1:34" s="352" customFormat="1">
      <c r="A121" s="415"/>
      <c r="B121" s="416" t="s">
        <v>642</v>
      </c>
      <c r="C121" s="415" t="s">
        <v>157</v>
      </c>
      <c r="D121" s="429">
        <v>1900</v>
      </c>
      <c r="E121" s="410"/>
      <c r="F121" s="374">
        <f t="shared" si="18"/>
        <v>0</v>
      </c>
      <c r="G121" s="410"/>
      <c r="H121" s="374">
        <f t="shared" si="26"/>
        <v>0</v>
      </c>
      <c r="I121" s="410"/>
      <c r="J121" s="374">
        <f t="shared" si="27"/>
        <v>0</v>
      </c>
      <c r="K121" s="410"/>
      <c r="L121" s="374">
        <f t="shared" si="28"/>
        <v>0</v>
      </c>
      <c r="M121" s="405"/>
      <c r="N121" s="374">
        <f t="shared" si="29"/>
        <v>0</v>
      </c>
      <c r="O121" s="410"/>
      <c r="P121" s="374">
        <f t="shared" si="19"/>
        <v>0</v>
      </c>
      <c r="Q121" s="410"/>
      <c r="R121" s="374">
        <f t="shared" si="39"/>
        <v>0</v>
      </c>
      <c r="S121" s="411"/>
      <c r="T121" s="374">
        <f t="shared" si="40"/>
        <v>0</v>
      </c>
      <c r="U121" s="374"/>
      <c r="V121" s="374">
        <f t="shared" si="43"/>
        <v>0</v>
      </c>
      <c r="W121" s="410"/>
      <c r="X121" s="374">
        <f t="shared" si="21"/>
        <v>0</v>
      </c>
      <c r="Y121" s="405"/>
      <c r="Z121" s="374">
        <f t="shared" si="23"/>
        <v>0</v>
      </c>
      <c r="AA121" s="410"/>
      <c r="AB121" s="374">
        <f t="shared" si="25"/>
        <v>0</v>
      </c>
      <c r="AC121" s="390">
        <f t="shared" si="36"/>
        <v>0</v>
      </c>
      <c r="AD121" s="418"/>
      <c r="AF121" s="341"/>
    </row>
    <row r="122" spans="1:34" s="350" customFormat="1" hidden="1">
      <c r="A122" s="407">
        <v>2</v>
      </c>
      <c r="B122" s="413" t="s">
        <v>638</v>
      </c>
      <c r="C122" s="407"/>
      <c r="D122" s="409"/>
      <c r="E122" s="410"/>
      <c r="F122" s="374" t="str">
        <f t="shared" ref="F122:F185" si="44">IF(LEN(C122)=0," ",E122)</f>
        <v xml:space="preserve"> </v>
      </c>
      <c r="G122" s="410"/>
      <c r="H122" s="374" t="str">
        <f t="shared" si="26"/>
        <v xml:space="preserve"> </v>
      </c>
      <c r="I122" s="410"/>
      <c r="J122" s="374" t="str">
        <f t="shared" si="27"/>
        <v xml:space="preserve"> </v>
      </c>
      <c r="K122" s="410"/>
      <c r="L122" s="374" t="str">
        <f t="shared" si="28"/>
        <v xml:space="preserve"> </v>
      </c>
      <c r="M122" s="405"/>
      <c r="N122" s="374" t="str">
        <f t="shared" si="29"/>
        <v xml:space="preserve"> </v>
      </c>
      <c r="O122" s="410"/>
      <c r="P122" s="374" t="str">
        <f t="shared" si="19"/>
        <v xml:space="preserve"> </v>
      </c>
      <c r="Q122" s="410"/>
      <c r="R122" s="374" t="str">
        <f t="shared" si="39"/>
        <v xml:space="preserve"> </v>
      </c>
      <c r="S122" s="411"/>
      <c r="T122" s="374" t="str">
        <f t="shared" si="40"/>
        <v xml:space="preserve"> </v>
      </c>
      <c r="U122" s="374"/>
      <c r="V122" s="374" t="str">
        <f t="shared" si="43"/>
        <v xml:space="preserve"> </v>
      </c>
      <c r="W122" s="410"/>
      <c r="X122" s="374" t="str">
        <f t="shared" si="21"/>
        <v xml:space="preserve"> </v>
      </c>
      <c r="Y122" s="405"/>
      <c r="Z122" s="374" t="str">
        <f t="shared" si="23"/>
        <v xml:space="preserve"> </v>
      </c>
      <c r="AA122" s="410"/>
      <c r="AB122" s="374" t="str">
        <f t="shared" si="25"/>
        <v xml:space="preserve"> </v>
      </c>
      <c r="AC122" s="390"/>
      <c r="AD122" s="412"/>
      <c r="AF122" s="340"/>
      <c r="AG122" s="340"/>
      <c r="AH122" s="340"/>
    </row>
    <row r="123" spans="1:34" s="352" customFormat="1" hidden="1">
      <c r="A123" s="432"/>
      <c r="B123" s="416" t="s">
        <v>640</v>
      </c>
      <c r="C123" s="433" t="s">
        <v>29</v>
      </c>
      <c r="D123" s="429"/>
      <c r="E123" s="410"/>
      <c r="F123" s="374">
        <f t="shared" si="44"/>
        <v>0</v>
      </c>
      <c r="G123" s="410"/>
      <c r="H123" s="374">
        <f t="shared" si="26"/>
        <v>0</v>
      </c>
      <c r="I123" s="410"/>
      <c r="J123" s="374">
        <f t="shared" si="27"/>
        <v>0</v>
      </c>
      <c r="K123" s="410"/>
      <c r="L123" s="374">
        <f t="shared" si="28"/>
        <v>0</v>
      </c>
      <c r="M123" s="405"/>
      <c r="N123" s="374">
        <f t="shared" si="29"/>
        <v>0</v>
      </c>
      <c r="O123" s="410"/>
      <c r="P123" s="374">
        <f t="shared" ref="P123:P174" si="45">IF(LEN($C123)=0," ",N123+O123)</f>
        <v>0</v>
      </c>
      <c r="Q123" s="410"/>
      <c r="R123" s="374">
        <f t="shared" si="39"/>
        <v>0</v>
      </c>
      <c r="S123" s="411"/>
      <c r="T123" s="374">
        <f t="shared" si="40"/>
        <v>0</v>
      </c>
      <c r="U123" s="374"/>
      <c r="V123" s="374">
        <f t="shared" si="43"/>
        <v>0</v>
      </c>
      <c r="W123" s="410"/>
      <c r="X123" s="374">
        <f t="shared" si="21"/>
        <v>0</v>
      </c>
      <c r="Y123" s="405"/>
      <c r="Z123" s="374">
        <f t="shared" si="23"/>
        <v>0</v>
      </c>
      <c r="AA123" s="410"/>
      <c r="AB123" s="374">
        <f t="shared" ref="AB123:AB186" si="46">IF(LEN($C123)=0," ",Z123+AA123)</f>
        <v>0</v>
      </c>
      <c r="AC123" s="390" t="e">
        <f t="shared" si="36"/>
        <v>#DIV/0!</v>
      </c>
      <c r="AD123" s="418"/>
      <c r="AF123" s="340"/>
      <c r="AG123" s="341"/>
      <c r="AH123" s="341"/>
    </row>
    <row r="124" spans="1:34" s="352" customFormat="1" hidden="1">
      <c r="A124" s="415"/>
      <c r="B124" s="416" t="s">
        <v>641</v>
      </c>
      <c r="C124" s="415" t="s">
        <v>674</v>
      </c>
      <c r="D124" s="437"/>
      <c r="E124" s="410"/>
      <c r="F124" s="374">
        <f t="shared" si="44"/>
        <v>0</v>
      </c>
      <c r="G124" s="410"/>
      <c r="H124" s="374">
        <f t="shared" ref="H124:H174" si="47">IF(LEN(C124)=0," ",F124+G124)</f>
        <v>0</v>
      </c>
      <c r="I124" s="410"/>
      <c r="J124" s="374">
        <f t="shared" ref="J124:J174" si="48">IF(LEN($C124)=0," ",H124+I124)</f>
        <v>0</v>
      </c>
      <c r="K124" s="410"/>
      <c r="L124" s="374">
        <f t="shared" si="28"/>
        <v>0</v>
      </c>
      <c r="M124" s="405"/>
      <c r="N124" s="374">
        <f t="shared" ref="N124:N174" si="49">IF(LEN($C124)=0," ",L124+M124)</f>
        <v>0</v>
      </c>
      <c r="O124" s="410"/>
      <c r="P124" s="374">
        <f t="shared" si="45"/>
        <v>0</v>
      </c>
      <c r="Q124" s="410"/>
      <c r="R124" s="374">
        <f t="shared" si="39"/>
        <v>0</v>
      </c>
      <c r="S124" s="411"/>
      <c r="T124" s="374">
        <f t="shared" ref="T124:T166" si="50">IF(LEN($C124)=0," ",R124+S124)</f>
        <v>0</v>
      </c>
      <c r="U124" s="374"/>
      <c r="V124" s="374">
        <f t="shared" si="43"/>
        <v>0</v>
      </c>
      <c r="W124" s="410"/>
      <c r="X124" s="374">
        <f t="shared" si="21"/>
        <v>0</v>
      </c>
      <c r="Y124" s="405"/>
      <c r="Z124" s="374">
        <f t="shared" si="23"/>
        <v>0</v>
      </c>
      <c r="AA124" s="410"/>
      <c r="AB124" s="374">
        <f t="shared" si="46"/>
        <v>0</v>
      </c>
      <c r="AC124" s="390" t="e">
        <f t="shared" si="36"/>
        <v>#DIV/0!</v>
      </c>
      <c r="AD124" s="418"/>
      <c r="AF124" s="340"/>
      <c r="AG124" s="340"/>
      <c r="AH124" s="343"/>
    </row>
    <row r="125" spans="1:34" s="352" customFormat="1" hidden="1">
      <c r="A125" s="415"/>
      <c r="B125" s="416" t="s">
        <v>642</v>
      </c>
      <c r="C125" s="415" t="s">
        <v>157</v>
      </c>
      <c r="D125" s="429"/>
      <c r="E125" s="410"/>
      <c r="F125" s="374">
        <f t="shared" si="44"/>
        <v>0</v>
      </c>
      <c r="G125" s="410"/>
      <c r="H125" s="374">
        <f t="shared" si="47"/>
        <v>0</v>
      </c>
      <c r="I125" s="410"/>
      <c r="J125" s="374">
        <f t="shared" si="48"/>
        <v>0</v>
      </c>
      <c r="K125" s="410"/>
      <c r="L125" s="374">
        <f>IF(LEN($C125)=0," ",J125+K125)</f>
        <v>0</v>
      </c>
      <c r="M125" s="405"/>
      <c r="N125" s="374">
        <f t="shared" si="49"/>
        <v>0</v>
      </c>
      <c r="O125" s="410"/>
      <c r="P125" s="374">
        <f t="shared" si="45"/>
        <v>0</v>
      </c>
      <c r="Q125" s="410"/>
      <c r="R125" s="374">
        <f t="shared" si="39"/>
        <v>0</v>
      </c>
      <c r="S125" s="411"/>
      <c r="T125" s="374">
        <f t="shared" si="50"/>
        <v>0</v>
      </c>
      <c r="U125" s="374"/>
      <c r="V125" s="374">
        <f t="shared" si="43"/>
        <v>0</v>
      </c>
      <c r="W125" s="410"/>
      <c r="X125" s="374">
        <f t="shared" si="21"/>
        <v>0</v>
      </c>
      <c r="Y125" s="405"/>
      <c r="Z125" s="374">
        <f t="shared" si="23"/>
        <v>0</v>
      </c>
      <c r="AA125" s="410"/>
      <c r="AB125" s="374">
        <f t="shared" si="46"/>
        <v>0</v>
      </c>
      <c r="AC125" s="390" t="e">
        <f t="shared" si="36"/>
        <v>#DIV/0!</v>
      </c>
      <c r="AD125" s="418"/>
    </row>
    <row r="126" spans="1:34">
      <c r="A126" s="401">
        <v>2</v>
      </c>
      <c r="B126" s="451" t="s">
        <v>644</v>
      </c>
      <c r="C126" s="403"/>
      <c r="D126" s="404"/>
      <c r="E126" s="410"/>
      <c r="F126" s="374" t="str">
        <f t="shared" si="44"/>
        <v xml:space="preserve"> </v>
      </c>
      <c r="G126" s="410"/>
      <c r="H126" s="374" t="str">
        <f t="shared" si="47"/>
        <v xml:space="preserve"> </v>
      </c>
      <c r="I126" s="410"/>
      <c r="J126" s="374" t="str">
        <f t="shared" si="48"/>
        <v xml:space="preserve"> </v>
      </c>
      <c r="K126" s="410"/>
      <c r="L126" s="374" t="str">
        <f t="shared" si="28"/>
        <v xml:space="preserve"> </v>
      </c>
      <c r="M126" s="405"/>
      <c r="N126" s="374" t="str">
        <f t="shared" si="49"/>
        <v xml:space="preserve"> </v>
      </c>
      <c r="O126" s="410"/>
      <c r="P126" s="374" t="str">
        <f t="shared" si="45"/>
        <v xml:space="preserve"> </v>
      </c>
      <c r="Q126" s="410"/>
      <c r="R126" s="374" t="str">
        <f t="shared" si="39"/>
        <v xml:space="preserve"> </v>
      </c>
      <c r="S126" s="411"/>
      <c r="T126" s="374" t="str">
        <f t="shared" si="50"/>
        <v xml:space="preserve"> </v>
      </c>
      <c r="U126" s="374"/>
      <c r="V126" s="374" t="str">
        <f t="shared" si="43"/>
        <v xml:space="preserve"> </v>
      </c>
      <c r="W126" s="410"/>
      <c r="X126" s="374" t="str">
        <f t="shared" si="21"/>
        <v xml:space="preserve"> </v>
      </c>
      <c r="Y126" s="405"/>
      <c r="Z126" s="374" t="str">
        <f t="shared" si="23"/>
        <v xml:space="preserve"> </v>
      </c>
      <c r="AA126" s="410"/>
      <c r="AB126" s="374" t="str">
        <f t="shared" si="46"/>
        <v xml:space="preserve"> </v>
      </c>
      <c r="AC126" s="390"/>
      <c r="AD126" s="412"/>
      <c r="AF126" s="355"/>
    </row>
    <row r="127" spans="1:34" s="352" customFormat="1">
      <c r="A127" s="432"/>
      <c r="B127" s="416" t="s">
        <v>640</v>
      </c>
      <c r="C127" s="433" t="s">
        <v>29</v>
      </c>
      <c r="D127" s="429">
        <v>430</v>
      </c>
      <c r="E127" s="589"/>
      <c r="F127" s="374">
        <f t="shared" si="44"/>
        <v>0</v>
      </c>
      <c r="G127" s="410"/>
      <c r="H127" s="374">
        <f t="shared" si="47"/>
        <v>0</v>
      </c>
      <c r="I127" s="410"/>
      <c r="J127" s="374">
        <f t="shared" si="48"/>
        <v>0</v>
      </c>
      <c r="K127" s="410"/>
      <c r="L127" s="374">
        <f t="shared" si="28"/>
        <v>0</v>
      </c>
      <c r="M127" s="405"/>
      <c r="N127" s="374">
        <f t="shared" si="49"/>
        <v>0</v>
      </c>
      <c r="O127" s="410"/>
      <c r="P127" s="374">
        <f t="shared" si="45"/>
        <v>0</v>
      </c>
      <c r="Q127" s="410"/>
      <c r="R127" s="374">
        <f t="shared" si="39"/>
        <v>0</v>
      </c>
      <c r="S127" s="411"/>
      <c r="T127" s="374">
        <f t="shared" si="50"/>
        <v>0</v>
      </c>
      <c r="U127" s="374"/>
      <c r="V127" s="374">
        <f t="shared" si="43"/>
        <v>0</v>
      </c>
      <c r="W127" s="410"/>
      <c r="X127" s="374">
        <f t="shared" si="21"/>
        <v>0</v>
      </c>
      <c r="Y127" s="446"/>
      <c r="Z127" s="374">
        <f t="shared" si="23"/>
        <v>0</v>
      </c>
      <c r="AA127" s="410"/>
      <c r="AB127" s="374">
        <f t="shared" si="46"/>
        <v>0</v>
      </c>
      <c r="AC127" s="390">
        <f t="shared" si="36"/>
        <v>0</v>
      </c>
      <c r="AD127" s="418"/>
      <c r="AF127" s="341"/>
    </row>
    <row r="128" spans="1:34" s="352" customFormat="1">
      <c r="A128" s="432"/>
      <c r="B128" s="416" t="s">
        <v>641</v>
      </c>
      <c r="C128" s="415" t="s">
        <v>674</v>
      </c>
      <c r="D128" s="437">
        <f>D129/D127*10</f>
        <v>89.348837209302317</v>
      </c>
      <c r="E128" s="589"/>
      <c r="F128" s="374">
        <f t="shared" si="44"/>
        <v>0</v>
      </c>
      <c r="G128" s="410"/>
      <c r="H128" s="374">
        <f t="shared" si="47"/>
        <v>0</v>
      </c>
      <c r="I128" s="410"/>
      <c r="J128" s="374">
        <f t="shared" si="48"/>
        <v>0</v>
      </c>
      <c r="K128" s="410"/>
      <c r="L128" s="374">
        <f t="shared" si="28"/>
        <v>0</v>
      </c>
      <c r="M128" s="405"/>
      <c r="N128" s="374">
        <f t="shared" si="49"/>
        <v>0</v>
      </c>
      <c r="O128" s="410"/>
      <c r="P128" s="374">
        <f t="shared" si="45"/>
        <v>0</v>
      </c>
      <c r="Q128" s="410"/>
      <c r="R128" s="374">
        <f t="shared" ref="R128:R133" si="51">IF(LEN($C128)=0," ",P128+Q128)</f>
        <v>0</v>
      </c>
      <c r="S128" s="411"/>
      <c r="T128" s="374">
        <f t="shared" si="50"/>
        <v>0</v>
      </c>
      <c r="U128" s="374"/>
      <c r="V128" s="374">
        <f t="shared" si="43"/>
        <v>0</v>
      </c>
      <c r="W128" s="410"/>
      <c r="X128" s="374">
        <f t="shared" si="21"/>
        <v>0</v>
      </c>
      <c r="Y128" s="405"/>
      <c r="Z128" s="374">
        <f t="shared" si="23"/>
        <v>0</v>
      </c>
      <c r="AA128" s="410"/>
      <c r="AB128" s="374">
        <f t="shared" si="46"/>
        <v>0</v>
      </c>
      <c r="AC128" s="390">
        <f t="shared" si="36"/>
        <v>0</v>
      </c>
      <c r="AD128" s="418"/>
    </row>
    <row r="129" spans="1:32" s="352" customFormat="1">
      <c r="A129" s="432"/>
      <c r="B129" s="416" t="s">
        <v>642</v>
      </c>
      <c r="C129" s="415" t="s">
        <v>157</v>
      </c>
      <c r="D129" s="429">
        <v>3842</v>
      </c>
      <c r="E129" s="589"/>
      <c r="F129" s="374">
        <f t="shared" si="44"/>
        <v>0</v>
      </c>
      <c r="G129" s="410"/>
      <c r="H129" s="374">
        <f t="shared" si="47"/>
        <v>0</v>
      </c>
      <c r="I129" s="410"/>
      <c r="J129" s="374">
        <f t="shared" si="48"/>
        <v>0</v>
      </c>
      <c r="K129" s="410"/>
      <c r="L129" s="374">
        <f t="shared" ref="L129:L137" si="52">IF(LEN($C129)=0," ",J129+K129)</f>
        <v>0</v>
      </c>
      <c r="M129" s="405"/>
      <c r="N129" s="374">
        <f t="shared" si="49"/>
        <v>0</v>
      </c>
      <c r="O129" s="410"/>
      <c r="P129" s="374">
        <f t="shared" si="45"/>
        <v>0</v>
      </c>
      <c r="Q129" s="410"/>
      <c r="R129" s="374">
        <f t="shared" si="51"/>
        <v>0</v>
      </c>
      <c r="S129" s="411"/>
      <c r="T129" s="374">
        <f t="shared" si="50"/>
        <v>0</v>
      </c>
      <c r="U129" s="374"/>
      <c r="V129" s="374">
        <f t="shared" ref="V129:V134" si="53">IF(LEN($C129)=0," ",T129+U129)</f>
        <v>0</v>
      </c>
      <c r="W129" s="410"/>
      <c r="X129" s="374">
        <f t="shared" si="21"/>
        <v>0</v>
      </c>
      <c r="Y129" s="405"/>
      <c r="Z129" s="374">
        <f t="shared" ref="Z129:Z195" si="54">IF(LEN($C129)=0," ",X129+Y129)</f>
        <v>0</v>
      </c>
      <c r="AA129" s="410"/>
      <c r="AB129" s="374">
        <f t="shared" si="46"/>
        <v>0</v>
      </c>
      <c r="AC129" s="390">
        <f t="shared" si="36"/>
        <v>0</v>
      </c>
      <c r="AD129" s="418"/>
    </row>
    <row r="130" spans="1:32">
      <c r="A130" s="401">
        <v>3</v>
      </c>
      <c r="B130" s="451" t="s">
        <v>643</v>
      </c>
      <c r="C130" s="444"/>
      <c r="D130" s="404"/>
      <c r="E130" s="589"/>
      <c r="F130" s="374" t="str">
        <f t="shared" si="44"/>
        <v xml:space="preserve"> </v>
      </c>
      <c r="G130" s="410"/>
      <c r="H130" s="374" t="str">
        <f t="shared" si="47"/>
        <v xml:space="preserve"> </v>
      </c>
      <c r="I130" s="410"/>
      <c r="J130" s="374" t="str">
        <f t="shared" si="48"/>
        <v xml:space="preserve"> </v>
      </c>
      <c r="K130" s="410"/>
      <c r="L130" s="374" t="str">
        <f t="shared" si="52"/>
        <v xml:space="preserve"> </v>
      </c>
      <c r="M130" s="405"/>
      <c r="N130" s="374" t="str">
        <f t="shared" si="49"/>
        <v xml:space="preserve"> </v>
      </c>
      <c r="O130" s="410"/>
      <c r="P130" s="374" t="str">
        <f t="shared" si="45"/>
        <v xml:space="preserve"> </v>
      </c>
      <c r="Q130" s="410"/>
      <c r="R130" s="374" t="str">
        <f t="shared" si="51"/>
        <v xml:space="preserve"> </v>
      </c>
      <c r="S130" s="411"/>
      <c r="T130" s="374" t="str">
        <f t="shared" si="50"/>
        <v xml:space="preserve"> </v>
      </c>
      <c r="U130" s="374"/>
      <c r="V130" s="374" t="str">
        <f t="shared" si="53"/>
        <v xml:space="preserve"> </v>
      </c>
      <c r="W130" s="410"/>
      <c r="X130" s="374" t="str">
        <f t="shared" ref="X130:X134" si="55">IF(LEN($C130)=0," ",V130+W130)</f>
        <v xml:space="preserve"> </v>
      </c>
      <c r="Y130" s="405"/>
      <c r="Z130" s="374" t="str">
        <f t="shared" si="54"/>
        <v xml:space="preserve"> </v>
      </c>
      <c r="AA130" s="410"/>
      <c r="AB130" s="374" t="str">
        <f t="shared" si="46"/>
        <v xml:space="preserve"> </v>
      </c>
      <c r="AC130" s="390"/>
      <c r="AD130" s="412"/>
    </row>
    <row r="131" spans="1:32">
      <c r="A131" s="401"/>
      <c r="B131" s="416" t="s">
        <v>640</v>
      </c>
      <c r="C131" s="444" t="s">
        <v>29</v>
      </c>
      <c r="D131" s="443">
        <v>445.02</v>
      </c>
      <c r="E131" s="590"/>
      <c r="F131" s="374">
        <v>435.02</v>
      </c>
      <c r="G131" s="409"/>
      <c r="H131" s="374">
        <f t="shared" si="47"/>
        <v>435.02</v>
      </c>
      <c r="I131" s="409"/>
      <c r="J131" s="374">
        <f t="shared" si="48"/>
        <v>435.02</v>
      </c>
      <c r="K131" s="409"/>
      <c r="L131" s="381">
        <f t="shared" si="52"/>
        <v>435.02</v>
      </c>
      <c r="M131" s="446"/>
      <c r="N131" s="374">
        <f t="shared" si="49"/>
        <v>435.02</v>
      </c>
      <c r="O131" s="409"/>
      <c r="P131" s="374">
        <f t="shared" si="45"/>
        <v>435.02</v>
      </c>
      <c r="Q131" s="409"/>
      <c r="R131" s="374">
        <f t="shared" si="51"/>
        <v>435.02</v>
      </c>
      <c r="S131" s="588"/>
      <c r="T131" s="374">
        <f t="shared" si="50"/>
        <v>435.02</v>
      </c>
      <c r="U131" s="381"/>
      <c r="V131" s="374">
        <f t="shared" si="53"/>
        <v>435.02</v>
      </c>
      <c r="W131" s="409"/>
      <c r="X131" s="374">
        <f t="shared" si="55"/>
        <v>435.02</v>
      </c>
      <c r="Y131" s="446"/>
      <c r="Z131" s="374">
        <f t="shared" si="54"/>
        <v>435.02</v>
      </c>
      <c r="AA131" s="409"/>
      <c r="AB131" s="374">
        <f t="shared" si="46"/>
        <v>435.02</v>
      </c>
      <c r="AC131" s="390">
        <f t="shared" si="36"/>
        <v>97.752909981573865</v>
      </c>
      <c r="AD131" s="404"/>
    </row>
    <row r="132" spans="1:32">
      <c r="A132" s="401"/>
      <c r="B132" s="416" t="s">
        <v>905</v>
      </c>
      <c r="C132" s="444" t="s">
        <v>29</v>
      </c>
      <c r="D132" s="446">
        <v>10</v>
      </c>
      <c r="E132" s="590"/>
      <c r="F132" s="374">
        <f t="shared" si="44"/>
        <v>0</v>
      </c>
      <c r="G132" s="409"/>
      <c r="H132" s="374">
        <f t="shared" si="47"/>
        <v>0</v>
      </c>
      <c r="I132" s="409"/>
      <c r="J132" s="374">
        <f t="shared" si="48"/>
        <v>0</v>
      </c>
      <c r="K132" s="409"/>
      <c r="L132" s="381"/>
      <c r="M132" s="446"/>
      <c r="N132" s="374">
        <f t="shared" si="49"/>
        <v>0</v>
      </c>
      <c r="O132" s="409"/>
      <c r="P132" s="374">
        <f t="shared" si="45"/>
        <v>0</v>
      </c>
      <c r="Q132" s="409"/>
      <c r="R132" s="374">
        <f t="shared" si="51"/>
        <v>0</v>
      </c>
      <c r="S132" s="588"/>
      <c r="T132" s="374">
        <f t="shared" si="50"/>
        <v>0</v>
      </c>
      <c r="U132" s="381"/>
      <c r="V132" s="374">
        <f t="shared" si="53"/>
        <v>0</v>
      </c>
      <c r="W132" s="409"/>
      <c r="X132" s="374">
        <f t="shared" si="55"/>
        <v>0</v>
      </c>
      <c r="Y132" s="446"/>
      <c r="Z132" s="374">
        <f t="shared" si="54"/>
        <v>0</v>
      </c>
      <c r="AA132" s="409"/>
      <c r="AB132" s="374">
        <f t="shared" si="46"/>
        <v>0</v>
      </c>
      <c r="AC132" s="390">
        <f t="shared" si="36"/>
        <v>0</v>
      </c>
      <c r="AD132" s="404"/>
    </row>
    <row r="133" spans="1:32">
      <c r="A133" s="401"/>
      <c r="B133" s="416" t="s">
        <v>642</v>
      </c>
      <c r="C133" s="444" t="s">
        <v>157</v>
      </c>
      <c r="D133" s="443">
        <v>2500</v>
      </c>
      <c r="E133" s="590"/>
      <c r="F133" s="374">
        <f t="shared" si="44"/>
        <v>0</v>
      </c>
      <c r="G133" s="409"/>
      <c r="H133" s="374">
        <f t="shared" si="47"/>
        <v>0</v>
      </c>
      <c r="I133" s="409"/>
      <c r="J133" s="374">
        <f t="shared" si="48"/>
        <v>0</v>
      </c>
      <c r="K133" s="409"/>
      <c r="L133" s="381">
        <f t="shared" si="52"/>
        <v>0</v>
      </c>
      <c r="M133" s="446"/>
      <c r="N133" s="374">
        <f t="shared" si="49"/>
        <v>0</v>
      </c>
      <c r="O133" s="409"/>
      <c r="P133" s="374">
        <f t="shared" si="45"/>
        <v>0</v>
      </c>
      <c r="Q133" s="409"/>
      <c r="R133" s="374">
        <f t="shared" si="51"/>
        <v>0</v>
      </c>
      <c r="S133" s="447"/>
      <c r="T133" s="374">
        <f t="shared" si="50"/>
        <v>0</v>
      </c>
      <c r="U133" s="381"/>
      <c r="V133" s="374">
        <f t="shared" si="53"/>
        <v>0</v>
      </c>
      <c r="W133" s="409"/>
      <c r="X133" s="374">
        <f t="shared" si="55"/>
        <v>0</v>
      </c>
      <c r="Y133" s="446"/>
      <c r="Z133" s="374">
        <f t="shared" si="54"/>
        <v>0</v>
      </c>
      <c r="AA133" s="409"/>
      <c r="AB133" s="374">
        <f t="shared" si="46"/>
        <v>0</v>
      </c>
      <c r="AC133" s="390">
        <f t="shared" si="36"/>
        <v>0</v>
      </c>
      <c r="AD133" s="404"/>
    </row>
    <row r="134" spans="1:32" s="354" customFormat="1">
      <c r="A134" s="420">
        <v>4</v>
      </c>
      <c r="B134" s="434" t="s">
        <v>652</v>
      </c>
      <c r="C134" s="420"/>
      <c r="D134" s="431"/>
      <c r="E134" s="409"/>
      <c r="F134" s="374" t="str">
        <f t="shared" si="44"/>
        <v xml:space="preserve"> </v>
      </c>
      <c r="G134" s="409"/>
      <c r="H134" s="374" t="str">
        <f t="shared" si="47"/>
        <v xml:space="preserve"> </v>
      </c>
      <c r="I134" s="409"/>
      <c r="J134" s="374" t="str">
        <f t="shared" si="48"/>
        <v xml:space="preserve"> </v>
      </c>
      <c r="K134" s="409"/>
      <c r="L134" s="381" t="str">
        <f t="shared" si="52"/>
        <v xml:space="preserve"> </v>
      </c>
      <c r="M134" s="446"/>
      <c r="N134" s="374" t="str">
        <f t="shared" si="49"/>
        <v xml:space="preserve"> </v>
      </c>
      <c r="O134" s="409"/>
      <c r="P134" s="374" t="str">
        <f t="shared" si="45"/>
        <v xml:space="preserve"> </v>
      </c>
      <c r="Q134" s="409"/>
      <c r="R134" s="374" t="str">
        <f t="shared" ref="R134" si="56">IF(LEN($C134)=0," ",P134+Q134)</f>
        <v xml:space="preserve"> </v>
      </c>
      <c r="S134" s="447"/>
      <c r="T134" s="374" t="str">
        <f t="shared" si="50"/>
        <v xml:space="preserve"> </v>
      </c>
      <c r="U134" s="381"/>
      <c r="V134" s="374" t="str">
        <f t="shared" si="53"/>
        <v xml:space="preserve"> </v>
      </c>
      <c r="W134" s="409"/>
      <c r="X134" s="374" t="str">
        <f t="shared" si="55"/>
        <v xml:space="preserve"> </v>
      </c>
      <c r="Y134" s="446"/>
      <c r="Z134" s="374" t="str">
        <f t="shared" si="54"/>
        <v xml:space="preserve"> </v>
      </c>
      <c r="AA134" s="409"/>
      <c r="AB134" s="374" t="str">
        <f t="shared" si="46"/>
        <v xml:space="preserve"> </v>
      </c>
      <c r="AC134" s="390"/>
      <c r="AD134" s="412"/>
    </row>
    <row r="135" spans="1:32" s="352" customFormat="1">
      <c r="A135" s="439"/>
      <c r="B135" s="416" t="s">
        <v>640</v>
      </c>
      <c r="C135" s="440" t="s">
        <v>29</v>
      </c>
      <c r="D135" s="429">
        <v>292</v>
      </c>
      <c r="E135" s="446"/>
      <c r="F135" s="374">
        <v>286</v>
      </c>
      <c r="G135" s="409"/>
      <c r="H135" s="374">
        <f t="shared" si="47"/>
        <v>286</v>
      </c>
      <c r="I135" s="409"/>
      <c r="J135" s="374">
        <f t="shared" si="48"/>
        <v>286</v>
      </c>
      <c r="K135" s="409"/>
      <c r="L135" s="381">
        <f t="shared" si="52"/>
        <v>286</v>
      </c>
      <c r="M135" s="446"/>
      <c r="N135" s="374">
        <f t="shared" si="49"/>
        <v>286</v>
      </c>
      <c r="O135" s="409"/>
      <c r="P135" s="374">
        <f t="shared" si="45"/>
        <v>286</v>
      </c>
      <c r="Q135" s="409"/>
      <c r="R135" s="381">
        <f t="shared" ref="R135:R137" si="57">IF(LEN($C135)=0," ",P135+Q135)</f>
        <v>286</v>
      </c>
      <c r="S135" s="447"/>
      <c r="T135" s="374">
        <f t="shared" si="50"/>
        <v>286</v>
      </c>
      <c r="U135" s="381"/>
      <c r="V135" s="381">
        <f t="shared" ref="V135:V137" si="58">IF(LEN($C135)=0," ",T135+U135)</f>
        <v>286</v>
      </c>
      <c r="W135" s="409"/>
      <c r="X135" s="381">
        <f t="shared" ref="X135:X137" si="59">IF(LEN($C135)=0," ",V135+W135)</f>
        <v>286</v>
      </c>
      <c r="Y135" s="446"/>
      <c r="Z135" s="374">
        <f t="shared" si="54"/>
        <v>286</v>
      </c>
      <c r="AA135" s="409"/>
      <c r="AB135" s="374">
        <f>IF(LEN($C135)=0," ",Z135+AA135)</f>
        <v>286</v>
      </c>
      <c r="AC135" s="390">
        <f t="shared" ref="AC135:AC196" si="60">+AB135/D135*100</f>
        <v>97.945205479452056</v>
      </c>
      <c r="AD135" s="418"/>
    </row>
    <row r="136" spans="1:32" s="352" customFormat="1">
      <c r="A136" s="415"/>
      <c r="B136" s="416" t="s">
        <v>649</v>
      </c>
      <c r="C136" s="415" t="s">
        <v>29</v>
      </c>
      <c r="D136" s="429">
        <v>6</v>
      </c>
      <c r="E136" s="446"/>
      <c r="F136" s="374">
        <f t="shared" si="44"/>
        <v>0</v>
      </c>
      <c r="G136" s="409"/>
      <c r="H136" s="374">
        <f t="shared" si="47"/>
        <v>0</v>
      </c>
      <c r="I136" s="409"/>
      <c r="J136" s="374">
        <f t="shared" si="48"/>
        <v>0</v>
      </c>
      <c r="K136" s="409"/>
      <c r="L136" s="381">
        <f t="shared" si="52"/>
        <v>0</v>
      </c>
      <c r="M136" s="446"/>
      <c r="N136" s="374">
        <f t="shared" si="49"/>
        <v>0</v>
      </c>
      <c r="O136" s="409"/>
      <c r="P136" s="374">
        <f t="shared" si="45"/>
        <v>0</v>
      </c>
      <c r="Q136" s="409"/>
      <c r="R136" s="381">
        <f t="shared" si="57"/>
        <v>0</v>
      </c>
      <c r="S136" s="447"/>
      <c r="T136" s="374">
        <f t="shared" si="50"/>
        <v>0</v>
      </c>
      <c r="U136" s="381"/>
      <c r="V136" s="381">
        <f t="shared" si="58"/>
        <v>0</v>
      </c>
      <c r="W136" s="409"/>
      <c r="X136" s="381">
        <f t="shared" si="59"/>
        <v>0</v>
      </c>
      <c r="Y136" s="446"/>
      <c r="Z136" s="374">
        <f t="shared" si="54"/>
        <v>0</v>
      </c>
      <c r="AA136" s="409"/>
      <c r="AB136" s="374">
        <f t="shared" ref="AB136:AB139" si="61">IF(LEN($C136)=0," ",Z136+AA136)</f>
        <v>0</v>
      </c>
      <c r="AC136" s="390"/>
      <c r="AD136" s="418"/>
    </row>
    <row r="137" spans="1:32" s="352" customFormat="1">
      <c r="A137" s="415"/>
      <c r="B137" s="416" t="s">
        <v>642</v>
      </c>
      <c r="C137" s="415" t="s">
        <v>157</v>
      </c>
      <c r="D137" s="429">
        <v>180</v>
      </c>
      <c r="E137" s="446"/>
      <c r="F137" s="374">
        <f t="shared" si="44"/>
        <v>0</v>
      </c>
      <c r="G137" s="409"/>
      <c r="H137" s="374">
        <f t="shared" si="47"/>
        <v>0</v>
      </c>
      <c r="I137" s="409"/>
      <c r="J137" s="374">
        <f t="shared" si="48"/>
        <v>0</v>
      </c>
      <c r="K137" s="409"/>
      <c r="L137" s="381">
        <f t="shared" si="52"/>
        <v>0</v>
      </c>
      <c r="M137" s="446"/>
      <c r="N137" s="374">
        <f t="shared" si="49"/>
        <v>0</v>
      </c>
      <c r="O137" s="409"/>
      <c r="P137" s="374">
        <f t="shared" si="45"/>
        <v>0</v>
      </c>
      <c r="Q137" s="409"/>
      <c r="R137" s="381">
        <f t="shared" si="57"/>
        <v>0</v>
      </c>
      <c r="S137" s="447"/>
      <c r="T137" s="374">
        <f t="shared" si="50"/>
        <v>0</v>
      </c>
      <c r="U137" s="381"/>
      <c r="V137" s="381">
        <f t="shared" si="58"/>
        <v>0</v>
      </c>
      <c r="W137" s="409"/>
      <c r="X137" s="381">
        <f t="shared" si="59"/>
        <v>0</v>
      </c>
      <c r="Y137" s="446"/>
      <c r="Z137" s="374">
        <f t="shared" si="54"/>
        <v>0</v>
      </c>
      <c r="AA137" s="409"/>
      <c r="AB137" s="374">
        <f t="shared" si="61"/>
        <v>0</v>
      </c>
      <c r="AC137" s="390">
        <f t="shared" si="60"/>
        <v>0</v>
      </c>
      <c r="AD137" s="418"/>
    </row>
    <row r="138" spans="1:32" ht="34.799999999999997">
      <c r="A138" s="401">
        <v>5</v>
      </c>
      <c r="B138" s="451" t="s">
        <v>645</v>
      </c>
      <c r="C138" s="444" t="s">
        <v>29</v>
      </c>
      <c r="D138" s="446">
        <v>200</v>
      </c>
      <c r="E138" s="410"/>
      <c r="F138" s="374">
        <f t="shared" si="44"/>
        <v>0</v>
      </c>
      <c r="G138" s="409"/>
      <c r="H138" s="374">
        <f t="shared" si="47"/>
        <v>0</v>
      </c>
      <c r="I138" s="409"/>
      <c r="J138" s="374">
        <f t="shared" si="48"/>
        <v>0</v>
      </c>
      <c r="K138" s="409"/>
      <c r="L138" s="381">
        <f t="shared" ref="L138:L139" si="62">IF(LEN($C138)=0," ",J138+K138)</f>
        <v>0</v>
      </c>
      <c r="M138" s="446"/>
      <c r="N138" s="374">
        <f t="shared" si="49"/>
        <v>0</v>
      </c>
      <c r="O138" s="409"/>
      <c r="P138" s="374">
        <f t="shared" si="45"/>
        <v>0</v>
      </c>
      <c r="Q138" s="409"/>
      <c r="R138" s="381">
        <f t="shared" ref="R138:R164" si="63">IF(LEN($C138)=0," ",P138+Q138)</f>
        <v>0</v>
      </c>
      <c r="S138" s="447"/>
      <c r="T138" s="374">
        <f t="shared" si="50"/>
        <v>0</v>
      </c>
      <c r="U138" s="381"/>
      <c r="V138" s="381">
        <f t="shared" ref="V138:V145" si="64">IF(LEN($C138)=0," ",T138+U138)</f>
        <v>0</v>
      </c>
      <c r="W138" s="409"/>
      <c r="X138" s="381">
        <f t="shared" ref="X138:X174" si="65">IF(LEN($C138)=0," ",V138+W138)</f>
        <v>0</v>
      </c>
      <c r="Y138" s="446"/>
      <c r="Z138" s="374">
        <f t="shared" si="54"/>
        <v>0</v>
      </c>
      <c r="AA138" s="409"/>
      <c r="AB138" s="374">
        <f t="shared" si="61"/>
        <v>0</v>
      </c>
      <c r="AC138" s="390">
        <f t="shared" si="60"/>
        <v>0</v>
      </c>
      <c r="AD138" s="412"/>
    </row>
    <row r="139" spans="1:32">
      <c r="A139" s="401" t="s">
        <v>88</v>
      </c>
      <c r="B139" s="402" t="s">
        <v>192</v>
      </c>
      <c r="C139" s="403"/>
      <c r="D139" s="404"/>
      <c r="E139" s="410"/>
      <c r="F139" s="374" t="str">
        <f t="shared" si="44"/>
        <v xml:space="preserve"> </v>
      </c>
      <c r="G139" s="409"/>
      <c r="H139" s="374" t="str">
        <f t="shared" si="47"/>
        <v xml:space="preserve"> </v>
      </c>
      <c r="I139" s="409"/>
      <c r="J139" s="374" t="str">
        <f t="shared" si="48"/>
        <v xml:space="preserve"> </v>
      </c>
      <c r="K139" s="409"/>
      <c r="L139" s="381" t="str">
        <f t="shared" si="62"/>
        <v xml:space="preserve"> </v>
      </c>
      <c r="M139" s="446"/>
      <c r="N139" s="374" t="str">
        <f t="shared" si="49"/>
        <v xml:space="preserve"> </v>
      </c>
      <c r="O139" s="409"/>
      <c r="P139" s="374" t="str">
        <f t="shared" si="45"/>
        <v xml:space="preserve"> </v>
      </c>
      <c r="Q139" s="409"/>
      <c r="R139" s="381" t="str">
        <f t="shared" si="63"/>
        <v xml:space="preserve"> </v>
      </c>
      <c r="S139" s="447"/>
      <c r="T139" s="374" t="str">
        <f t="shared" si="50"/>
        <v xml:space="preserve"> </v>
      </c>
      <c r="U139" s="381"/>
      <c r="V139" s="381" t="str">
        <f t="shared" si="64"/>
        <v xml:space="preserve"> </v>
      </c>
      <c r="W139" s="409"/>
      <c r="X139" s="381" t="str">
        <f t="shared" si="65"/>
        <v xml:space="preserve"> </v>
      </c>
      <c r="Y139" s="446"/>
      <c r="Z139" s="374" t="str">
        <f t="shared" si="54"/>
        <v xml:space="preserve"> </v>
      </c>
      <c r="AA139" s="409"/>
      <c r="AB139" s="374" t="str">
        <f t="shared" si="61"/>
        <v xml:space="preserve"> </v>
      </c>
      <c r="AC139" s="390"/>
      <c r="AD139" s="404"/>
      <c r="AF139" s="333"/>
    </row>
    <row r="140" spans="1:32" s="350" customFormat="1">
      <c r="A140" s="401">
        <v>1</v>
      </c>
      <c r="B140" s="402" t="s">
        <v>832</v>
      </c>
      <c r="C140" s="401"/>
      <c r="D140" s="409">
        <f>D141+D142+D143</f>
        <v>59380</v>
      </c>
      <c r="E140" s="409"/>
      <c r="F140" s="374">
        <v>56510</v>
      </c>
      <c r="G140" s="409">
        <f>G141+G142+G143</f>
        <v>0</v>
      </c>
      <c r="H140" s="374" t="str">
        <f t="shared" si="47"/>
        <v xml:space="preserve"> </v>
      </c>
      <c r="I140" s="409"/>
      <c r="J140" s="374" t="str">
        <f t="shared" si="48"/>
        <v xml:space="preserve"> </v>
      </c>
      <c r="K140" s="409"/>
      <c r="L140" s="409"/>
      <c r="M140" s="446">
        <f t="shared" ref="M140:AA140" si="66">SUM(M141:M143)</f>
        <v>0</v>
      </c>
      <c r="N140" s="374" t="str">
        <f t="shared" si="49"/>
        <v xml:space="preserve"> </v>
      </c>
      <c r="O140" s="409"/>
      <c r="P140" s="374" t="str">
        <f t="shared" si="45"/>
        <v xml:space="preserve"> </v>
      </c>
      <c r="Q140" s="409"/>
      <c r="R140" s="409">
        <f t="shared" si="66"/>
        <v>0</v>
      </c>
      <c r="S140" s="409">
        <f t="shared" si="66"/>
        <v>0</v>
      </c>
      <c r="T140" s="374" t="str">
        <f t="shared" si="50"/>
        <v xml:space="preserve"> </v>
      </c>
      <c r="U140" s="409">
        <f t="shared" si="66"/>
        <v>0</v>
      </c>
      <c r="V140" s="409">
        <f t="shared" si="66"/>
        <v>0</v>
      </c>
      <c r="W140" s="409">
        <f t="shared" si="66"/>
        <v>0</v>
      </c>
      <c r="X140" s="409">
        <f t="shared" si="66"/>
        <v>0</v>
      </c>
      <c r="Y140" s="446"/>
      <c r="Z140" s="374" t="str">
        <f t="shared" si="54"/>
        <v xml:space="preserve"> </v>
      </c>
      <c r="AA140" s="409">
        <f t="shared" si="66"/>
        <v>0</v>
      </c>
      <c r="AB140" s="374">
        <v>56510</v>
      </c>
      <c r="AC140" s="390">
        <f t="shared" si="60"/>
        <v>95.166722802290337</v>
      </c>
      <c r="AD140" s="404"/>
      <c r="AF140" s="351"/>
    </row>
    <row r="141" spans="1:32" ht="24.75" customHeight="1">
      <c r="A141" s="403"/>
      <c r="B141" s="452" t="s">
        <v>653</v>
      </c>
      <c r="C141" s="403" t="s">
        <v>195</v>
      </c>
      <c r="D141" s="446">
        <v>14760</v>
      </c>
      <c r="E141" s="591"/>
      <c r="F141" s="374">
        <v>14700</v>
      </c>
      <c r="G141" s="409"/>
      <c r="H141" s="374">
        <f t="shared" si="47"/>
        <v>14700</v>
      </c>
      <c r="I141" s="409"/>
      <c r="J141" s="374">
        <f t="shared" si="48"/>
        <v>14700</v>
      </c>
      <c r="K141" s="409"/>
      <c r="L141" s="381"/>
      <c r="M141" s="446"/>
      <c r="N141" s="374">
        <f t="shared" si="49"/>
        <v>0</v>
      </c>
      <c r="O141" s="409"/>
      <c r="P141" s="374">
        <f t="shared" si="45"/>
        <v>0</v>
      </c>
      <c r="Q141" s="409"/>
      <c r="R141" s="381">
        <f t="shared" si="63"/>
        <v>0</v>
      </c>
      <c r="S141" s="447"/>
      <c r="T141" s="374">
        <f t="shared" si="50"/>
        <v>0</v>
      </c>
      <c r="U141" s="381"/>
      <c r="V141" s="381">
        <f t="shared" si="64"/>
        <v>0</v>
      </c>
      <c r="W141" s="409"/>
      <c r="X141" s="381">
        <f t="shared" si="65"/>
        <v>0</v>
      </c>
      <c r="Y141" s="446"/>
      <c r="Z141" s="374">
        <f t="shared" si="54"/>
        <v>0</v>
      </c>
      <c r="AA141" s="409"/>
      <c r="AB141" s="374">
        <v>14700</v>
      </c>
      <c r="AC141" s="390">
        <f t="shared" si="60"/>
        <v>99.59349593495935</v>
      </c>
      <c r="AD141" s="404"/>
    </row>
    <row r="142" spans="1:32" ht="26.25" customHeight="1">
      <c r="A142" s="403"/>
      <c r="B142" s="452" t="s">
        <v>654</v>
      </c>
      <c r="C142" s="403" t="s">
        <v>195</v>
      </c>
      <c r="D142" s="446">
        <v>7620</v>
      </c>
      <c r="E142" s="591"/>
      <c r="F142" s="374">
        <v>7190</v>
      </c>
      <c r="G142" s="409"/>
      <c r="H142" s="374">
        <f t="shared" si="47"/>
        <v>7190</v>
      </c>
      <c r="I142" s="409"/>
      <c r="J142" s="374">
        <f t="shared" si="48"/>
        <v>7190</v>
      </c>
      <c r="K142" s="409"/>
      <c r="L142" s="381"/>
      <c r="M142" s="446"/>
      <c r="N142" s="374">
        <f t="shared" si="49"/>
        <v>0</v>
      </c>
      <c r="O142" s="409"/>
      <c r="P142" s="374">
        <f t="shared" si="45"/>
        <v>0</v>
      </c>
      <c r="Q142" s="409"/>
      <c r="R142" s="381">
        <f t="shared" si="63"/>
        <v>0</v>
      </c>
      <c r="S142" s="447"/>
      <c r="T142" s="374">
        <f t="shared" si="50"/>
        <v>0</v>
      </c>
      <c r="U142" s="381"/>
      <c r="V142" s="381">
        <f t="shared" si="64"/>
        <v>0</v>
      </c>
      <c r="W142" s="409"/>
      <c r="X142" s="381">
        <f t="shared" si="65"/>
        <v>0</v>
      </c>
      <c r="Y142" s="446"/>
      <c r="Z142" s="374">
        <f t="shared" si="54"/>
        <v>0</v>
      </c>
      <c r="AA142" s="409"/>
      <c r="AB142" s="374">
        <v>7190</v>
      </c>
      <c r="AC142" s="390">
        <f t="shared" si="60"/>
        <v>94.356955380577418</v>
      </c>
      <c r="AD142" s="404"/>
    </row>
    <row r="143" spans="1:32" ht="26.25" customHeight="1">
      <c r="A143" s="403"/>
      <c r="B143" s="452" t="s">
        <v>655</v>
      </c>
      <c r="C143" s="403" t="s">
        <v>195</v>
      </c>
      <c r="D143" s="446">
        <v>37000</v>
      </c>
      <c r="E143" s="591"/>
      <c r="F143" s="374">
        <v>34620</v>
      </c>
      <c r="G143" s="409"/>
      <c r="H143" s="374">
        <f t="shared" si="47"/>
        <v>34620</v>
      </c>
      <c r="I143" s="409"/>
      <c r="J143" s="374">
        <f t="shared" si="48"/>
        <v>34620</v>
      </c>
      <c r="K143" s="409"/>
      <c r="L143" s="381"/>
      <c r="M143" s="446"/>
      <c r="N143" s="374">
        <f t="shared" si="49"/>
        <v>0</v>
      </c>
      <c r="O143" s="409"/>
      <c r="P143" s="374">
        <f t="shared" si="45"/>
        <v>0</v>
      </c>
      <c r="Q143" s="409"/>
      <c r="R143" s="381">
        <f t="shared" si="63"/>
        <v>0</v>
      </c>
      <c r="S143" s="447"/>
      <c r="T143" s="374">
        <f t="shared" si="50"/>
        <v>0</v>
      </c>
      <c r="U143" s="381"/>
      <c r="V143" s="381">
        <f t="shared" si="64"/>
        <v>0</v>
      </c>
      <c r="W143" s="409"/>
      <c r="X143" s="381">
        <f t="shared" si="65"/>
        <v>0</v>
      </c>
      <c r="Y143" s="446"/>
      <c r="Z143" s="374">
        <f t="shared" si="54"/>
        <v>0</v>
      </c>
      <c r="AA143" s="409"/>
      <c r="AB143" s="374">
        <v>34620</v>
      </c>
      <c r="AC143" s="390">
        <f t="shared" si="60"/>
        <v>93.567567567567565</v>
      </c>
      <c r="AD143" s="404"/>
    </row>
    <row r="144" spans="1:32" s="350" customFormat="1">
      <c r="A144" s="401">
        <v>2</v>
      </c>
      <c r="B144" s="453" t="s">
        <v>656</v>
      </c>
      <c r="C144" s="401" t="s">
        <v>24</v>
      </c>
      <c r="D144" s="454">
        <v>5.0999999999999996</v>
      </c>
      <c r="E144" s="410"/>
      <c r="F144" s="374">
        <f t="shared" si="44"/>
        <v>0</v>
      </c>
      <c r="G144" s="409"/>
      <c r="H144" s="374">
        <f t="shared" si="47"/>
        <v>0</v>
      </c>
      <c r="I144" s="409"/>
      <c r="J144" s="374">
        <f t="shared" si="48"/>
        <v>0</v>
      </c>
      <c r="K144" s="409"/>
      <c r="L144" s="381"/>
      <c r="M144" s="446"/>
      <c r="N144" s="374">
        <f t="shared" si="49"/>
        <v>0</v>
      </c>
      <c r="O144" s="409"/>
      <c r="P144" s="374">
        <f t="shared" si="45"/>
        <v>0</v>
      </c>
      <c r="Q144" s="409"/>
      <c r="R144" s="381">
        <f t="shared" si="63"/>
        <v>0</v>
      </c>
      <c r="S144" s="588"/>
      <c r="T144" s="374">
        <f t="shared" si="50"/>
        <v>0</v>
      </c>
      <c r="U144" s="380"/>
      <c r="V144" s="380"/>
      <c r="W144" s="477"/>
      <c r="X144" s="381">
        <f t="shared" si="65"/>
        <v>0</v>
      </c>
      <c r="Y144" s="460"/>
      <c r="Z144" s="374">
        <f t="shared" si="54"/>
        <v>0</v>
      </c>
      <c r="AA144" s="477"/>
      <c r="AB144" s="374">
        <f t="shared" si="46"/>
        <v>0</v>
      </c>
      <c r="AC144" s="390">
        <f t="shared" si="60"/>
        <v>0</v>
      </c>
      <c r="AD144" s="412"/>
    </row>
    <row r="145" spans="1:32" s="350" customFormat="1">
      <c r="A145" s="401">
        <v>3</v>
      </c>
      <c r="B145" s="451" t="s">
        <v>657</v>
      </c>
      <c r="C145" s="455" t="s">
        <v>201</v>
      </c>
      <c r="D145" s="477">
        <v>341</v>
      </c>
      <c r="E145" s="446"/>
      <c r="F145" s="374">
        <f t="shared" si="44"/>
        <v>0</v>
      </c>
      <c r="G145" s="409"/>
      <c r="H145" s="374">
        <f t="shared" si="47"/>
        <v>0</v>
      </c>
      <c r="I145" s="409"/>
      <c r="J145" s="374">
        <f t="shared" si="48"/>
        <v>0</v>
      </c>
      <c r="K145" s="476"/>
      <c r="L145" s="390"/>
      <c r="M145" s="446"/>
      <c r="N145" s="374">
        <f t="shared" si="49"/>
        <v>0</v>
      </c>
      <c r="O145" s="409"/>
      <c r="P145" s="374">
        <f t="shared" si="45"/>
        <v>0</v>
      </c>
      <c r="Q145" s="409"/>
      <c r="R145" s="381">
        <f t="shared" si="63"/>
        <v>0</v>
      </c>
      <c r="S145" s="447"/>
      <c r="T145" s="374">
        <f t="shared" si="50"/>
        <v>0</v>
      </c>
      <c r="U145" s="381"/>
      <c r="V145" s="381">
        <f t="shared" si="64"/>
        <v>0</v>
      </c>
      <c r="W145" s="409"/>
      <c r="X145" s="381">
        <f t="shared" si="65"/>
        <v>0</v>
      </c>
      <c r="Y145" s="446"/>
      <c r="Z145" s="374">
        <f t="shared" si="54"/>
        <v>0</v>
      </c>
      <c r="AA145" s="409"/>
      <c r="AB145" s="374">
        <f t="shared" si="46"/>
        <v>0</v>
      </c>
      <c r="AC145" s="390">
        <f t="shared" si="60"/>
        <v>0</v>
      </c>
      <c r="AD145" s="592"/>
    </row>
    <row r="146" spans="1:32" s="350" customFormat="1">
      <c r="A146" s="455">
        <v>4</v>
      </c>
      <c r="B146" s="451" t="s">
        <v>203</v>
      </c>
      <c r="C146" s="455" t="s">
        <v>658</v>
      </c>
      <c r="D146" s="624">
        <v>2.89</v>
      </c>
      <c r="E146" s="410"/>
      <c r="F146" s="374">
        <f t="shared" si="44"/>
        <v>0</v>
      </c>
      <c r="G146" s="410"/>
      <c r="H146" s="374">
        <f t="shared" si="47"/>
        <v>0</v>
      </c>
      <c r="I146" s="410"/>
      <c r="J146" s="374">
        <f t="shared" si="48"/>
        <v>0</v>
      </c>
      <c r="K146" s="410"/>
      <c r="L146" s="374">
        <f t="shared" ref="L146:L203" si="67">IF(LEN($C146)=0," ",J146+K146)</f>
        <v>0</v>
      </c>
      <c r="M146" s="405"/>
      <c r="N146" s="374">
        <f t="shared" si="49"/>
        <v>0</v>
      </c>
      <c r="O146" s="410"/>
      <c r="P146" s="374">
        <f t="shared" si="45"/>
        <v>0</v>
      </c>
      <c r="Q146" s="410"/>
      <c r="R146" s="381">
        <f t="shared" si="63"/>
        <v>0</v>
      </c>
      <c r="S146" s="411"/>
      <c r="T146" s="374">
        <f t="shared" si="50"/>
        <v>0</v>
      </c>
      <c r="U146" s="374"/>
      <c r="V146" s="374">
        <f t="shared" ref="V146:V203" si="68">IF(LEN($C146)=0," ",T146+U146)</f>
        <v>0</v>
      </c>
      <c r="W146" s="410"/>
      <c r="X146" s="381">
        <f t="shared" si="65"/>
        <v>0</v>
      </c>
      <c r="Y146" s="405"/>
      <c r="Z146" s="374">
        <f t="shared" si="54"/>
        <v>0</v>
      </c>
      <c r="AA146" s="410"/>
      <c r="AB146" s="374">
        <f t="shared" si="46"/>
        <v>0</v>
      </c>
      <c r="AC146" s="390">
        <f t="shared" si="60"/>
        <v>0</v>
      </c>
      <c r="AD146" s="412"/>
    </row>
    <row r="147" spans="1:32" s="352" customFormat="1">
      <c r="A147" s="456"/>
      <c r="B147" s="457" t="s">
        <v>659</v>
      </c>
      <c r="C147" s="458" t="str">
        <f>+C146</f>
        <v>Nghìn Tấn</v>
      </c>
      <c r="D147" s="625">
        <v>1.62</v>
      </c>
      <c r="E147" s="410"/>
      <c r="F147" s="374">
        <f t="shared" si="44"/>
        <v>0</v>
      </c>
      <c r="G147" s="410"/>
      <c r="H147" s="374">
        <f t="shared" si="47"/>
        <v>0</v>
      </c>
      <c r="I147" s="410"/>
      <c r="J147" s="374">
        <f t="shared" si="48"/>
        <v>0</v>
      </c>
      <c r="K147" s="410"/>
      <c r="L147" s="374">
        <f t="shared" si="67"/>
        <v>0</v>
      </c>
      <c r="M147" s="405"/>
      <c r="N147" s="374">
        <f t="shared" si="49"/>
        <v>0</v>
      </c>
      <c r="O147" s="410"/>
      <c r="P147" s="374">
        <f t="shared" si="45"/>
        <v>0</v>
      </c>
      <c r="Q147" s="410"/>
      <c r="R147" s="381">
        <f t="shared" si="63"/>
        <v>0</v>
      </c>
      <c r="S147" s="411"/>
      <c r="T147" s="374">
        <f t="shared" si="50"/>
        <v>0</v>
      </c>
      <c r="U147" s="374"/>
      <c r="V147" s="374">
        <f t="shared" si="68"/>
        <v>0</v>
      </c>
      <c r="W147" s="410"/>
      <c r="X147" s="381">
        <f t="shared" si="65"/>
        <v>0</v>
      </c>
      <c r="Y147" s="405"/>
      <c r="Z147" s="374">
        <f t="shared" si="54"/>
        <v>0</v>
      </c>
      <c r="AA147" s="410"/>
      <c r="AB147" s="374">
        <f t="shared" si="46"/>
        <v>0</v>
      </c>
      <c r="AC147" s="390">
        <f t="shared" si="60"/>
        <v>0</v>
      </c>
      <c r="AD147" s="418"/>
    </row>
    <row r="148" spans="1:32">
      <c r="A148" s="401" t="s">
        <v>186</v>
      </c>
      <c r="B148" s="402" t="s">
        <v>204</v>
      </c>
      <c r="C148" s="403"/>
      <c r="D148" s="404"/>
      <c r="E148" s="410"/>
      <c r="F148" s="374" t="str">
        <f t="shared" si="44"/>
        <v xml:space="preserve"> </v>
      </c>
      <c r="G148" s="410"/>
      <c r="H148" s="374" t="str">
        <f t="shared" si="47"/>
        <v xml:space="preserve"> </v>
      </c>
      <c r="I148" s="410"/>
      <c r="J148" s="374" t="str">
        <f t="shared" si="48"/>
        <v xml:space="preserve"> </v>
      </c>
      <c r="K148" s="410"/>
      <c r="L148" s="374" t="str">
        <f t="shared" si="67"/>
        <v xml:space="preserve"> </v>
      </c>
      <c r="M148" s="405"/>
      <c r="N148" s="374" t="str">
        <f t="shared" si="49"/>
        <v xml:space="preserve"> </v>
      </c>
      <c r="O148" s="410"/>
      <c r="P148" s="374" t="str">
        <f t="shared" si="45"/>
        <v xml:space="preserve"> </v>
      </c>
      <c r="Q148" s="410"/>
      <c r="R148" s="381" t="str">
        <f t="shared" si="63"/>
        <v xml:space="preserve"> </v>
      </c>
      <c r="S148" s="411"/>
      <c r="T148" s="374" t="str">
        <f t="shared" si="50"/>
        <v xml:space="preserve"> </v>
      </c>
      <c r="U148" s="374"/>
      <c r="V148" s="374" t="str">
        <f t="shared" si="68"/>
        <v xml:space="preserve"> </v>
      </c>
      <c r="W148" s="410"/>
      <c r="X148" s="381" t="str">
        <f t="shared" si="65"/>
        <v xml:space="preserve"> </v>
      </c>
      <c r="Y148" s="405"/>
      <c r="Z148" s="374" t="str">
        <f t="shared" si="54"/>
        <v xml:space="preserve"> </v>
      </c>
      <c r="AA148" s="410"/>
      <c r="AB148" s="374" t="str">
        <f t="shared" si="46"/>
        <v xml:space="preserve"> </v>
      </c>
      <c r="AC148" s="390"/>
      <c r="AD148" s="404"/>
    </row>
    <row r="149" spans="1:32">
      <c r="A149" s="441"/>
      <c r="B149" s="459" t="s">
        <v>661</v>
      </c>
      <c r="C149" s="441" t="s">
        <v>29</v>
      </c>
      <c r="D149" s="460">
        <v>193.9</v>
      </c>
      <c r="E149" s="405"/>
      <c r="F149" s="374">
        <v>193.9</v>
      </c>
      <c r="G149" s="410"/>
      <c r="H149" s="374">
        <f t="shared" si="47"/>
        <v>193.9</v>
      </c>
      <c r="I149" s="410"/>
      <c r="J149" s="374">
        <f t="shared" si="48"/>
        <v>193.9</v>
      </c>
      <c r="K149" s="410"/>
      <c r="L149" s="374"/>
      <c r="M149" s="405"/>
      <c r="N149" s="374">
        <f t="shared" si="49"/>
        <v>0</v>
      </c>
      <c r="O149" s="410"/>
      <c r="P149" s="374">
        <f t="shared" si="45"/>
        <v>0</v>
      </c>
      <c r="Q149" s="410"/>
      <c r="R149" s="381">
        <f t="shared" si="63"/>
        <v>0</v>
      </c>
      <c r="S149" s="411"/>
      <c r="T149" s="374">
        <f t="shared" si="50"/>
        <v>0</v>
      </c>
      <c r="U149" s="374"/>
      <c r="V149" s="374">
        <f t="shared" si="68"/>
        <v>0</v>
      </c>
      <c r="W149" s="410"/>
      <c r="X149" s="381">
        <f t="shared" si="65"/>
        <v>0</v>
      </c>
      <c r="Y149" s="405"/>
      <c r="Z149" s="374">
        <f t="shared" si="54"/>
        <v>0</v>
      </c>
      <c r="AA149" s="410"/>
      <c r="AB149" s="374">
        <v>199</v>
      </c>
      <c r="AC149" s="390">
        <f t="shared" si="60"/>
        <v>102.63022176379577</v>
      </c>
      <c r="AD149" s="404"/>
    </row>
    <row r="150" spans="1:32">
      <c r="A150" s="441"/>
      <c r="B150" s="459" t="s">
        <v>660</v>
      </c>
      <c r="C150" s="441" t="s">
        <v>157</v>
      </c>
      <c r="D150" s="460">
        <v>915</v>
      </c>
      <c r="E150" s="405"/>
      <c r="F150" s="374">
        <f t="shared" si="44"/>
        <v>0</v>
      </c>
      <c r="G150" s="410"/>
      <c r="H150" s="374">
        <f t="shared" si="47"/>
        <v>0</v>
      </c>
      <c r="I150" s="410"/>
      <c r="J150" s="374">
        <f t="shared" si="48"/>
        <v>0</v>
      </c>
      <c r="K150" s="410"/>
      <c r="L150" s="374">
        <f t="shared" si="67"/>
        <v>0</v>
      </c>
      <c r="M150" s="405"/>
      <c r="N150" s="374">
        <f t="shared" si="49"/>
        <v>0</v>
      </c>
      <c r="O150" s="410"/>
      <c r="P150" s="374">
        <f t="shared" si="45"/>
        <v>0</v>
      </c>
      <c r="Q150" s="410"/>
      <c r="R150" s="381">
        <f t="shared" si="63"/>
        <v>0</v>
      </c>
      <c r="S150" s="411"/>
      <c r="T150" s="374">
        <f t="shared" si="50"/>
        <v>0</v>
      </c>
      <c r="U150" s="374"/>
      <c r="V150" s="374">
        <f t="shared" si="68"/>
        <v>0</v>
      </c>
      <c r="W150" s="410"/>
      <c r="X150" s="381">
        <f t="shared" si="65"/>
        <v>0</v>
      </c>
      <c r="Y150" s="405"/>
      <c r="Z150" s="374">
        <f t="shared" si="54"/>
        <v>0</v>
      </c>
      <c r="AA150" s="410"/>
      <c r="AB150" s="374">
        <f t="shared" si="46"/>
        <v>0</v>
      </c>
      <c r="AC150" s="390">
        <f t="shared" si="60"/>
        <v>0</v>
      </c>
      <c r="AD150" s="404"/>
    </row>
    <row r="151" spans="1:32" s="352" customFormat="1">
      <c r="A151" s="440"/>
      <c r="B151" s="461" t="s">
        <v>662</v>
      </c>
      <c r="C151" s="440" t="s">
        <v>157</v>
      </c>
      <c r="D151" s="437">
        <v>840</v>
      </c>
      <c r="E151" s="405"/>
      <c r="F151" s="374">
        <f t="shared" si="44"/>
        <v>0</v>
      </c>
      <c r="G151" s="410"/>
      <c r="H151" s="374">
        <f t="shared" si="47"/>
        <v>0</v>
      </c>
      <c r="I151" s="410"/>
      <c r="J151" s="374">
        <f t="shared" si="48"/>
        <v>0</v>
      </c>
      <c r="K151" s="410"/>
      <c r="L151" s="374">
        <f t="shared" si="67"/>
        <v>0</v>
      </c>
      <c r="M151" s="405"/>
      <c r="N151" s="374">
        <f t="shared" si="49"/>
        <v>0</v>
      </c>
      <c r="O151" s="410"/>
      <c r="P151" s="374">
        <f t="shared" si="45"/>
        <v>0</v>
      </c>
      <c r="Q151" s="410"/>
      <c r="R151" s="381">
        <f t="shared" si="63"/>
        <v>0</v>
      </c>
      <c r="S151" s="411"/>
      <c r="T151" s="374">
        <f t="shared" si="50"/>
        <v>0</v>
      </c>
      <c r="U151" s="374"/>
      <c r="V151" s="374">
        <f t="shared" si="68"/>
        <v>0</v>
      </c>
      <c r="W151" s="410"/>
      <c r="X151" s="381">
        <f t="shared" si="65"/>
        <v>0</v>
      </c>
      <c r="Y151" s="405"/>
      <c r="Z151" s="374">
        <f t="shared" si="54"/>
        <v>0</v>
      </c>
      <c r="AA151" s="410"/>
      <c r="AB151" s="374">
        <f t="shared" si="46"/>
        <v>0</v>
      </c>
      <c r="AC151" s="390">
        <f t="shared" si="60"/>
        <v>0</v>
      </c>
      <c r="AD151" s="418"/>
    </row>
    <row r="152" spans="1:32" s="352" customFormat="1">
      <c r="A152" s="415"/>
      <c r="B152" s="462" t="s">
        <v>663</v>
      </c>
      <c r="C152" s="415" t="s">
        <v>157</v>
      </c>
      <c r="D152" s="429">
        <v>75</v>
      </c>
      <c r="E152" s="405"/>
      <c r="F152" s="374">
        <f t="shared" si="44"/>
        <v>0</v>
      </c>
      <c r="G152" s="410"/>
      <c r="H152" s="374">
        <f t="shared" si="47"/>
        <v>0</v>
      </c>
      <c r="I152" s="410"/>
      <c r="J152" s="374">
        <f t="shared" si="48"/>
        <v>0</v>
      </c>
      <c r="K152" s="410"/>
      <c r="L152" s="374">
        <f t="shared" si="67"/>
        <v>0</v>
      </c>
      <c r="M152" s="405"/>
      <c r="N152" s="374">
        <f t="shared" si="49"/>
        <v>0</v>
      </c>
      <c r="O152" s="410"/>
      <c r="P152" s="374">
        <f t="shared" si="45"/>
        <v>0</v>
      </c>
      <c r="Q152" s="410"/>
      <c r="R152" s="381">
        <f t="shared" si="63"/>
        <v>0</v>
      </c>
      <c r="S152" s="411"/>
      <c r="T152" s="374">
        <f t="shared" si="50"/>
        <v>0</v>
      </c>
      <c r="U152" s="374"/>
      <c r="V152" s="374">
        <f t="shared" si="68"/>
        <v>0</v>
      </c>
      <c r="W152" s="410"/>
      <c r="X152" s="381">
        <f t="shared" si="65"/>
        <v>0</v>
      </c>
      <c r="Y152" s="405"/>
      <c r="Z152" s="374">
        <f t="shared" si="54"/>
        <v>0</v>
      </c>
      <c r="AA152" s="410"/>
      <c r="AB152" s="374">
        <f t="shared" si="46"/>
        <v>0</v>
      </c>
      <c r="AC152" s="390">
        <f t="shared" si="60"/>
        <v>0</v>
      </c>
      <c r="AD152" s="418"/>
    </row>
    <row r="153" spans="1:32" hidden="1">
      <c r="A153" s="444"/>
      <c r="B153" s="463" t="s">
        <v>801</v>
      </c>
      <c r="C153" s="444" t="s">
        <v>802</v>
      </c>
      <c r="D153" s="446"/>
      <c r="E153" s="405"/>
      <c r="F153" s="374">
        <f t="shared" si="44"/>
        <v>0</v>
      </c>
      <c r="G153" s="410"/>
      <c r="H153" s="374">
        <f t="shared" si="47"/>
        <v>0</v>
      </c>
      <c r="I153" s="410"/>
      <c r="J153" s="374">
        <f t="shared" si="48"/>
        <v>0</v>
      </c>
      <c r="K153" s="410"/>
      <c r="L153" s="374">
        <f t="shared" si="67"/>
        <v>0</v>
      </c>
      <c r="M153" s="405"/>
      <c r="N153" s="374">
        <f t="shared" si="49"/>
        <v>0</v>
      </c>
      <c r="O153" s="410"/>
      <c r="P153" s="374">
        <f t="shared" si="45"/>
        <v>0</v>
      </c>
      <c r="Q153" s="410"/>
      <c r="R153" s="381">
        <f t="shared" si="63"/>
        <v>0</v>
      </c>
      <c r="S153" s="411"/>
      <c r="T153" s="374">
        <f t="shared" si="50"/>
        <v>0</v>
      </c>
      <c r="U153" s="374"/>
      <c r="V153" s="374">
        <f t="shared" si="68"/>
        <v>0</v>
      </c>
      <c r="W153" s="410"/>
      <c r="X153" s="381">
        <f t="shared" si="65"/>
        <v>0</v>
      </c>
      <c r="Y153" s="405"/>
      <c r="Z153" s="374">
        <f t="shared" si="54"/>
        <v>0</v>
      </c>
      <c r="AA153" s="410"/>
      <c r="AB153" s="374">
        <f t="shared" si="46"/>
        <v>0</v>
      </c>
      <c r="AC153" s="390" t="e">
        <f t="shared" si="60"/>
        <v>#DIV/0!</v>
      </c>
      <c r="AD153" s="404"/>
    </row>
    <row r="154" spans="1:32">
      <c r="A154" s="444"/>
      <c r="B154" s="463" t="s">
        <v>892</v>
      </c>
      <c r="C154" s="444" t="s">
        <v>893</v>
      </c>
      <c r="D154" s="446">
        <v>1006</v>
      </c>
      <c r="E154" s="593"/>
      <c r="F154" s="374">
        <v>977</v>
      </c>
      <c r="G154" s="410"/>
      <c r="H154" s="374">
        <f t="shared" si="47"/>
        <v>977</v>
      </c>
      <c r="I154" s="410"/>
      <c r="J154" s="374">
        <f t="shared" si="48"/>
        <v>977</v>
      </c>
      <c r="K154" s="410"/>
      <c r="L154" s="374">
        <f t="shared" si="67"/>
        <v>977</v>
      </c>
      <c r="M154" s="405"/>
      <c r="N154" s="374">
        <f t="shared" si="49"/>
        <v>977</v>
      </c>
      <c r="O154" s="410"/>
      <c r="P154" s="374">
        <f t="shared" si="45"/>
        <v>977</v>
      </c>
      <c r="Q154" s="410"/>
      <c r="R154" s="381">
        <f t="shared" si="63"/>
        <v>977</v>
      </c>
      <c r="S154" s="411"/>
      <c r="T154" s="374">
        <f t="shared" si="50"/>
        <v>977</v>
      </c>
      <c r="U154" s="374"/>
      <c r="V154" s="374">
        <f t="shared" si="68"/>
        <v>977</v>
      </c>
      <c r="W154" s="410"/>
      <c r="X154" s="381">
        <f t="shared" si="65"/>
        <v>977</v>
      </c>
      <c r="Y154" s="405"/>
      <c r="Z154" s="374">
        <f t="shared" si="54"/>
        <v>977</v>
      </c>
      <c r="AA154" s="410"/>
      <c r="AB154" s="374">
        <f t="shared" si="46"/>
        <v>977</v>
      </c>
      <c r="AC154" s="390">
        <f t="shared" si="60"/>
        <v>97.117296222664024</v>
      </c>
      <c r="AD154" s="404"/>
    </row>
    <row r="155" spans="1:32">
      <c r="A155" s="444"/>
      <c r="B155" s="463" t="s">
        <v>931</v>
      </c>
      <c r="C155" s="444" t="s">
        <v>893</v>
      </c>
      <c r="D155" s="446">
        <v>31</v>
      </c>
      <c r="E155" s="593"/>
      <c r="F155" s="374">
        <f t="shared" si="44"/>
        <v>0</v>
      </c>
      <c r="G155" s="410"/>
      <c r="H155" s="374">
        <f t="shared" si="47"/>
        <v>0</v>
      </c>
      <c r="I155" s="410"/>
      <c r="J155" s="374">
        <f t="shared" si="48"/>
        <v>0</v>
      </c>
      <c r="K155" s="410"/>
      <c r="L155" s="374"/>
      <c r="M155" s="405"/>
      <c r="N155" s="374">
        <f t="shared" si="49"/>
        <v>0</v>
      </c>
      <c r="O155" s="410"/>
      <c r="P155" s="374">
        <f t="shared" si="45"/>
        <v>0</v>
      </c>
      <c r="Q155" s="410"/>
      <c r="R155" s="381">
        <f t="shared" si="63"/>
        <v>0</v>
      </c>
      <c r="S155" s="411"/>
      <c r="T155" s="374"/>
      <c r="U155" s="374"/>
      <c r="V155" s="374">
        <f t="shared" si="68"/>
        <v>0</v>
      </c>
      <c r="W155" s="410"/>
      <c r="X155" s="381">
        <f t="shared" si="65"/>
        <v>0</v>
      </c>
      <c r="Y155" s="405"/>
      <c r="Z155" s="374">
        <f t="shared" si="54"/>
        <v>0</v>
      </c>
      <c r="AA155" s="410"/>
      <c r="AB155" s="374">
        <f t="shared" si="46"/>
        <v>0</v>
      </c>
      <c r="AC155" s="390">
        <f t="shared" si="60"/>
        <v>0</v>
      </c>
      <c r="AD155" s="404"/>
    </row>
    <row r="156" spans="1:32" s="352" customFormat="1">
      <c r="A156" s="415"/>
      <c r="B156" s="463" t="s">
        <v>803</v>
      </c>
      <c r="C156" s="415" t="s">
        <v>804</v>
      </c>
      <c r="D156" s="429">
        <v>108648</v>
      </c>
      <c r="E156" s="594"/>
      <c r="F156" s="374">
        <f t="shared" si="44"/>
        <v>0</v>
      </c>
      <c r="G156" s="410"/>
      <c r="H156" s="374">
        <f t="shared" si="47"/>
        <v>0</v>
      </c>
      <c r="I156" s="410"/>
      <c r="J156" s="374">
        <f t="shared" si="48"/>
        <v>0</v>
      </c>
      <c r="K156" s="410"/>
      <c r="L156" s="374">
        <f t="shared" si="67"/>
        <v>0</v>
      </c>
      <c r="M156" s="405"/>
      <c r="N156" s="374">
        <f t="shared" si="49"/>
        <v>0</v>
      </c>
      <c r="O156" s="410"/>
      <c r="P156" s="374">
        <f t="shared" si="45"/>
        <v>0</v>
      </c>
      <c r="Q156" s="410"/>
      <c r="R156" s="381">
        <f t="shared" si="63"/>
        <v>0</v>
      </c>
      <c r="S156" s="411"/>
      <c r="T156" s="374">
        <f t="shared" si="50"/>
        <v>0</v>
      </c>
      <c r="U156" s="381"/>
      <c r="V156" s="374">
        <f t="shared" si="68"/>
        <v>0</v>
      </c>
      <c r="W156" s="410"/>
      <c r="X156" s="381">
        <f t="shared" si="65"/>
        <v>0</v>
      </c>
      <c r="Y156" s="405"/>
      <c r="Z156" s="374">
        <f t="shared" si="54"/>
        <v>0</v>
      </c>
      <c r="AA156" s="410"/>
      <c r="AB156" s="374">
        <f t="shared" si="46"/>
        <v>0</v>
      </c>
      <c r="AC156" s="390">
        <f t="shared" si="60"/>
        <v>0</v>
      </c>
      <c r="AD156" s="418"/>
    </row>
    <row r="157" spans="1:32">
      <c r="A157" s="448" t="s">
        <v>191</v>
      </c>
      <c r="B157" s="464" t="s">
        <v>210</v>
      </c>
      <c r="C157" s="448"/>
      <c r="D157" s="404"/>
      <c r="E157" s="410"/>
      <c r="F157" s="374" t="str">
        <f t="shared" si="44"/>
        <v xml:space="preserve"> </v>
      </c>
      <c r="G157" s="410"/>
      <c r="H157" s="374" t="str">
        <f t="shared" si="47"/>
        <v xml:space="preserve"> </v>
      </c>
      <c r="I157" s="410"/>
      <c r="J157" s="374" t="str">
        <f t="shared" si="48"/>
        <v xml:space="preserve"> </v>
      </c>
      <c r="K157" s="410"/>
      <c r="L157" s="374" t="str">
        <f t="shared" si="67"/>
        <v xml:space="preserve"> </v>
      </c>
      <c r="M157" s="405"/>
      <c r="N157" s="374" t="str">
        <f t="shared" si="49"/>
        <v xml:space="preserve"> </v>
      </c>
      <c r="O157" s="410"/>
      <c r="P157" s="374" t="str">
        <f t="shared" si="45"/>
        <v xml:space="preserve"> </v>
      </c>
      <c r="Q157" s="410"/>
      <c r="R157" s="381" t="str">
        <f t="shared" si="63"/>
        <v xml:space="preserve"> </v>
      </c>
      <c r="S157" s="411"/>
      <c r="T157" s="374" t="str">
        <f t="shared" si="50"/>
        <v xml:space="preserve"> </v>
      </c>
      <c r="U157" s="374"/>
      <c r="V157" s="374" t="str">
        <f t="shared" si="68"/>
        <v xml:space="preserve"> </v>
      </c>
      <c r="W157" s="410"/>
      <c r="X157" s="381" t="str">
        <f t="shared" si="65"/>
        <v xml:space="preserve"> </v>
      </c>
      <c r="Y157" s="405"/>
      <c r="Z157" s="374" t="str">
        <f t="shared" si="54"/>
        <v xml:space="preserve"> </v>
      </c>
      <c r="AA157" s="410"/>
      <c r="AB157" s="374" t="str">
        <f t="shared" si="46"/>
        <v xml:space="preserve"> </v>
      </c>
      <c r="AC157" s="390"/>
      <c r="AD157" s="404"/>
    </row>
    <row r="158" spans="1:32" s="350" customFormat="1">
      <c r="A158" s="465">
        <v>1</v>
      </c>
      <c r="B158" s="466" t="s">
        <v>129</v>
      </c>
      <c r="C158" s="465" t="s">
        <v>24</v>
      </c>
      <c r="D158" s="410">
        <v>40.5</v>
      </c>
      <c r="E158" s="562"/>
      <c r="F158" s="374">
        <v>39</v>
      </c>
      <c r="G158" s="410"/>
      <c r="H158" s="374">
        <f t="shared" si="47"/>
        <v>39</v>
      </c>
      <c r="I158" s="410"/>
      <c r="J158" s="374">
        <f t="shared" si="48"/>
        <v>39</v>
      </c>
      <c r="K158" s="410"/>
      <c r="L158" s="374"/>
      <c r="M158" s="405"/>
      <c r="N158" s="374">
        <f t="shared" si="49"/>
        <v>0</v>
      </c>
      <c r="O158" s="410"/>
      <c r="P158" s="374">
        <f t="shared" si="45"/>
        <v>0</v>
      </c>
      <c r="Q158" s="410"/>
      <c r="R158" s="381">
        <f t="shared" si="63"/>
        <v>0</v>
      </c>
      <c r="S158" s="411"/>
      <c r="T158" s="374">
        <f t="shared" si="50"/>
        <v>0</v>
      </c>
      <c r="U158" s="374"/>
      <c r="V158" s="374">
        <f t="shared" si="68"/>
        <v>0</v>
      </c>
      <c r="W158" s="410"/>
      <c r="X158" s="381">
        <f t="shared" si="65"/>
        <v>0</v>
      </c>
      <c r="Y158" s="405"/>
      <c r="Z158" s="374">
        <f t="shared" si="54"/>
        <v>0</v>
      </c>
      <c r="AA158" s="410"/>
      <c r="AB158" s="374">
        <v>39</v>
      </c>
      <c r="AC158" s="390">
        <f t="shared" si="60"/>
        <v>96.296296296296291</v>
      </c>
      <c r="AD158" s="412"/>
    </row>
    <row r="159" spans="1:32" s="350" customFormat="1" ht="17.399999999999999">
      <c r="A159" s="465">
        <v>2</v>
      </c>
      <c r="B159" s="640" t="s">
        <v>941</v>
      </c>
      <c r="C159" s="599" t="s">
        <v>29</v>
      </c>
      <c r="D159" s="476">
        <v>35665.64</v>
      </c>
      <c r="E159" s="595"/>
      <c r="F159" s="377">
        <f t="shared" si="44"/>
        <v>0</v>
      </c>
      <c r="G159" s="410"/>
      <c r="H159" s="377">
        <f t="shared" si="47"/>
        <v>0</v>
      </c>
      <c r="I159" s="410"/>
      <c r="J159" s="377">
        <f t="shared" si="48"/>
        <v>0</v>
      </c>
      <c r="K159" s="410"/>
      <c r="L159" s="377">
        <f t="shared" si="67"/>
        <v>0</v>
      </c>
      <c r="M159" s="410"/>
      <c r="N159" s="377">
        <f t="shared" si="49"/>
        <v>0</v>
      </c>
      <c r="O159" s="410"/>
      <c r="P159" s="377">
        <f t="shared" si="45"/>
        <v>0</v>
      </c>
      <c r="Q159" s="410"/>
      <c r="R159" s="376">
        <f t="shared" si="63"/>
        <v>0</v>
      </c>
      <c r="S159" s="411"/>
      <c r="T159" s="377">
        <f t="shared" si="50"/>
        <v>0</v>
      </c>
      <c r="U159" s="377"/>
      <c r="V159" s="377">
        <f t="shared" si="68"/>
        <v>0</v>
      </c>
      <c r="W159" s="410"/>
      <c r="X159" s="376">
        <f t="shared" si="65"/>
        <v>0</v>
      </c>
      <c r="Y159" s="410"/>
      <c r="Z159" s="377">
        <f t="shared" si="54"/>
        <v>0</v>
      </c>
      <c r="AA159" s="410"/>
      <c r="AB159" s="377">
        <f t="shared" si="46"/>
        <v>0</v>
      </c>
      <c r="AC159" s="391">
        <f t="shared" si="60"/>
        <v>0</v>
      </c>
      <c r="AD159" s="412"/>
      <c r="AF159" s="351"/>
    </row>
    <row r="160" spans="1:32" s="352" customFormat="1">
      <c r="A160" s="467"/>
      <c r="B160" s="641" t="s">
        <v>942</v>
      </c>
      <c r="C160" s="639" t="s">
        <v>29</v>
      </c>
      <c r="D160" s="429">
        <v>100</v>
      </c>
      <c r="E160" s="410"/>
      <c r="F160" s="374">
        <f t="shared" si="44"/>
        <v>0</v>
      </c>
      <c r="G160" s="410"/>
      <c r="H160" s="374">
        <f t="shared" si="47"/>
        <v>0</v>
      </c>
      <c r="I160" s="410"/>
      <c r="J160" s="374">
        <f t="shared" si="48"/>
        <v>0</v>
      </c>
      <c r="K160" s="410"/>
      <c r="L160" s="374">
        <f t="shared" si="67"/>
        <v>0</v>
      </c>
      <c r="M160" s="405"/>
      <c r="N160" s="374">
        <f t="shared" si="49"/>
        <v>0</v>
      </c>
      <c r="O160" s="410"/>
      <c r="P160" s="374">
        <f t="shared" si="45"/>
        <v>0</v>
      </c>
      <c r="Q160" s="410"/>
      <c r="R160" s="381">
        <f t="shared" si="63"/>
        <v>0</v>
      </c>
      <c r="S160" s="411"/>
      <c r="T160" s="374">
        <f t="shared" si="50"/>
        <v>0</v>
      </c>
      <c r="U160" s="374"/>
      <c r="V160" s="374">
        <f t="shared" si="68"/>
        <v>0</v>
      </c>
      <c r="W160" s="410"/>
      <c r="X160" s="381">
        <f t="shared" si="65"/>
        <v>0</v>
      </c>
      <c r="Y160" s="405"/>
      <c r="Z160" s="374">
        <f t="shared" si="54"/>
        <v>0</v>
      </c>
      <c r="AA160" s="410"/>
      <c r="AB160" s="374">
        <f t="shared" si="46"/>
        <v>0</v>
      </c>
      <c r="AC160" s="390">
        <f t="shared" si="60"/>
        <v>0</v>
      </c>
      <c r="AD160" s="418"/>
      <c r="AF160" s="353"/>
    </row>
    <row r="161" spans="1:32" hidden="1">
      <c r="A161" s="469"/>
      <c r="B161" s="642" t="s">
        <v>664</v>
      </c>
      <c r="C161" s="639" t="s">
        <v>29</v>
      </c>
      <c r="D161" s="446"/>
      <c r="E161" s="410"/>
      <c r="F161" s="374">
        <f t="shared" si="44"/>
        <v>0</v>
      </c>
      <c r="G161" s="410"/>
      <c r="H161" s="374">
        <f t="shared" si="47"/>
        <v>0</v>
      </c>
      <c r="I161" s="410"/>
      <c r="J161" s="374">
        <f t="shared" si="48"/>
        <v>0</v>
      </c>
      <c r="K161" s="410"/>
      <c r="L161" s="374">
        <f t="shared" si="67"/>
        <v>0</v>
      </c>
      <c r="M161" s="405"/>
      <c r="N161" s="374">
        <f t="shared" si="49"/>
        <v>0</v>
      </c>
      <c r="O161" s="410"/>
      <c r="P161" s="374">
        <f t="shared" si="45"/>
        <v>0</v>
      </c>
      <c r="Q161" s="410"/>
      <c r="R161" s="381">
        <f t="shared" si="63"/>
        <v>0</v>
      </c>
      <c r="S161" s="411"/>
      <c r="T161" s="374">
        <f t="shared" si="50"/>
        <v>0</v>
      </c>
      <c r="U161" s="374"/>
      <c r="V161" s="374">
        <f t="shared" si="68"/>
        <v>0</v>
      </c>
      <c r="W161" s="410"/>
      <c r="X161" s="381">
        <f t="shared" si="65"/>
        <v>0</v>
      </c>
      <c r="Y161" s="405"/>
      <c r="Z161" s="374">
        <f t="shared" si="54"/>
        <v>0</v>
      </c>
      <c r="AA161" s="410"/>
      <c r="AB161" s="374">
        <f t="shared" si="46"/>
        <v>0</v>
      </c>
      <c r="AC161" s="390"/>
      <c r="AD161" s="404"/>
    </row>
    <row r="162" spans="1:32" hidden="1">
      <c r="A162" s="469"/>
      <c r="B162" s="642" t="s">
        <v>665</v>
      </c>
      <c r="C162" s="639" t="s">
        <v>29</v>
      </c>
      <c r="D162" s="446"/>
      <c r="E162" s="410"/>
      <c r="F162" s="374">
        <f t="shared" si="44"/>
        <v>0</v>
      </c>
      <c r="G162" s="410"/>
      <c r="H162" s="374">
        <f t="shared" si="47"/>
        <v>0</v>
      </c>
      <c r="I162" s="410"/>
      <c r="J162" s="374">
        <f t="shared" si="48"/>
        <v>0</v>
      </c>
      <c r="K162" s="410"/>
      <c r="L162" s="374">
        <f t="shared" si="67"/>
        <v>0</v>
      </c>
      <c r="M162" s="405"/>
      <c r="N162" s="374">
        <f t="shared" si="49"/>
        <v>0</v>
      </c>
      <c r="O162" s="410"/>
      <c r="P162" s="374">
        <f t="shared" si="45"/>
        <v>0</v>
      </c>
      <c r="Q162" s="410"/>
      <c r="R162" s="381">
        <f t="shared" si="63"/>
        <v>0</v>
      </c>
      <c r="S162" s="411"/>
      <c r="T162" s="374">
        <f t="shared" si="50"/>
        <v>0</v>
      </c>
      <c r="U162" s="374"/>
      <c r="V162" s="374">
        <f t="shared" si="68"/>
        <v>0</v>
      </c>
      <c r="W162" s="410"/>
      <c r="X162" s="381">
        <f t="shared" si="65"/>
        <v>0</v>
      </c>
      <c r="Y162" s="405"/>
      <c r="Z162" s="374">
        <f t="shared" si="54"/>
        <v>0</v>
      </c>
      <c r="AA162" s="410"/>
      <c r="AB162" s="374">
        <f t="shared" si="46"/>
        <v>0</v>
      </c>
      <c r="AC162" s="390"/>
      <c r="AD162" s="404"/>
    </row>
    <row r="163" spans="1:32" hidden="1">
      <c r="A163" s="469"/>
      <c r="B163" s="642" t="s">
        <v>943</v>
      </c>
      <c r="C163" s="639" t="s">
        <v>29</v>
      </c>
      <c r="D163" s="472"/>
      <c r="E163" s="410"/>
      <c r="F163" s="374">
        <f t="shared" si="44"/>
        <v>0</v>
      </c>
      <c r="G163" s="410"/>
      <c r="H163" s="374">
        <f t="shared" si="47"/>
        <v>0</v>
      </c>
      <c r="I163" s="410"/>
      <c r="J163" s="374">
        <f t="shared" si="48"/>
        <v>0</v>
      </c>
      <c r="K163" s="410"/>
      <c r="L163" s="374">
        <f t="shared" si="67"/>
        <v>0</v>
      </c>
      <c r="M163" s="405"/>
      <c r="N163" s="374">
        <f t="shared" si="49"/>
        <v>0</v>
      </c>
      <c r="O163" s="410"/>
      <c r="P163" s="374">
        <f t="shared" si="45"/>
        <v>0</v>
      </c>
      <c r="Q163" s="410"/>
      <c r="R163" s="381">
        <f t="shared" si="63"/>
        <v>0</v>
      </c>
      <c r="S163" s="411"/>
      <c r="T163" s="374">
        <f t="shared" si="50"/>
        <v>0</v>
      </c>
      <c r="U163" s="374"/>
      <c r="V163" s="374">
        <f t="shared" si="68"/>
        <v>0</v>
      </c>
      <c r="W163" s="410"/>
      <c r="X163" s="381">
        <f t="shared" si="65"/>
        <v>0</v>
      </c>
      <c r="Y163" s="405"/>
      <c r="Z163" s="374">
        <f t="shared" si="54"/>
        <v>0</v>
      </c>
      <c r="AA163" s="410"/>
      <c r="AB163" s="374">
        <f t="shared" si="46"/>
        <v>0</v>
      </c>
      <c r="AC163" s="390"/>
      <c r="AD163" s="404"/>
    </row>
    <row r="164" spans="1:32">
      <c r="A164" s="469"/>
      <c r="B164" s="641" t="s">
        <v>944</v>
      </c>
      <c r="C164" s="639" t="s">
        <v>29</v>
      </c>
      <c r="D164" s="446">
        <v>180</v>
      </c>
      <c r="E164" s="410"/>
      <c r="F164" s="374">
        <f t="shared" si="44"/>
        <v>0</v>
      </c>
      <c r="G164" s="410"/>
      <c r="H164" s="374">
        <f t="shared" si="47"/>
        <v>0</v>
      </c>
      <c r="I164" s="410"/>
      <c r="J164" s="374">
        <f t="shared" si="48"/>
        <v>0</v>
      </c>
      <c r="K164" s="410"/>
      <c r="L164" s="374">
        <f t="shared" si="67"/>
        <v>0</v>
      </c>
      <c r="M164" s="405"/>
      <c r="N164" s="374">
        <f t="shared" si="49"/>
        <v>0</v>
      </c>
      <c r="O164" s="410"/>
      <c r="P164" s="374">
        <f t="shared" si="45"/>
        <v>0</v>
      </c>
      <c r="Q164" s="410"/>
      <c r="R164" s="381">
        <f t="shared" si="63"/>
        <v>0</v>
      </c>
      <c r="S164" s="411"/>
      <c r="T164" s="374">
        <f t="shared" si="50"/>
        <v>0</v>
      </c>
      <c r="U164" s="374"/>
      <c r="V164" s="374">
        <f t="shared" si="68"/>
        <v>0</v>
      </c>
      <c r="W164" s="410"/>
      <c r="X164" s="381">
        <f t="shared" si="65"/>
        <v>0</v>
      </c>
      <c r="Y164" s="405"/>
      <c r="Z164" s="374">
        <f t="shared" si="54"/>
        <v>0</v>
      </c>
      <c r="AA164" s="410"/>
      <c r="AB164" s="374">
        <f t="shared" si="46"/>
        <v>0</v>
      </c>
      <c r="AC164" s="390"/>
      <c r="AD164" s="404"/>
    </row>
    <row r="165" spans="1:32">
      <c r="A165" s="473"/>
      <c r="B165" s="641" t="s">
        <v>945</v>
      </c>
      <c r="C165" s="639" t="s">
        <v>29</v>
      </c>
      <c r="D165" s="474">
        <v>90</v>
      </c>
      <c r="E165" s="410"/>
      <c r="F165" s="374">
        <f t="shared" si="44"/>
        <v>0</v>
      </c>
      <c r="G165" s="410"/>
      <c r="H165" s="374">
        <f t="shared" si="47"/>
        <v>0</v>
      </c>
      <c r="I165" s="410"/>
      <c r="J165" s="374">
        <f t="shared" si="48"/>
        <v>0</v>
      </c>
      <c r="K165" s="410"/>
      <c r="L165" s="374">
        <f t="shared" si="67"/>
        <v>0</v>
      </c>
      <c r="M165" s="405"/>
      <c r="N165" s="374">
        <f t="shared" si="49"/>
        <v>0</v>
      </c>
      <c r="O165" s="410"/>
      <c r="P165" s="374">
        <f t="shared" si="45"/>
        <v>0</v>
      </c>
      <c r="Q165" s="410"/>
      <c r="R165" s="374">
        <f>IF(LEN($C165)=0," ",P165+Q165)</f>
        <v>0</v>
      </c>
      <c r="S165" s="411"/>
      <c r="T165" s="374">
        <f t="shared" si="50"/>
        <v>0</v>
      </c>
      <c r="U165" s="374"/>
      <c r="V165" s="374">
        <f t="shared" si="68"/>
        <v>0</v>
      </c>
      <c r="W165" s="410"/>
      <c r="X165" s="381">
        <f t="shared" si="65"/>
        <v>0</v>
      </c>
      <c r="Y165" s="405"/>
      <c r="Z165" s="374">
        <f t="shared" si="54"/>
        <v>0</v>
      </c>
      <c r="AA165" s="410"/>
      <c r="AB165" s="374">
        <f t="shared" si="46"/>
        <v>0</v>
      </c>
      <c r="AC165" s="390">
        <f t="shared" si="60"/>
        <v>0</v>
      </c>
      <c r="AD165" s="404"/>
    </row>
    <row r="166" spans="1:32" s="352" customFormat="1">
      <c r="A166" s="473"/>
      <c r="B166" s="641" t="s">
        <v>946</v>
      </c>
      <c r="C166" s="639" t="s">
        <v>34</v>
      </c>
      <c r="D166" s="429">
        <v>250</v>
      </c>
      <c r="E166" s="410"/>
      <c r="F166" s="374">
        <f t="shared" si="44"/>
        <v>0</v>
      </c>
      <c r="G166" s="410"/>
      <c r="H166" s="374">
        <f t="shared" si="47"/>
        <v>0</v>
      </c>
      <c r="I166" s="410"/>
      <c r="J166" s="374">
        <f t="shared" si="48"/>
        <v>0</v>
      </c>
      <c r="K166" s="410"/>
      <c r="L166" s="374">
        <f t="shared" si="67"/>
        <v>0</v>
      </c>
      <c r="M166" s="405"/>
      <c r="N166" s="374">
        <f t="shared" si="49"/>
        <v>0</v>
      </c>
      <c r="O166" s="410"/>
      <c r="P166" s="374">
        <f t="shared" si="45"/>
        <v>0</v>
      </c>
      <c r="Q166" s="410"/>
      <c r="R166" s="374">
        <f t="shared" ref="R166:R174" si="69">IF(LEN($C166)=0," ",P166+Q166)</f>
        <v>0</v>
      </c>
      <c r="S166" s="411"/>
      <c r="T166" s="374">
        <f t="shared" si="50"/>
        <v>0</v>
      </c>
      <c r="U166" s="374"/>
      <c r="V166" s="374">
        <f t="shared" si="68"/>
        <v>0</v>
      </c>
      <c r="W166" s="410"/>
      <c r="X166" s="381">
        <f t="shared" si="65"/>
        <v>0</v>
      </c>
      <c r="Y166" s="405"/>
      <c r="Z166" s="374">
        <f t="shared" si="54"/>
        <v>0</v>
      </c>
      <c r="AA166" s="410"/>
      <c r="AB166" s="374">
        <f t="shared" si="46"/>
        <v>0</v>
      </c>
      <c r="AC166" s="390"/>
      <c r="AD166" s="418"/>
      <c r="AF166" s="353"/>
    </row>
    <row r="167" spans="1:32" s="352" customFormat="1">
      <c r="A167" s="473"/>
      <c r="B167" s="641" t="s">
        <v>947</v>
      </c>
      <c r="C167" s="639" t="s">
        <v>34</v>
      </c>
      <c r="D167" s="429">
        <v>10</v>
      </c>
      <c r="E167" s="410"/>
      <c r="F167" s="374"/>
      <c r="G167" s="410"/>
      <c r="H167" s="374"/>
      <c r="I167" s="410"/>
      <c r="J167" s="374"/>
      <c r="K167" s="410"/>
      <c r="L167" s="374"/>
      <c r="M167" s="405"/>
      <c r="N167" s="374"/>
      <c r="O167" s="410"/>
      <c r="P167" s="374"/>
      <c r="Q167" s="410"/>
      <c r="R167" s="374"/>
      <c r="S167" s="411"/>
      <c r="T167" s="374"/>
      <c r="U167" s="374"/>
      <c r="V167" s="374"/>
      <c r="W167" s="410"/>
      <c r="X167" s="381"/>
      <c r="Y167" s="405"/>
      <c r="Z167" s="374"/>
      <c r="AA167" s="410"/>
      <c r="AB167" s="374"/>
      <c r="AC167" s="390"/>
      <c r="AD167" s="418"/>
      <c r="AF167" s="353"/>
    </row>
    <row r="168" spans="1:32" s="352" customFormat="1">
      <c r="A168" s="473"/>
      <c r="B168" s="641" t="s">
        <v>948</v>
      </c>
      <c r="C168" s="639" t="s">
        <v>34</v>
      </c>
      <c r="D168" s="429">
        <v>30</v>
      </c>
      <c r="E168" s="410"/>
      <c r="F168" s="374"/>
      <c r="G168" s="410"/>
      <c r="H168" s="374"/>
      <c r="I168" s="410"/>
      <c r="J168" s="374"/>
      <c r="K168" s="410"/>
      <c r="L168" s="374"/>
      <c r="M168" s="405"/>
      <c r="N168" s="374"/>
      <c r="O168" s="410"/>
      <c r="P168" s="374"/>
      <c r="Q168" s="410"/>
      <c r="R168" s="374"/>
      <c r="S168" s="411"/>
      <c r="T168" s="374"/>
      <c r="U168" s="374"/>
      <c r="V168" s="374"/>
      <c r="W168" s="410"/>
      <c r="X168" s="381"/>
      <c r="Y168" s="405"/>
      <c r="Z168" s="374"/>
      <c r="AA168" s="410"/>
      <c r="AB168" s="374"/>
      <c r="AC168" s="390"/>
      <c r="AD168" s="418"/>
      <c r="AF168" s="353"/>
    </row>
    <row r="169" spans="1:32" s="354" customFormat="1">
      <c r="A169" s="467" t="s">
        <v>234</v>
      </c>
      <c r="B169" s="468" t="s">
        <v>666</v>
      </c>
      <c r="C169" s="436" t="s">
        <v>29</v>
      </c>
      <c r="D169" s="643">
        <v>29435.69</v>
      </c>
      <c r="E169" s="410"/>
      <c r="F169" s="374">
        <f t="shared" si="44"/>
        <v>0</v>
      </c>
      <c r="G169" s="410"/>
      <c r="H169" s="374">
        <f t="shared" si="47"/>
        <v>0</v>
      </c>
      <c r="I169" s="410"/>
      <c r="J169" s="374">
        <f t="shared" si="48"/>
        <v>0</v>
      </c>
      <c r="K169" s="410"/>
      <c r="L169" s="374">
        <f t="shared" si="67"/>
        <v>0</v>
      </c>
      <c r="M169" s="405"/>
      <c r="N169" s="374">
        <f t="shared" si="49"/>
        <v>0</v>
      </c>
      <c r="O169" s="410"/>
      <c r="P169" s="374">
        <f t="shared" si="45"/>
        <v>0</v>
      </c>
      <c r="Q169" s="410"/>
      <c r="R169" s="374">
        <f t="shared" si="69"/>
        <v>0</v>
      </c>
      <c r="S169" s="411"/>
      <c r="T169" s="374">
        <f t="shared" ref="T169:T203" si="70">IF(LEN($C169)=0," ",R169+S169)</f>
        <v>0</v>
      </c>
      <c r="U169" s="374"/>
      <c r="V169" s="374">
        <f t="shared" si="68"/>
        <v>0</v>
      </c>
      <c r="W169" s="410"/>
      <c r="X169" s="381">
        <f t="shared" si="65"/>
        <v>0</v>
      </c>
      <c r="Y169" s="405"/>
      <c r="Z169" s="374">
        <f t="shared" si="54"/>
        <v>0</v>
      </c>
      <c r="AA169" s="410"/>
      <c r="AB169" s="374">
        <f t="shared" si="46"/>
        <v>0</v>
      </c>
      <c r="AC169" s="390">
        <f t="shared" si="60"/>
        <v>0</v>
      </c>
      <c r="AD169" s="423"/>
      <c r="AE169" s="603"/>
    </row>
    <row r="170" spans="1:32">
      <c r="A170" s="469"/>
      <c r="B170" s="470" t="s">
        <v>664</v>
      </c>
      <c r="C170" s="471" t="s">
        <v>29</v>
      </c>
      <c r="D170" s="460">
        <v>9537.75</v>
      </c>
      <c r="E170" s="405"/>
      <c r="F170" s="374">
        <f t="shared" si="44"/>
        <v>0</v>
      </c>
      <c r="G170" s="410"/>
      <c r="H170" s="374">
        <f t="shared" si="47"/>
        <v>0</v>
      </c>
      <c r="I170" s="410"/>
      <c r="J170" s="374">
        <f t="shared" si="48"/>
        <v>0</v>
      </c>
      <c r="K170" s="410"/>
      <c r="L170" s="374">
        <f t="shared" si="67"/>
        <v>0</v>
      </c>
      <c r="M170" s="405"/>
      <c r="N170" s="374">
        <f t="shared" si="49"/>
        <v>0</v>
      </c>
      <c r="O170" s="410"/>
      <c r="P170" s="374">
        <f t="shared" si="45"/>
        <v>0</v>
      </c>
      <c r="Q170" s="410"/>
      <c r="R170" s="374">
        <f t="shared" si="69"/>
        <v>0</v>
      </c>
      <c r="S170" s="411"/>
      <c r="T170" s="374">
        <f t="shared" si="70"/>
        <v>0</v>
      </c>
      <c r="U170" s="374"/>
      <c r="V170" s="374">
        <f t="shared" si="68"/>
        <v>0</v>
      </c>
      <c r="W170" s="410"/>
      <c r="X170" s="381">
        <f t="shared" si="65"/>
        <v>0</v>
      </c>
      <c r="Y170" s="405"/>
      <c r="Z170" s="374">
        <f t="shared" si="54"/>
        <v>0</v>
      </c>
      <c r="AA170" s="410"/>
      <c r="AB170" s="374">
        <f t="shared" si="46"/>
        <v>0</v>
      </c>
      <c r="AC170" s="390">
        <f t="shared" si="60"/>
        <v>0</v>
      </c>
      <c r="AD170" s="404"/>
      <c r="AF170" s="616"/>
    </row>
    <row r="171" spans="1:32" s="354" customFormat="1">
      <c r="A171" s="469"/>
      <c r="B171" s="470" t="s">
        <v>665</v>
      </c>
      <c r="C171" s="471" t="s">
        <v>29</v>
      </c>
      <c r="D171" s="598">
        <v>19897.939999999999</v>
      </c>
      <c r="E171" s="405"/>
      <c r="F171" s="374">
        <f t="shared" si="44"/>
        <v>0</v>
      </c>
      <c r="G171" s="410"/>
      <c r="H171" s="374">
        <f t="shared" si="47"/>
        <v>0</v>
      </c>
      <c r="I171" s="410"/>
      <c r="J171" s="374">
        <f t="shared" si="48"/>
        <v>0</v>
      </c>
      <c r="K171" s="410"/>
      <c r="L171" s="374">
        <f t="shared" si="67"/>
        <v>0</v>
      </c>
      <c r="M171" s="405"/>
      <c r="N171" s="374">
        <f t="shared" si="49"/>
        <v>0</v>
      </c>
      <c r="O171" s="410"/>
      <c r="P171" s="374">
        <f t="shared" si="45"/>
        <v>0</v>
      </c>
      <c r="Q171" s="410"/>
      <c r="R171" s="374">
        <f t="shared" si="69"/>
        <v>0</v>
      </c>
      <c r="S171" s="411"/>
      <c r="T171" s="374">
        <f t="shared" si="70"/>
        <v>0</v>
      </c>
      <c r="U171" s="374"/>
      <c r="V171" s="374">
        <f t="shared" si="68"/>
        <v>0</v>
      </c>
      <c r="W171" s="410"/>
      <c r="X171" s="381">
        <f t="shared" si="65"/>
        <v>0</v>
      </c>
      <c r="Y171" s="405"/>
      <c r="Z171" s="374">
        <f t="shared" si="54"/>
        <v>0</v>
      </c>
      <c r="AA171" s="410"/>
      <c r="AB171" s="374">
        <f t="shared" si="46"/>
        <v>0</v>
      </c>
      <c r="AC171" s="390">
        <f t="shared" si="60"/>
        <v>0</v>
      </c>
      <c r="AD171" s="423"/>
      <c r="AF171" s="348"/>
    </row>
    <row r="172" spans="1:32" s="354" customFormat="1">
      <c r="A172" s="467" t="s">
        <v>235</v>
      </c>
      <c r="B172" s="468" t="s">
        <v>667</v>
      </c>
      <c r="C172" s="436" t="s">
        <v>29</v>
      </c>
      <c r="D172" s="598">
        <v>5215.45</v>
      </c>
      <c r="E172" s="410"/>
      <c r="F172" s="374">
        <f t="shared" si="44"/>
        <v>0</v>
      </c>
      <c r="G172" s="410"/>
      <c r="H172" s="374">
        <f t="shared" si="47"/>
        <v>0</v>
      </c>
      <c r="I172" s="410"/>
      <c r="J172" s="374">
        <f t="shared" si="48"/>
        <v>0</v>
      </c>
      <c r="K172" s="410"/>
      <c r="L172" s="374">
        <f t="shared" si="67"/>
        <v>0</v>
      </c>
      <c r="M172" s="405"/>
      <c r="N172" s="374">
        <f t="shared" si="49"/>
        <v>0</v>
      </c>
      <c r="O172" s="410"/>
      <c r="P172" s="374">
        <f t="shared" si="45"/>
        <v>0</v>
      </c>
      <c r="Q172" s="410"/>
      <c r="R172" s="374">
        <f t="shared" si="69"/>
        <v>0</v>
      </c>
      <c r="S172" s="411"/>
      <c r="T172" s="374">
        <f t="shared" si="70"/>
        <v>0</v>
      </c>
      <c r="U172" s="374"/>
      <c r="V172" s="374">
        <f t="shared" si="68"/>
        <v>0</v>
      </c>
      <c r="W172" s="410"/>
      <c r="X172" s="381">
        <f t="shared" si="65"/>
        <v>0</v>
      </c>
      <c r="Y172" s="405"/>
      <c r="Z172" s="374">
        <f t="shared" si="54"/>
        <v>0</v>
      </c>
      <c r="AA172" s="410"/>
      <c r="AB172" s="374">
        <f t="shared" si="46"/>
        <v>0</v>
      </c>
      <c r="AC172" s="390">
        <f t="shared" si="60"/>
        <v>0</v>
      </c>
      <c r="AD172" s="423"/>
      <c r="AE172" s="358"/>
      <c r="AF172" s="348"/>
    </row>
    <row r="173" spans="1:32">
      <c r="A173" s="469"/>
      <c r="B173" s="470" t="s">
        <v>665</v>
      </c>
      <c r="C173" s="471" t="s">
        <v>29</v>
      </c>
      <c r="D173" s="460">
        <v>4749.7299999999996</v>
      </c>
      <c r="E173" s="405"/>
      <c r="F173" s="374">
        <f t="shared" si="44"/>
        <v>0</v>
      </c>
      <c r="G173" s="410"/>
      <c r="H173" s="374">
        <f t="shared" si="47"/>
        <v>0</v>
      </c>
      <c r="I173" s="410"/>
      <c r="J173" s="374">
        <f t="shared" si="48"/>
        <v>0</v>
      </c>
      <c r="K173" s="410"/>
      <c r="L173" s="374">
        <f t="shared" si="67"/>
        <v>0</v>
      </c>
      <c r="M173" s="405"/>
      <c r="N173" s="374">
        <f t="shared" si="49"/>
        <v>0</v>
      </c>
      <c r="O173" s="410"/>
      <c r="P173" s="374">
        <f t="shared" si="45"/>
        <v>0</v>
      </c>
      <c r="Q173" s="410"/>
      <c r="R173" s="374">
        <f t="shared" si="69"/>
        <v>0</v>
      </c>
      <c r="S173" s="411"/>
      <c r="T173" s="374">
        <f t="shared" si="70"/>
        <v>0</v>
      </c>
      <c r="U173" s="374"/>
      <c r="V173" s="374">
        <f t="shared" si="68"/>
        <v>0</v>
      </c>
      <c r="W173" s="410"/>
      <c r="X173" s="381">
        <f t="shared" si="65"/>
        <v>0</v>
      </c>
      <c r="Y173" s="405"/>
      <c r="Z173" s="374">
        <f t="shared" si="54"/>
        <v>0</v>
      </c>
      <c r="AA173" s="410"/>
      <c r="AB173" s="374">
        <f t="shared" si="46"/>
        <v>0</v>
      </c>
      <c r="AC173" s="390">
        <f t="shared" si="60"/>
        <v>0</v>
      </c>
      <c r="AD173" s="404"/>
      <c r="AE173" s="603"/>
    </row>
    <row r="174" spans="1:32" s="354" customFormat="1">
      <c r="A174" s="469"/>
      <c r="B174" s="470" t="s">
        <v>664</v>
      </c>
      <c r="C174" s="471" t="s">
        <v>29</v>
      </c>
      <c r="D174" s="598">
        <v>465.72</v>
      </c>
      <c r="E174" s="405"/>
      <c r="F174" s="374">
        <f t="shared" si="44"/>
        <v>0</v>
      </c>
      <c r="G174" s="410"/>
      <c r="H174" s="374">
        <f t="shared" si="47"/>
        <v>0</v>
      </c>
      <c r="I174" s="410"/>
      <c r="J174" s="374">
        <f t="shared" si="48"/>
        <v>0</v>
      </c>
      <c r="K174" s="410"/>
      <c r="L174" s="374">
        <f t="shared" si="67"/>
        <v>0</v>
      </c>
      <c r="M174" s="405"/>
      <c r="N174" s="374">
        <f t="shared" si="49"/>
        <v>0</v>
      </c>
      <c r="O174" s="410"/>
      <c r="P174" s="374">
        <f t="shared" si="45"/>
        <v>0</v>
      </c>
      <c r="Q174" s="410"/>
      <c r="R174" s="374">
        <f t="shared" si="69"/>
        <v>0</v>
      </c>
      <c r="S174" s="411"/>
      <c r="T174" s="374">
        <f t="shared" si="70"/>
        <v>0</v>
      </c>
      <c r="U174" s="374"/>
      <c r="V174" s="374">
        <f t="shared" si="68"/>
        <v>0</v>
      </c>
      <c r="W174" s="410"/>
      <c r="X174" s="381">
        <f t="shared" si="65"/>
        <v>0</v>
      </c>
      <c r="Y174" s="405"/>
      <c r="Z174" s="374">
        <f t="shared" si="54"/>
        <v>0</v>
      </c>
      <c r="AA174" s="410"/>
      <c r="AB174" s="374">
        <f t="shared" si="46"/>
        <v>0</v>
      </c>
      <c r="AC174" s="390">
        <f t="shared" si="60"/>
        <v>0</v>
      </c>
      <c r="AD174" s="423"/>
    </row>
    <row r="175" spans="1:32" s="354" customFormat="1" ht="19.5" customHeight="1">
      <c r="A175" s="465">
        <v>3</v>
      </c>
      <c r="B175" s="644" t="s">
        <v>949</v>
      </c>
      <c r="C175" s="645" t="s">
        <v>34</v>
      </c>
      <c r="D175" s="430">
        <v>1507.48</v>
      </c>
      <c r="E175" s="410"/>
      <c r="F175" s="374">
        <f t="shared" si="44"/>
        <v>0</v>
      </c>
      <c r="G175" s="410"/>
      <c r="H175" s="374"/>
      <c r="I175" s="410"/>
      <c r="J175" s="374"/>
      <c r="K175" s="410"/>
      <c r="L175" s="374"/>
      <c r="M175" s="405"/>
      <c r="N175" s="374"/>
      <c r="O175" s="410"/>
      <c r="P175" s="374"/>
      <c r="Q175" s="410"/>
      <c r="R175" s="377"/>
      <c r="S175" s="411"/>
      <c r="T175" s="374"/>
      <c r="U175" s="374"/>
      <c r="V175" s="374"/>
      <c r="W175" s="410"/>
      <c r="X175" s="374"/>
      <c r="Y175" s="405"/>
      <c r="Z175" s="374"/>
      <c r="AA175" s="410"/>
      <c r="AB175" s="374">
        <f t="shared" si="46"/>
        <v>0</v>
      </c>
      <c r="AC175" s="390">
        <f t="shared" si="60"/>
        <v>0</v>
      </c>
      <c r="AD175" s="423"/>
    </row>
    <row r="176" spans="1:32" s="354" customFormat="1" ht="19.5" customHeight="1">
      <c r="A176" s="465"/>
      <c r="B176" s="646" t="s">
        <v>950</v>
      </c>
      <c r="C176" s="647" t="s">
        <v>34</v>
      </c>
      <c r="D176" s="430"/>
      <c r="E176" s="410"/>
      <c r="F176" s="374">
        <f t="shared" si="44"/>
        <v>0</v>
      </c>
      <c r="G176" s="410"/>
      <c r="H176" s="374"/>
      <c r="I176" s="410"/>
      <c r="J176" s="374"/>
      <c r="K176" s="410"/>
      <c r="L176" s="374"/>
      <c r="M176" s="405"/>
      <c r="N176" s="374"/>
      <c r="O176" s="410"/>
      <c r="P176" s="374"/>
      <c r="Q176" s="410"/>
      <c r="R176" s="377"/>
      <c r="S176" s="411"/>
      <c r="T176" s="374"/>
      <c r="U176" s="374"/>
      <c r="V176" s="374"/>
      <c r="W176" s="410"/>
      <c r="X176" s="374"/>
      <c r="Y176" s="405"/>
      <c r="Z176" s="374"/>
      <c r="AA176" s="410"/>
      <c r="AB176" s="374">
        <f t="shared" si="46"/>
        <v>0</v>
      </c>
      <c r="AC176" s="390"/>
      <c r="AD176" s="423"/>
    </row>
    <row r="177" spans="1:30" s="354" customFormat="1" ht="19.5" customHeight="1">
      <c r="A177" s="465"/>
      <c r="B177" s="646" t="s">
        <v>951</v>
      </c>
      <c r="C177" s="647" t="s">
        <v>34</v>
      </c>
      <c r="D177" s="430">
        <v>1507.48</v>
      </c>
      <c r="E177" s="410"/>
      <c r="F177" s="374">
        <f t="shared" si="44"/>
        <v>0</v>
      </c>
      <c r="G177" s="410"/>
      <c r="H177" s="374"/>
      <c r="I177" s="410"/>
      <c r="J177" s="374"/>
      <c r="K177" s="410"/>
      <c r="L177" s="374"/>
      <c r="M177" s="405"/>
      <c r="N177" s="374"/>
      <c r="O177" s="410"/>
      <c r="P177" s="374"/>
      <c r="Q177" s="410"/>
      <c r="R177" s="377"/>
      <c r="S177" s="411"/>
      <c r="T177" s="374"/>
      <c r="U177" s="374"/>
      <c r="V177" s="374"/>
      <c r="W177" s="410"/>
      <c r="X177" s="374"/>
      <c r="Y177" s="405"/>
      <c r="Z177" s="374"/>
      <c r="AA177" s="410"/>
      <c r="AB177" s="374">
        <f t="shared" si="46"/>
        <v>0</v>
      </c>
      <c r="AC177" s="390">
        <f t="shared" si="60"/>
        <v>0</v>
      </c>
      <c r="AD177" s="423"/>
    </row>
    <row r="178" spans="1:30" s="354" customFormat="1" ht="19.5" customHeight="1">
      <c r="A178" s="465"/>
      <c r="B178" s="646" t="s">
        <v>952</v>
      </c>
      <c r="C178" s="647" t="s">
        <v>34</v>
      </c>
      <c r="D178" s="430">
        <v>248.51</v>
      </c>
      <c r="E178" s="410"/>
      <c r="F178" s="374">
        <f t="shared" si="44"/>
        <v>0</v>
      </c>
      <c r="G178" s="410"/>
      <c r="H178" s="374"/>
      <c r="I178" s="410"/>
      <c r="J178" s="374"/>
      <c r="K178" s="410"/>
      <c r="L178" s="374"/>
      <c r="M178" s="405"/>
      <c r="N178" s="374"/>
      <c r="O178" s="410"/>
      <c r="P178" s="374"/>
      <c r="Q178" s="410"/>
      <c r="R178" s="377"/>
      <c r="S178" s="411"/>
      <c r="T178" s="374"/>
      <c r="U178" s="374"/>
      <c r="V178" s="374"/>
      <c r="W178" s="410"/>
      <c r="X178" s="374"/>
      <c r="Y178" s="405"/>
      <c r="Z178" s="374"/>
      <c r="AA178" s="410"/>
      <c r="AB178" s="374">
        <f t="shared" si="46"/>
        <v>0</v>
      </c>
      <c r="AC178" s="390">
        <f t="shared" si="60"/>
        <v>0</v>
      </c>
      <c r="AD178" s="423"/>
    </row>
    <row r="179" spans="1:30" s="354" customFormat="1" ht="19.5" customHeight="1">
      <c r="A179" s="465"/>
      <c r="B179" s="646" t="s">
        <v>953</v>
      </c>
      <c r="C179" s="647" t="s">
        <v>34</v>
      </c>
      <c r="D179" s="430">
        <v>1258.97</v>
      </c>
      <c r="E179" s="410"/>
      <c r="F179" s="374">
        <f t="shared" si="44"/>
        <v>0</v>
      </c>
      <c r="G179" s="410"/>
      <c r="H179" s="374"/>
      <c r="I179" s="410"/>
      <c r="J179" s="374"/>
      <c r="K179" s="410"/>
      <c r="L179" s="374"/>
      <c r="M179" s="405"/>
      <c r="N179" s="374"/>
      <c r="O179" s="410"/>
      <c r="P179" s="374"/>
      <c r="Q179" s="410"/>
      <c r="R179" s="377"/>
      <c r="S179" s="411"/>
      <c r="T179" s="374"/>
      <c r="U179" s="374"/>
      <c r="V179" s="374"/>
      <c r="W179" s="410"/>
      <c r="X179" s="374"/>
      <c r="Y179" s="405"/>
      <c r="Z179" s="374"/>
      <c r="AA179" s="410"/>
      <c r="AB179" s="374">
        <f t="shared" si="46"/>
        <v>0</v>
      </c>
      <c r="AC179" s="390">
        <f t="shared" si="60"/>
        <v>0</v>
      </c>
      <c r="AD179" s="423"/>
    </row>
    <row r="180" spans="1:30" s="354" customFormat="1" ht="19.5" customHeight="1">
      <c r="A180" s="465">
        <v>4</v>
      </c>
      <c r="B180" s="644" t="s">
        <v>954</v>
      </c>
      <c r="C180" s="645" t="s">
        <v>34</v>
      </c>
      <c r="D180" s="430">
        <v>1610.54</v>
      </c>
      <c r="E180" s="410"/>
      <c r="F180" s="374">
        <f t="shared" si="44"/>
        <v>0</v>
      </c>
      <c r="G180" s="410"/>
      <c r="H180" s="374"/>
      <c r="I180" s="410"/>
      <c r="J180" s="374"/>
      <c r="K180" s="410"/>
      <c r="L180" s="374"/>
      <c r="M180" s="405"/>
      <c r="N180" s="374"/>
      <c r="O180" s="410"/>
      <c r="P180" s="374"/>
      <c r="Q180" s="410"/>
      <c r="R180" s="377"/>
      <c r="S180" s="411"/>
      <c r="T180" s="374"/>
      <c r="U180" s="374"/>
      <c r="V180" s="374"/>
      <c r="W180" s="410"/>
      <c r="X180" s="374"/>
      <c r="Y180" s="405"/>
      <c r="Z180" s="374"/>
      <c r="AA180" s="410"/>
      <c r="AB180" s="374">
        <f t="shared" si="46"/>
        <v>0</v>
      </c>
      <c r="AC180" s="390">
        <f t="shared" si="60"/>
        <v>0</v>
      </c>
      <c r="AD180" s="423"/>
    </row>
    <row r="181" spans="1:30" s="354" customFormat="1" ht="19.5" customHeight="1">
      <c r="A181" s="465"/>
      <c r="B181" s="646" t="s">
        <v>93</v>
      </c>
      <c r="C181" s="647" t="s">
        <v>34</v>
      </c>
      <c r="D181" s="430">
        <v>340</v>
      </c>
      <c r="E181" s="410"/>
      <c r="F181" s="374">
        <f t="shared" si="44"/>
        <v>0</v>
      </c>
      <c r="G181" s="410"/>
      <c r="H181" s="374"/>
      <c r="I181" s="410"/>
      <c r="J181" s="374"/>
      <c r="K181" s="410"/>
      <c r="L181" s="374"/>
      <c r="M181" s="405"/>
      <c r="N181" s="374"/>
      <c r="O181" s="410"/>
      <c r="P181" s="374"/>
      <c r="Q181" s="410"/>
      <c r="R181" s="377"/>
      <c r="S181" s="411"/>
      <c r="T181" s="374"/>
      <c r="U181" s="374"/>
      <c r="V181" s="374"/>
      <c r="W181" s="410"/>
      <c r="X181" s="374"/>
      <c r="Y181" s="405"/>
      <c r="Z181" s="374"/>
      <c r="AA181" s="410"/>
      <c r="AB181" s="374">
        <f t="shared" si="46"/>
        <v>0</v>
      </c>
      <c r="AC181" s="390">
        <f t="shared" si="60"/>
        <v>0</v>
      </c>
      <c r="AD181" s="423"/>
    </row>
    <row r="182" spans="1:30" s="354" customFormat="1" ht="19.5" customHeight="1">
      <c r="A182" s="465">
        <v>5</v>
      </c>
      <c r="B182" s="648" t="s">
        <v>955</v>
      </c>
      <c r="C182" s="645" t="s">
        <v>34</v>
      </c>
      <c r="D182" s="430">
        <v>378.1</v>
      </c>
      <c r="E182" s="410"/>
      <c r="F182" s="374">
        <f t="shared" si="44"/>
        <v>0</v>
      </c>
      <c r="G182" s="410"/>
      <c r="H182" s="374"/>
      <c r="I182" s="410"/>
      <c r="J182" s="374"/>
      <c r="K182" s="410"/>
      <c r="L182" s="374"/>
      <c r="M182" s="405"/>
      <c r="N182" s="374"/>
      <c r="O182" s="410"/>
      <c r="P182" s="374"/>
      <c r="Q182" s="410"/>
      <c r="R182" s="377"/>
      <c r="S182" s="411"/>
      <c r="T182" s="374"/>
      <c r="U182" s="374"/>
      <c r="V182" s="374"/>
      <c r="W182" s="410"/>
      <c r="X182" s="374"/>
      <c r="Y182" s="405"/>
      <c r="Z182" s="374"/>
      <c r="AA182" s="410"/>
      <c r="AB182" s="374">
        <f t="shared" si="46"/>
        <v>0</v>
      </c>
      <c r="AC182" s="390">
        <f t="shared" si="60"/>
        <v>0</v>
      </c>
      <c r="AD182" s="423"/>
    </row>
    <row r="183" spans="1:30" s="354" customFormat="1" ht="19.5" customHeight="1">
      <c r="A183" s="465"/>
      <c r="B183" s="649" t="s">
        <v>910</v>
      </c>
      <c r="C183" s="650" t="s">
        <v>34</v>
      </c>
      <c r="D183" s="430"/>
      <c r="E183" s="410"/>
      <c r="F183" s="374">
        <f t="shared" si="44"/>
        <v>0</v>
      </c>
      <c r="G183" s="410"/>
      <c r="H183" s="374"/>
      <c r="I183" s="410"/>
      <c r="J183" s="374"/>
      <c r="K183" s="410"/>
      <c r="L183" s="374"/>
      <c r="M183" s="405"/>
      <c r="N183" s="374"/>
      <c r="O183" s="410"/>
      <c r="P183" s="374"/>
      <c r="Q183" s="410"/>
      <c r="R183" s="377"/>
      <c r="S183" s="411"/>
      <c r="T183" s="374"/>
      <c r="U183" s="374"/>
      <c r="V183" s="374"/>
      <c r="W183" s="410"/>
      <c r="X183" s="374"/>
      <c r="Y183" s="405"/>
      <c r="Z183" s="374"/>
      <c r="AA183" s="410"/>
      <c r="AB183" s="374">
        <f t="shared" si="46"/>
        <v>0</v>
      </c>
      <c r="AC183" s="390"/>
      <c r="AD183" s="423"/>
    </row>
    <row r="184" spans="1:30" s="354" customFormat="1" ht="19.5" customHeight="1">
      <c r="A184" s="465">
        <v>6</v>
      </c>
      <c r="B184" s="648" t="s">
        <v>182</v>
      </c>
      <c r="C184" s="645" t="s">
        <v>34</v>
      </c>
      <c r="D184" s="430">
        <v>1014.5</v>
      </c>
      <c r="E184" s="410"/>
      <c r="F184" s="374">
        <f t="shared" si="44"/>
        <v>0</v>
      </c>
      <c r="G184" s="410"/>
      <c r="H184" s="374"/>
      <c r="I184" s="410"/>
      <c r="J184" s="374"/>
      <c r="K184" s="410"/>
      <c r="L184" s="374"/>
      <c r="M184" s="405"/>
      <c r="N184" s="374"/>
      <c r="O184" s="410"/>
      <c r="P184" s="374"/>
      <c r="Q184" s="410"/>
      <c r="R184" s="377"/>
      <c r="S184" s="411"/>
      <c r="T184" s="374"/>
      <c r="U184" s="374"/>
      <c r="V184" s="374"/>
      <c r="W184" s="410"/>
      <c r="X184" s="374"/>
      <c r="Y184" s="405"/>
      <c r="Z184" s="374"/>
      <c r="AA184" s="410"/>
      <c r="AB184" s="374">
        <f t="shared" si="46"/>
        <v>0</v>
      </c>
      <c r="AC184" s="390">
        <f t="shared" si="60"/>
        <v>0</v>
      </c>
      <c r="AD184" s="423"/>
    </row>
    <row r="185" spans="1:30" s="354" customFormat="1" ht="19.5" customHeight="1">
      <c r="A185" s="465">
        <v>7</v>
      </c>
      <c r="B185" s="651" t="s">
        <v>217</v>
      </c>
      <c r="C185" s="652" t="s">
        <v>34</v>
      </c>
      <c r="D185" s="430">
        <v>29009</v>
      </c>
      <c r="E185" s="410"/>
      <c r="F185" s="374">
        <f t="shared" si="44"/>
        <v>0</v>
      </c>
      <c r="G185" s="410"/>
      <c r="H185" s="374"/>
      <c r="I185" s="410"/>
      <c r="J185" s="374"/>
      <c r="K185" s="410"/>
      <c r="L185" s="374"/>
      <c r="M185" s="405"/>
      <c r="N185" s="374"/>
      <c r="O185" s="410"/>
      <c r="P185" s="374"/>
      <c r="Q185" s="410"/>
      <c r="R185" s="377"/>
      <c r="S185" s="411"/>
      <c r="T185" s="374"/>
      <c r="U185" s="374"/>
      <c r="V185" s="374"/>
      <c r="W185" s="410"/>
      <c r="X185" s="374"/>
      <c r="Y185" s="405"/>
      <c r="Z185" s="374"/>
      <c r="AA185" s="410"/>
      <c r="AB185" s="374">
        <f t="shared" si="46"/>
        <v>0</v>
      </c>
      <c r="AC185" s="390">
        <f t="shared" si="60"/>
        <v>0</v>
      </c>
      <c r="AD185" s="423"/>
    </row>
    <row r="186" spans="1:30" s="354" customFormat="1" ht="19.5" customHeight="1">
      <c r="A186" s="465" t="s">
        <v>671</v>
      </c>
      <c r="B186" s="653" t="s">
        <v>956</v>
      </c>
      <c r="C186" s="650" t="s">
        <v>34</v>
      </c>
      <c r="D186" s="430">
        <v>850</v>
      </c>
      <c r="E186" s="410"/>
      <c r="F186" s="374">
        <f t="shared" ref="F186:F191" si="71">IF(LEN(C186)=0," ",E186)</f>
        <v>0</v>
      </c>
      <c r="G186" s="410"/>
      <c r="H186" s="374"/>
      <c r="I186" s="410"/>
      <c r="J186" s="374"/>
      <c r="K186" s="410"/>
      <c r="L186" s="374"/>
      <c r="M186" s="405"/>
      <c r="N186" s="374"/>
      <c r="O186" s="410"/>
      <c r="P186" s="374"/>
      <c r="Q186" s="410"/>
      <c r="R186" s="377"/>
      <c r="S186" s="411"/>
      <c r="T186" s="374"/>
      <c r="U186" s="374"/>
      <c r="V186" s="374"/>
      <c r="W186" s="410"/>
      <c r="X186" s="374"/>
      <c r="Y186" s="405"/>
      <c r="Z186" s="374"/>
      <c r="AA186" s="410"/>
      <c r="AB186" s="374">
        <f t="shared" si="46"/>
        <v>0</v>
      </c>
      <c r="AC186" s="390">
        <f t="shared" si="60"/>
        <v>0</v>
      </c>
      <c r="AD186" s="423"/>
    </row>
    <row r="187" spans="1:30" s="354" customFormat="1" ht="19.5" customHeight="1">
      <c r="A187" s="465" t="s">
        <v>671</v>
      </c>
      <c r="B187" s="653" t="s">
        <v>957</v>
      </c>
      <c r="C187" s="650" t="s">
        <v>34</v>
      </c>
      <c r="D187" s="430">
        <v>230</v>
      </c>
      <c r="E187" s="410"/>
      <c r="F187" s="374">
        <f t="shared" si="71"/>
        <v>0</v>
      </c>
      <c r="G187" s="410"/>
      <c r="H187" s="374"/>
      <c r="I187" s="410"/>
      <c r="J187" s="374"/>
      <c r="K187" s="410"/>
      <c r="L187" s="374"/>
      <c r="M187" s="405"/>
      <c r="N187" s="374"/>
      <c r="O187" s="410"/>
      <c r="P187" s="374"/>
      <c r="Q187" s="410"/>
      <c r="R187" s="377"/>
      <c r="S187" s="411"/>
      <c r="T187" s="374"/>
      <c r="U187" s="374"/>
      <c r="V187" s="374"/>
      <c r="W187" s="410"/>
      <c r="X187" s="374"/>
      <c r="Y187" s="405"/>
      <c r="Z187" s="374"/>
      <c r="AA187" s="410"/>
      <c r="AB187" s="374">
        <f t="shared" ref="AB187:AB191" si="72">IF(LEN($C187)=0," ",Z187+AA187)</f>
        <v>0</v>
      </c>
      <c r="AC187" s="390">
        <f t="shared" si="60"/>
        <v>0</v>
      </c>
      <c r="AD187" s="423"/>
    </row>
    <row r="188" spans="1:30" s="354" customFormat="1" ht="19.5" customHeight="1">
      <c r="A188" s="473"/>
      <c r="B188" s="653" t="s">
        <v>958</v>
      </c>
      <c r="C188" s="650" t="s">
        <v>34</v>
      </c>
      <c r="D188" s="430">
        <v>170</v>
      </c>
      <c r="E188" s="410"/>
      <c r="F188" s="374">
        <f t="shared" si="71"/>
        <v>0</v>
      </c>
      <c r="G188" s="410"/>
      <c r="H188" s="374"/>
      <c r="I188" s="410"/>
      <c r="J188" s="374"/>
      <c r="K188" s="410"/>
      <c r="L188" s="374"/>
      <c r="M188" s="405"/>
      <c r="N188" s="374"/>
      <c r="O188" s="410"/>
      <c r="P188" s="374"/>
      <c r="Q188" s="410"/>
      <c r="R188" s="377"/>
      <c r="S188" s="411"/>
      <c r="T188" s="374"/>
      <c r="U188" s="374"/>
      <c r="V188" s="374"/>
      <c r="W188" s="410"/>
      <c r="X188" s="374"/>
      <c r="Y188" s="405"/>
      <c r="Z188" s="374"/>
      <c r="AA188" s="410"/>
      <c r="AB188" s="374">
        <f t="shared" si="72"/>
        <v>0</v>
      </c>
      <c r="AC188" s="390">
        <f t="shared" si="60"/>
        <v>0</v>
      </c>
      <c r="AD188" s="423"/>
    </row>
    <row r="189" spans="1:30" s="354" customFormat="1" ht="19.5" customHeight="1">
      <c r="A189" s="473"/>
      <c r="B189" s="653" t="s">
        <v>959</v>
      </c>
      <c r="C189" s="650" t="s">
        <v>34</v>
      </c>
      <c r="D189" s="430">
        <v>60</v>
      </c>
      <c r="E189" s="410"/>
      <c r="F189" s="374">
        <f t="shared" si="71"/>
        <v>0</v>
      </c>
      <c r="G189" s="410"/>
      <c r="H189" s="374"/>
      <c r="I189" s="410"/>
      <c r="J189" s="374"/>
      <c r="K189" s="410"/>
      <c r="L189" s="374"/>
      <c r="M189" s="405"/>
      <c r="N189" s="374"/>
      <c r="O189" s="410"/>
      <c r="P189" s="374"/>
      <c r="Q189" s="410"/>
      <c r="R189" s="377"/>
      <c r="S189" s="411"/>
      <c r="T189" s="374"/>
      <c r="U189" s="374"/>
      <c r="V189" s="374"/>
      <c r="W189" s="410"/>
      <c r="X189" s="374"/>
      <c r="Y189" s="405"/>
      <c r="Z189" s="374"/>
      <c r="AA189" s="410"/>
      <c r="AB189" s="374">
        <f t="shared" si="72"/>
        <v>0</v>
      </c>
      <c r="AC189" s="390">
        <f t="shared" si="60"/>
        <v>0</v>
      </c>
      <c r="AD189" s="423"/>
    </row>
    <row r="190" spans="1:30" s="354" customFormat="1" ht="19.5" customHeight="1">
      <c r="A190" s="473"/>
      <c r="B190" s="653" t="s">
        <v>960</v>
      </c>
      <c r="C190" s="650" t="s">
        <v>34</v>
      </c>
      <c r="D190" s="430">
        <v>358.64</v>
      </c>
      <c r="E190" s="410"/>
      <c r="F190" s="374">
        <f t="shared" si="71"/>
        <v>0</v>
      </c>
      <c r="G190" s="410"/>
      <c r="H190" s="374"/>
      <c r="I190" s="410"/>
      <c r="J190" s="374"/>
      <c r="K190" s="410"/>
      <c r="L190" s="374"/>
      <c r="M190" s="405"/>
      <c r="N190" s="374"/>
      <c r="O190" s="410"/>
      <c r="P190" s="374"/>
      <c r="Q190" s="410"/>
      <c r="R190" s="377"/>
      <c r="S190" s="411"/>
      <c r="T190" s="374"/>
      <c r="U190" s="374"/>
      <c r="V190" s="374"/>
      <c r="W190" s="410"/>
      <c r="X190" s="374"/>
      <c r="Y190" s="405"/>
      <c r="Z190" s="374"/>
      <c r="AA190" s="410"/>
      <c r="AB190" s="374">
        <f t="shared" si="72"/>
        <v>0</v>
      </c>
      <c r="AC190" s="390">
        <f t="shared" si="60"/>
        <v>0</v>
      </c>
      <c r="AD190" s="423"/>
    </row>
    <row r="191" spans="1:30" s="354" customFormat="1" ht="19.5" customHeight="1">
      <c r="A191" s="473"/>
      <c r="B191" s="653" t="s">
        <v>961</v>
      </c>
      <c r="C191" s="650" t="s">
        <v>34</v>
      </c>
      <c r="D191" s="430">
        <v>101.24</v>
      </c>
      <c r="E191" s="410"/>
      <c r="F191" s="374">
        <f t="shared" si="71"/>
        <v>0</v>
      </c>
      <c r="G191" s="410"/>
      <c r="H191" s="374"/>
      <c r="I191" s="410"/>
      <c r="J191" s="374"/>
      <c r="K191" s="410"/>
      <c r="L191" s="374"/>
      <c r="M191" s="405"/>
      <c r="N191" s="374"/>
      <c r="O191" s="410"/>
      <c r="P191" s="374"/>
      <c r="Q191" s="410"/>
      <c r="R191" s="377"/>
      <c r="S191" s="411"/>
      <c r="T191" s="374"/>
      <c r="U191" s="374"/>
      <c r="V191" s="374"/>
      <c r="W191" s="410"/>
      <c r="X191" s="374"/>
      <c r="Y191" s="405"/>
      <c r="Z191" s="374"/>
      <c r="AA191" s="410"/>
      <c r="AB191" s="374">
        <f t="shared" si="72"/>
        <v>0</v>
      </c>
      <c r="AC191" s="390">
        <f t="shared" si="60"/>
        <v>0</v>
      </c>
      <c r="AD191" s="423"/>
    </row>
    <row r="192" spans="1:30">
      <c r="A192" s="448" t="s">
        <v>308</v>
      </c>
      <c r="B192" s="464" t="s">
        <v>220</v>
      </c>
      <c r="C192" s="448"/>
      <c r="D192" s="404"/>
      <c r="E192" s="410"/>
      <c r="F192" s="374" t="str">
        <f t="shared" ref="F192:F251" si="73">IF(LEN(C192)=0," ",E192)</f>
        <v xml:space="preserve"> </v>
      </c>
      <c r="G192" s="410"/>
      <c r="H192" s="374" t="str">
        <f t="shared" ref="H192:H252" si="74">IF(LEN(C192)=0," ",F192+G192)</f>
        <v xml:space="preserve"> </v>
      </c>
      <c r="I192" s="410"/>
      <c r="J192" s="374" t="str">
        <f t="shared" ref="J192:J252" si="75">IF(LEN($C192)=0," ",H192+I192)</f>
        <v xml:space="preserve"> </v>
      </c>
      <c r="K192" s="410"/>
      <c r="L192" s="374" t="str">
        <f t="shared" si="67"/>
        <v xml:space="preserve"> </v>
      </c>
      <c r="M192" s="405"/>
      <c r="N192" s="374" t="str">
        <f t="shared" ref="N192:N252" si="76">IF(LEN($C192)=0," ",L192+M192)</f>
        <v xml:space="preserve"> </v>
      </c>
      <c r="O192" s="410"/>
      <c r="P192" s="374" t="str">
        <f t="shared" ref="P192:P252" si="77">IF(LEN($C192)=0," ",N192+O192)</f>
        <v xml:space="preserve"> </v>
      </c>
      <c r="Q192" s="410"/>
      <c r="R192" s="377" t="str">
        <f t="shared" ref="R192:R211" si="78">IF(LEN($C192)=0," ",P192+Q192)</f>
        <v xml:space="preserve"> </v>
      </c>
      <c r="S192" s="411"/>
      <c r="T192" s="374" t="str">
        <f t="shared" si="70"/>
        <v xml:space="preserve"> </v>
      </c>
      <c r="U192" s="374"/>
      <c r="V192" s="374" t="str">
        <f t="shared" si="68"/>
        <v xml:space="preserve"> </v>
      </c>
      <c r="W192" s="410"/>
      <c r="X192" s="374" t="str">
        <f t="shared" ref="X192:X203" si="79">IF(LEN($C192)=0," ",V192+W192)</f>
        <v xml:space="preserve"> </v>
      </c>
      <c r="Y192" s="405"/>
      <c r="Z192" s="374" t="str">
        <f t="shared" si="54"/>
        <v xml:space="preserve"> </v>
      </c>
      <c r="AA192" s="410"/>
      <c r="AB192" s="374" t="str">
        <f t="shared" ref="AB192:AB225" si="80">IF(LEN($C192)=0," ",Z192+AA192)</f>
        <v xml:space="preserve"> </v>
      </c>
      <c r="AC192" s="390"/>
      <c r="AD192" s="404"/>
    </row>
    <row r="193" spans="1:30" ht="44.25" customHeight="1">
      <c r="A193" s="471"/>
      <c r="B193" s="475" t="s">
        <v>221</v>
      </c>
      <c r="C193" s="478" t="s">
        <v>24</v>
      </c>
      <c r="D193" s="460">
        <v>100</v>
      </c>
      <c r="E193" s="405"/>
      <c r="F193" s="374">
        <v>99.5</v>
      </c>
      <c r="G193" s="410"/>
      <c r="H193" s="374">
        <f t="shared" si="74"/>
        <v>99.5</v>
      </c>
      <c r="I193" s="410"/>
      <c r="J193" s="374">
        <f t="shared" si="75"/>
        <v>99.5</v>
      </c>
      <c r="K193" s="410"/>
      <c r="L193" s="374">
        <f t="shared" si="67"/>
        <v>99.5</v>
      </c>
      <c r="M193" s="405"/>
      <c r="N193" s="374">
        <f t="shared" si="76"/>
        <v>99.5</v>
      </c>
      <c r="O193" s="410"/>
      <c r="P193" s="374">
        <f t="shared" si="77"/>
        <v>99.5</v>
      </c>
      <c r="Q193" s="410"/>
      <c r="R193" s="377">
        <f t="shared" si="78"/>
        <v>99.5</v>
      </c>
      <c r="S193" s="411"/>
      <c r="T193" s="374">
        <f t="shared" si="70"/>
        <v>99.5</v>
      </c>
      <c r="U193" s="374"/>
      <c r="V193" s="374">
        <f t="shared" si="68"/>
        <v>99.5</v>
      </c>
      <c r="W193" s="410"/>
      <c r="X193" s="374">
        <f t="shared" si="79"/>
        <v>99.5</v>
      </c>
      <c r="Y193" s="405"/>
      <c r="Z193" s="374">
        <f t="shared" si="54"/>
        <v>99.5</v>
      </c>
      <c r="AA193" s="410"/>
      <c r="AB193" s="374">
        <f t="shared" si="80"/>
        <v>99.5</v>
      </c>
      <c r="AC193" s="390">
        <f t="shared" si="60"/>
        <v>99.5</v>
      </c>
      <c r="AD193" s="404"/>
    </row>
    <row r="194" spans="1:30" ht="36">
      <c r="A194" s="471"/>
      <c r="B194" s="475" t="s">
        <v>668</v>
      </c>
      <c r="C194" s="478" t="s">
        <v>24</v>
      </c>
      <c r="D194" s="460">
        <v>99.4</v>
      </c>
      <c r="E194" s="405"/>
      <c r="F194" s="374">
        <v>99.2</v>
      </c>
      <c r="G194" s="410"/>
      <c r="H194" s="374">
        <f t="shared" si="74"/>
        <v>99.2</v>
      </c>
      <c r="I194" s="410"/>
      <c r="J194" s="374">
        <f t="shared" si="75"/>
        <v>99.2</v>
      </c>
      <c r="K194" s="410"/>
      <c r="L194" s="374">
        <f t="shared" si="67"/>
        <v>99.2</v>
      </c>
      <c r="M194" s="405"/>
      <c r="N194" s="374">
        <f t="shared" si="76"/>
        <v>99.2</v>
      </c>
      <c r="O194" s="410"/>
      <c r="P194" s="374">
        <f t="shared" si="77"/>
        <v>99.2</v>
      </c>
      <c r="Q194" s="410"/>
      <c r="R194" s="377">
        <f t="shared" si="78"/>
        <v>99.2</v>
      </c>
      <c r="S194" s="411"/>
      <c r="T194" s="374">
        <f t="shared" si="70"/>
        <v>99.2</v>
      </c>
      <c r="U194" s="374"/>
      <c r="V194" s="374">
        <f t="shared" si="68"/>
        <v>99.2</v>
      </c>
      <c r="W194" s="410"/>
      <c r="X194" s="374">
        <f t="shared" si="79"/>
        <v>99.2</v>
      </c>
      <c r="Y194" s="405"/>
      <c r="Z194" s="374">
        <f t="shared" si="54"/>
        <v>99.2</v>
      </c>
      <c r="AA194" s="410"/>
      <c r="AB194" s="374">
        <f t="shared" si="80"/>
        <v>99.2</v>
      </c>
      <c r="AC194" s="390">
        <f t="shared" si="60"/>
        <v>99.798792756539228</v>
      </c>
      <c r="AD194" s="404"/>
    </row>
    <row r="195" spans="1:30">
      <c r="A195" s="471"/>
      <c r="B195" s="475" t="s">
        <v>84</v>
      </c>
      <c r="C195" s="478" t="s">
        <v>72</v>
      </c>
      <c r="D195" s="446">
        <v>11</v>
      </c>
      <c r="E195" s="405"/>
      <c r="F195" s="374">
        <v>7</v>
      </c>
      <c r="G195" s="410"/>
      <c r="H195" s="374">
        <f t="shared" si="74"/>
        <v>7</v>
      </c>
      <c r="I195" s="410"/>
      <c r="J195" s="374">
        <f t="shared" si="75"/>
        <v>7</v>
      </c>
      <c r="K195" s="410"/>
      <c r="L195" s="374">
        <f t="shared" si="67"/>
        <v>7</v>
      </c>
      <c r="M195" s="405"/>
      <c r="N195" s="374">
        <f t="shared" si="76"/>
        <v>7</v>
      </c>
      <c r="O195" s="410"/>
      <c r="P195" s="374">
        <f t="shared" si="77"/>
        <v>7</v>
      </c>
      <c r="Q195" s="410"/>
      <c r="R195" s="377">
        <f t="shared" si="78"/>
        <v>7</v>
      </c>
      <c r="S195" s="411"/>
      <c r="T195" s="374">
        <f t="shared" si="70"/>
        <v>7</v>
      </c>
      <c r="U195" s="374"/>
      <c r="V195" s="374">
        <f t="shared" si="68"/>
        <v>7</v>
      </c>
      <c r="W195" s="410"/>
      <c r="X195" s="374">
        <f t="shared" si="79"/>
        <v>7</v>
      </c>
      <c r="Y195" s="405"/>
      <c r="Z195" s="374">
        <f t="shared" si="54"/>
        <v>7</v>
      </c>
      <c r="AA195" s="410"/>
      <c r="AB195" s="374">
        <f t="shared" si="80"/>
        <v>7</v>
      </c>
      <c r="AC195" s="390">
        <f t="shared" si="60"/>
        <v>63.636363636363633</v>
      </c>
      <c r="AD195" s="404"/>
    </row>
    <row r="196" spans="1:30">
      <c r="A196" s="471"/>
      <c r="B196" s="475" t="s">
        <v>669</v>
      </c>
      <c r="C196" s="478" t="s">
        <v>24</v>
      </c>
      <c r="D196" s="617">
        <v>100</v>
      </c>
      <c r="E196" s="405"/>
      <c r="F196" s="374">
        <v>63.64</v>
      </c>
      <c r="G196" s="410"/>
      <c r="H196" s="374">
        <f t="shared" si="74"/>
        <v>63.64</v>
      </c>
      <c r="I196" s="410"/>
      <c r="J196" s="374">
        <f t="shared" si="75"/>
        <v>63.64</v>
      </c>
      <c r="K196" s="410"/>
      <c r="L196" s="374">
        <f t="shared" si="67"/>
        <v>63.64</v>
      </c>
      <c r="M196" s="405"/>
      <c r="N196" s="374">
        <f t="shared" si="76"/>
        <v>63.64</v>
      </c>
      <c r="O196" s="410"/>
      <c r="P196" s="374">
        <f t="shared" si="77"/>
        <v>63.64</v>
      </c>
      <c r="Q196" s="410"/>
      <c r="R196" s="377">
        <f t="shared" si="78"/>
        <v>63.64</v>
      </c>
      <c r="S196" s="411"/>
      <c r="T196" s="374">
        <f t="shared" si="70"/>
        <v>63.64</v>
      </c>
      <c r="U196" s="374"/>
      <c r="V196" s="374">
        <f t="shared" si="68"/>
        <v>63.64</v>
      </c>
      <c r="W196" s="410"/>
      <c r="X196" s="374">
        <f t="shared" si="79"/>
        <v>63.64</v>
      </c>
      <c r="Y196" s="405"/>
      <c r="Z196" s="374">
        <f t="shared" ref="Z196:Z258" si="81">IF(LEN($C196)=0," ",X196+Y196)</f>
        <v>63.64</v>
      </c>
      <c r="AA196" s="410"/>
      <c r="AB196" s="374">
        <f t="shared" si="80"/>
        <v>63.64</v>
      </c>
      <c r="AC196" s="390">
        <f t="shared" si="60"/>
        <v>63.639999999999993</v>
      </c>
      <c r="AD196" s="404"/>
    </row>
    <row r="197" spans="1:30">
      <c r="A197" s="471"/>
      <c r="B197" s="475" t="s">
        <v>141</v>
      </c>
      <c r="C197" s="478" t="s">
        <v>72</v>
      </c>
      <c r="D197" s="405">
        <v>0</v>
      </c>
      <c r="E197" s="405"/>
      <c r="F197" s="374">
        <v>4</v>
      </c>
      <c r="G197" s="410"/>
      <c r="H197" s="374">
        <f t="shared" si="74"/>
        <v>4</v>
      </c>
      <c r="I197" s="410"/>
      <c r="J197" s="374">
        <f t="shared" si="75"/>
        <v>4</v>
      </c>
      <c r="K197" s="410"/>
      <c r="L197" s="374">
        <f t="shared" si="67"/>
        <v>4</v>
      </c>
      <c r="M197" s="405"/>
      <c r="N197" s="374">
        <f t="shared" si="76"/>
        <v>4</v>
      </c>
      <c r="O197" s="410"/>
      <c r="P197" s="374">
        <f t="shared" si="77"/>
        <v>4</v>
      </c>
      <c r="Q197" s="410"/>
      <c r="R197" s="377">
        <f t="shared" si="78"/>
        <v>4</v>
      </c>
      <c r="S197" s="411"/>
      <c r="T197" s="374">
        <f t="shared" si="70"/>
        <v>4</v>
      </c>
      <c r="U197" s="374"/>
      <c r="V197" s="374">
        <f t="shared" si="68"/>
        <v>4</v>
      </c>
      <c r="W197" s="410"/>
      <c r="X197" s="374">
        <f t="shared" si="79"/>
        <v>4</v>
      </c>
      <c r="Y197" s="405"/>
      <c r="Z197" s="374">
        <f t="shared" si="81"/>
        <v>4</v>
      </c>
      <c r="AA197" s="410"/>
      <c r="AB197" s="374">
        <f t="shared" si="80"/>
        <v>4</v>
      </c>
      <c r="AC197" s="390"/>
      <c r="AD197" s="404"/>
    </row>
    <row r="198" spans="1:30">
      <c r="A198" s="471"/>
      <c r="B198" s="475" t="s">
        <v>670</v>
      </c>
      <c r="C198" s="478" t="s">
        <v>72</v>
      </c>
      <c r="D198" s="446">
        <v>0</v>
      </c>
      <c r="E198" s="405"/>
      <c r="F198" s="374">
        <f t="shared" si="73"/>
        <v>0</v>
      </c>
      <c r="G198" s="410"/>
      <c r="H198" s="374">
        <f t="shared" si="74"/>
        <v>0</v>
      </c>
      <c r="I198" s="410"/>
      <c r="J198" s="374">
        <f t="shared" si="75"/>
        <v>0</v>
      </c>
      <c r="K198" s="410"/>
      <c r="L198" s="374">
        <f t="shared" si="67"/>
        <v>0</v>
      </c>
      <c r="M198" s="405"/>
      <c r="N198" s="374">
        <f t="shared" si="76"/>
        <v>0</v>
      </c>
      <c r="O198" s="410"/>
      <c r="P198" s="374">
        <f t="shared" si="77"/>
        <v>0</v>
      </c>
      <c r="Q198" s="410"/>
      <c r="R198" s="377">
        <f t="shared" si="78"/>
        <v>0</v>
      </c>
      <c r="S198" s="411"/>
      <c r="T198" s="374">
        <f t="shared" si="70"/>
        <v>0</v>
      </c>
      <c r="U198" s="374"/>
      <c r="V198" s="374"/>
      <c r="W198" s="410"/>
      <c r="X198" s="374">
        <f t="shared" si="79"/>
        <v>0</v>
      </c>
      <c r="Y198" s="405"/>
      <c r="Z198" s="374">
        <f t="shared" si="81"/>
        <v>0</v>
      </c>
      <c r="AA198" s="410"/>
      <c r="AB198" s="374">
        <f t="shared" si="80"/>
        <v>0</v>
      </c>
      <c r="AC198" s="390"/>
      <c r="AD198" s="404"/>
    </row>
    <row r="199" spans="1:30">
      <c r="A199" s="471"/>
      <c r="B199" s="475" t="s">
        <v>143</v>
      </c>
      <c r="C199" s="478" t="s">
        <v>72</v>
      </c>
      <c r="D199" s="405">
        <v>0</v>
      </c>
      <c r="E199" s="405"/>
      <c r="F199" s="374">
        <f t="shared" si="73"/>
        <v>0</v>
      </c>
      <c r="G199" s="410"/>
      <c r="H199" s="374">
        <f t="shared" si="74"/>
        <v>0</v>
      </c>
      <c r="I199" s="410"/>
      <c r="J199" s="374">
        <f t="shared" si="75"/>
        <v>0</v>
      </c>
      <c r="K199" s="410"/>
      <c r="L199" s="374">
        <f t="shared" si="67"/>
        <v>0</v>
      </c>
      <c r="M199" s="405"/>
      <c r="N199" s="374">
        <f t="shared" si="76"/>
        <v>0</v>
      </c>
      <c r="O199" s="410"/>
      <c r="P199" s="374">
        <f t="shared" si="77"/>
        <v>0</v>
      </c>
      <c r="Q199" s="410"/>
      <c r="R199" s="377">
        <f t="shared" si="78"/>
        <v>0</v>
      </c>
      <c r="S199" s="411"/>
      <c r="T199" s="374">
        <f t="shared" si="70"/>
        <v>0</v>
      </c>
      <c r="U199" s="374"/>
      <c r="V199" s="374">
        <f t="shared" si="68"/>
        <v>0</v>
      </c>
      <c r="W199" s="410"/>
      <c r="X199" s="374">
        <f t="shared" si="79"/>
        <v>0</v>
      </c>
      <c r="Y199" s="405"/>
      <c r="Z199" s="374">
        <f t="shared" si="81"/>
        <v>0</v>
      </c>
      <c r="AA199" s="410"/>
      <c r="AB199" s="374">
        <f t="shared" si="80"/>
        <v>0</v>
      </c>
      <c r="AC199" s="390"/>
      <c r="AD199" s="404"/>
    </row>
    <row r="200" spans="1:30">
      <c r="A200" s="471"/>
      <c r="B200" s="475" t="s">
        <v>144</v>
      </c>
      <c r="C200" s="478" t="s">
        <v>72</v>
      </c>
      <c r="D200" s="405">
        <v>0</v>
      </c>
      <c r="E200" s="405"/>
      <c r="F200" s="374">
        <f t="shared" si="73"/>
        <v>0</v>
      </c>
      <c r="G200" s="410"/>
      <c r="H200" s="374">
        <f t="shared" si="74"/>
        <v>0</v>
      </c>
      <c r="I200" s="410"/>
      <c r="J200" s="374">
        <f t="shared" si="75"/>
        <v>0</v>
      </c>
      <c r="K200" s="410"/>
      <c r="L200" s="374">
        <f t="shared" si="67"/>
        <v>0</v>
      </c>
      <c r="M200" s="405"/>
      <c r="N200" s="374">
        <f t="shared" si="76"/>
        <v>0</v>
      </c>
      <c r="O200" s="410"/>
      <c r="P200" s="374">
        <f t="shared" si="77"/>
        <v>0</v>
      </c>
      <c r="Q200" s="410"/>
      <c r="R200" s="377">
        <f t="shared" si="78"/>
        <v>0</v>
      </c>
      <c r="S200" s="411"/>
      <c r="T200" s="374">
        <f t="shared" si="70"/>
        <v>0</v>
      </c>
      <c r="U200" s="374"/>
      <c r="V200" s="374">
        <f t="shared" si="68"/>
        <v>0</v>
      </c>
      <c r="W200" s="410"/>
      <c r="X200" s="374">
        <f t="shared" si="79"/>
        <v>0</v>
      </c>
      <c r="Y200" s="405"/>
      <c r="Z200" s="374">
        <f t="shared" si="81"/>
        <v>0</v>
      </c>
      <c r="AA200" s="410"/>
      <c r="AB200" s="374">
        <f t="shared" si="80"/>
        <v>0</v>
      </c>
      <c r="AC200" s="390"/>
      <c r="AD200" s="404"/>
    </row>
    <row r="201" spans="1:30">
      <c r="A201" s="471"/>
      <c r="B201" s="475" t="s">
        <v>86</v>
      </c>
      <c r="C201" s="478" t="s">
        <v>87</v>
      </c>
      <c r="D201" s="617">
        <v>19</v>
      </c>
      <c r="E201" s="405">
        <v>17.82</v>
      </c>
      <c r="F201" s="374">
        <f t="shared" si="73"/>
        <v>17.82</v>
      </c>
      <c r="G201" s="410"/>
      <c r="H201" s="374">
        <f t="shared" si="74"/>
        <v>17.82</v>
      </c>
      <c r="I201" s="410"/>
      <c r="J201" s="374">
        <f t="shared" si="75"/>
        <v>17.82</v>
      </c>
      <c r="K201" s="410"/>
      <c r="L201" s="374">
        <f t="shared" si="67"/>
        <v>17.82</v>
      </c>
      <c r="M201" s="405"/>
      <c r="N201" s="374">
        <f t="shared" si="76"/>
        <v>17.82</v>
      </c>
      <c r="O201" s="410"/>
      <c r="P201" s="374">
        <f t="shared" si="77"/>
        <v>17.82</v>
      </c>
      <c r="Q201" s="410"/>
      <c r="R201" s="377">
        <f t="shared" si="78"/>
        <v>17.82</v>
      </c>
      <c r="S201" s="411"/>
      <c r="T201" s="374">
        <f t="shared" si="70"/>
        <v>17.82</v>
      </c>
      <c r="U201" s="374"/>
      <c r="V201" s="374"/>
      <c r="W201" s="410"/>
      <c r="X201" s="374">
        <f t="shared" si="79"/>
        <v>0</v>
      </c>
      <c r="Y201" s="405"/>
      <c r="Z201" s="374">
        <f t="shared" si="81"/>
        <v>0</v>
      </c>
      <c r="AA201" s="410"/>
      <c r="AB201" s="374">
        <v>17.82</v>
      </c>
      <c r="AC201" s="390">
        <f>+AB201/D201*100</f>
        <v>93.78947368421052</v>
      </c>
      <c r="AD201" s="404"/>
    </row>
    <row r="202" spans="1:30">
      <c r="A202" s="450" t="s">
        <v>835</v>
      </c>
      <c r="B202" s="479" t="str">
        <f>UPPER("Công nghiệp")</f>
        <v>CÔNG NGHIỆP</v>
      </c>
      <c r="C202" s="480"/>
      <c r="D202" s="404"/>
      <c r="E202" s="410"/>
      <c r="F202" s="374" t="str">
        <f t="shared" si="73"/>
        <v xml:space="preserve"> </v>
      </c>
      <c r="G202" s="410"/>
      <c r="H202" s="374" t="str">
        <f t="shared" si="74"/>
        <v xml:space="preserve"> </v>
      </c>
      <c r="I202" s="410"/>
      <c r="J202" s="374" t="str">
        <f t="shared" si="75"/>
        <v xml:space="preserve"> </v>
      </c>
      <c r="K202" s="410"/>
      <c r="L202" s="374" t="str">
        <f t="shared" si="67"/>
        <v xml:space="preserve"> </v>
      </c>
      <c r="M202" s="405"/>
      <c r="N202" s="374" t="str">
        <f t="shared" si="76"/>
        <v xml:space="preserve"> </v>
      </c>
      <c r="O202" s="410"/>
      <c r="P202" s="374" t="str">
        <f t="shared" si="77"/>
        <v xml:space="preserve"> </v>
      </c>
      <c r="Q202" s="410"/>
      <c r="R202" s="374" t="str">
        <f t="shared" si="78"/>
        <v xml:space="preserve"> </v>
      </c>
      <c r="S202" s="411"/>
      <c r="T202" s="374" t="str">
        <f t="shared" si="70"/>
        <v xml:space="preserve"> </v>
      </c>
      <c r="U202" s="374"/>
      <c r="V202" s="374" t="str">
        <f t="shared" si="68"/>
        <v xml:space="preserve"> </v>
      </c>
      <c r="W202" s="410"/>
      <c r="X202" s="374" t="str">
        <f t="shared" si="79"/>
        <v xml:space="preserve"> </v>
      </c>
      <c r="Y202" s="405"/>
      <c r="Z202" s="374" t="str">
        <f t="shared" si="81"/>
        <v xml:space="preserve"> </v>
      </c>
      <c r="AA202" s="410"/>
      <c r="AB202" s="374" t="str">
        <f t="shared" si="80"/>
        <v xml:space="preserve"> </v>
      </c>
      <c r="AC202" s="390"/>
      <c r="AD202" s="404"/>
    </row>
    <row r="203" spans="1:30" s="603" customFormat="1" ht="34.799999999999997">
      <c r="A203" s="448" t="s">
        <v>6</v>
      </c>
      <c r="B203" s="481" t="str">
        <f>UPPER("Giá trị sản xuất công nghiệp theo giá so sánh năm 2010")</f>
        <v>GIÁ TRỊ SẢN XUẤT CÔNG NGHIỆP THEO GIÁ SO SÁNH NĂM 2010</v>
      </c>
      <c r="C203" s="448"/>
      <c r="D203" s="607"/>
      <c r="E203" s="384"/>
      <c r="F203" s="374" t="str">
        <f t="shared" si="73"/>
        <v xml:space="preserve"> </v>
      </c>
      <c r="G203" s="384"/>
      <c r="H203" s="374" t="str">
        <f t="shared" si="74"/>
        <v xml:space="preserve"> </v>
      </c>
      <c r="I203" s="384"/>
      <c r="J203" s="374" t="str">
        <f t="shared" si="75"/>
        <v xml:space="preserve"> </v>
      </c>
      <c r="K203" s="384"/>
      <c r="L203" s="374" t="str">
        <f t="shared" si="67"/>
        <v xml:space="preserve"> </v>
      </c>
      <c r="M203" s="388"/>
      <c r="N203" s="374" t="str">
        <f t="shared" si="76"/>
        <v xml:space="preserve"> </v>
      </c>
      <c r="O203" s="384"/>
      <c r="P203" s="374" t="str">
        <f t="shared" si="77"/>
        <v xml:space="preserve"> </v>
      </c>
      <c r="Q203" s="384"/>
      <c r="R203" s="374" t="str">
        <f t="shared" si="78"/>
        <v xml:space="preserve"> </v>
      </c>
      <c r="S203" s="385"/>
      <c r="T203" s="374" t="str">
        <f t="shared" si="70"/>
        <v xml:space="preserve"> </v>
      </c>
      <c r="U203" s="374"/>
      <c r="V203" s="374" t="str">
        <f t="shared" si="68"/>
        <v xml:space="preserve"> </v>
      </c>
      <c r="W203" s="384"/>
      <c r="X203" s="374" t="str">
        <f t="shared" si="79"/>
        <v xml:space="preserve"> </v>
      </c>
      <c r="Y203" s="388"/>
      <c r="Z203" s="374" t="str">
        <f t="shared" si="81"/>
        <v xml:space="preserve"> </v>
      </c>
      <c r="AA203" s="384"/>
      <c r="AB203" s="374" t="str">
        <f t="shared" si="80"/>
        <v xml:space="preserve"> </v>
      </c>
      <c r="AC203" s="390"/>
      <c r="AD203" s="601"/>
    </row>
    <row r="204" spans="1:30" s="360" customFormat="1">
      <c r="A204" s="482">
        <v>1</v>
      </c>
      <c r="B204" s="464" t="s">
        <v>675</v>
      </c>
      <c r="C204" s="482" t="str">
        <f>+C205</f>
        <v>Tỷ đồng</v>
      </c>
      <c r="D204" s="384">
        <v>951</v>
      </c>
      <c r="E204" s="384">
        <v>12.3</v>
      </c>
      <c r="F204" s="374">
        <f t="shared" si="73"/>
        <v>12.3</v>
      </c>
      <c r="G204" s="374"/>
      <c r="H204" s="374">
        <f t="shared" si="74"/>
        <v>12.3</v>
      </c>
      <c r="I204" s="374"/>
      <c r="J204" s="374">
        <f t="shared" si="75"/>
        <v>12.3</v>
      </c>
      <c r="K204" s="374"/>
      <c r="L204" s="374">
        <f t="shared" ref="L204:L272" si="82">IF(LEN($C204)=0," ",J204+K204)</f>
        <v>12.3</v>
      </c>
      <c r="M204" s="388"/>
      <c r="N204" s="374">
        <f t="shared" si="76"/>
        <v>12.3</v>
      </c>
      <c r="O204" s="384"/>
      <c r="P204" s="374">
        <f t="shared" si="77"/>
        <v>12.3</v>
      </c>
      <c r="Q204" s="384"/>
      <c r="R204" s="374">
        <f t="shared" si="78"/>
        <v>12.3</v>
      </c>
      <c r="S204" s="385"/>
      <c r="T204" s="374">
        <f t="shared" ref="T204:T272" si="83">IF(LEN($C204)=0," ",R204+S204)</f>
        <v>12.3</v>
      </c>
      <c r="U204" s="374"/>
      <c r="V204" s="374">
        <f t="shared" ref="V204:V272" si="84">IF(LEN($C204)=0," ",T204+U204)</f>
        <v>12.3</v>
      </c>
      <c r="W204" s="384"/>
      <c r="X204" s="374">
        <f t="shared" ref="X204:X272" si="85">IF(LEN($C204)=0," ",V204+W204)</f>
        <v>12.3</v>
      </c>
      <c r="Y204" s="388"/>
      <c r="Z204" s="374">
        <f t="shared" si="81"/>
        <v>12.3</v>
      </c>
      <c r="AA204" s="384"/>
      <c r="AB204" s="374">
        <f t="shared" si="80"/>
        <v>12.3</v>
      </c>
      <c r="AC204" s="390">
        <f>+AB204/D204*100</f>
        <v>1.2933753943217667</v>
      </c>
      <c r="AD204" s="604"/>
    </row>
    <row r="205" spans="1:30" s="603" customFormat="1">
      <c r="A205" s="482"/>
      <c r="B205" s="483" t="s">
        <v>676</v>
      </c>
      <c r="C205" s="478" t="s">
        <v>850</v>
      </c>
      <c r="D205" s="388">
        <v>750</v>
      </c>
      <c r="E205" s="384">
        <v>7.2</v>
      </c>
      <c r="F205" s="374">
        <f t="shared" si="73"/>
        <v>7.2</v>
      </c>
      <c r="G205" s="388"/>
      <c r="H205" s="374">
        <f t="shared" si="74"/>
        <v>7.2</v>
      </c>
      <c r="I205" s="388"/>
      <c r="J205" s="374">
        <f t="shared" si="75"/>
        <v>7.2</v>
      </c>
      <c r="K205" s="384"/>
      <c r="L205" s="374">
        <f t="shared" si="82"/>
        <v>7.2</v>
      </c>
      <c r="M205" s="388"/>
      <c r="N205" s="374">
        <f t="shared" si="76"/>
        <v>7.2</v>
      </c>
      <c r="O205" s="384"/>
      <c r="P205" s="374">
        <f t="shared" si="77"/>
        <v>7.2</v>
      </c>
      <c r="Q205" s="384"/>
      <c r="R205" s="374">
        <f t="shared" si="78"/>
        <v>7.2</v>
      </c>
      <c r="S205" s="385"/>
      <c r="T205" s="374">
        <f t="shared" si="83"/>
        <v>7.2</v>
      </c>
      <c r="U205" s="374"/>
      <c r="V205" s="374">
        <f t="shared" si="84"/>
        <v>7.2</v>
      </c>
      <c r="W205" s="388"/>
      <c r="X205" s="374">
        <f t="shared" si="85"/>
        <v>7.2</v>
      </c>
      <c r="Y205" s="388"/>
      <c r="Z205" s="374">
        <f t="shared" si="81"/>
        <v>7.2</v>
      </c>
      <c r="AA205" s="384"/>
      <c r="AB205" s="374">
        <f t="shared" si="80"/>
        <v>7.2</v>
      </c>
      <c r="AC205" s="390">
        <f t="shared" ref="AC205:AC265" si="86">+AB205/D205*100</f>
        <v>0.96000000000000008</v>
      </c>
      <c r="AD205" s="601"/>
    </row>
    <row r="206" spans="1:30" s="603" customFormat="1">
      <c r="A206" s="482"/>
      <c r="B206" s="483" t="s">
        <v>677</v>
      </c>
      <c r="C206" s="478" t="s">
        <v>850</v>
      </c>
      <c r="D206" s="388">
        <v>3.4</v>
      </c>
      <c r="E206" s="384">
        <v>0.3</v>
      </c>
      <c r="F206" s="374">
        <f t="shared" si="73"/>
        <v>0.3</v>
      </c>
      <c r="G206" s="388"/>
      <c r="H206" s="374">
        <f t="shared" si="74"/>
        <v>0.3</v>
      </c>
      <c r="I206" s="388"/>
      <c r="J206" s="374">
        <f t="shared" si="75"/>
        <v>0.3</v>
      </c>
      <c r="K206" s="384"/>
      <c r="L206" s="374">
        <f t="shared" si="82"/>
        <v>0.3</v>
      </c>
      <c r="M206" s="388"/>
      <c r="N206" s="374">
        <f t="shared" si="76"/>
        <v>0.3</v>
      </c>
      <c r="O206" s="384"/>
      <c r="P206" s="374">
        <f t="shared" si="77"/>
        <v>0.3</v>
      </c>
      <c r="Q206" s="384"/>
      <c r="R206" s="374">
        <f t="shared" si="78"/>
        <v>0.3</v>
      </c>
      <c r="S206" s="385"/>
      <c r="T206" s="374">
        <f t="shared" si="83"/>
        <v>0.3</v>
      </c>
      <c r="U206" s="374"/>
      <c r="V206" s="374">
        <f t="shared" si="84"/>
        <v>0.3</v>
      </c>
      <c r="W206" s="388"/>
      <c r="X206" s="374">
        <f t="shared" si="85"/>
        <v>0.3</v>
      </c>
      <c r="Y206" s="388"/>
      <c r="Z206" s="374">
        <f t="shared" si="81"/>
        <v>0.3</v>
      </c>
      <c r="AA206" s="384"/>
      <c r="AB206" s="374">
        <f t="shared" si="80"/>
        <v>0.3</v>
      </c>
      <c r="AC206" s="390">
        <f t="shared" si="86"/>
        <v>8.8235294117647065</v>
      </c>
      <c r="AD206" s="601"/>
    </row>
    <row r="207" spans="1:30" s="603" customFormat="1">
      <c r="A207" s="482"/>
      <c r="B207" s="483" t="s">
        <v>678</v>
      </c>
      <c r="C207" s="478" t="s">
        <v>850</v>
      </c>
      <c r="D207" s="388">
        <v>197.6</v>
      </c>
      <c r="E207" s="384">
        <v>4.8</v>
      </c>
      <c r="F207" s="374">
        <f t="shared" si="73"/>
        <v>4.8</v>
      </c>
      <c r="G207" s="388"/>
      <c r="H207" s="374">
        <f t="shared" si="74"/>
        <v>4.8</v>
      </c>
      <c r="I207" s="388"/>
      <c r="J207" s="374">
        <f t="shared" si="75"/>
        <v>4.8</v>
      </c>
      <c r="K207" s="384"/>
      <c r="L207" s="374">
        <f t="shared" si="82"/>
        <v>4.8</v>
      </c>
      <c r="M207" s="388"/>
      <c r="N207" s="374">
        <f t="shared" si="76"/>
        <v>4.8</v>
      </c>
      <c r="O207" s="384"/>
      <c r="P207" s="374">
        <f t="shared" si="77"/>
        <v>4.8</v>
      </c>
      <c r="Q207" s="384"/>
      <c r="R207" s="374">
        <f t="shared" si="78"/>
        <v>4.8</v>
      </c>
      <c r="S207" s="385"/>
      <c r="T207" s="374">
        <f t="shared" si="83"/>
        <v>4.8</v>
      </c>
      <c r="U207" s="374"/>
      <c r="V207" s="374">
        <f t="shared" si="84"/>
        <v>4.8</v>
      </c>
      <c r="W207" s="388"/>
      <c r="X207" s="374">
        <f t="shared" si="85"/>
        <v>4.8</v>
      </c>
      <c r="Y207" s="388"/>
      <c r="Z207" s="374">
        <f t="shared" si="81"/>
        <v>4.8</v>
      </c>
      <c r="AA207" s="384"/>
      <c r="AB207" s="374">
        <f t="shared" si="80"/>
        <v>4.8</v>
      </c>
      <c r="AC207" s="390">
        <f t="shared" si="86"/>
        <v>2.42914979757085</v>
      </c>
      <c r="AD207" s="601"/>
    </row>
    <row r="208" spans="1:30" s="603" customFormat="1" hidden="1">
      <c r="A208" s="482"/>
      <c r="B208" s="483" t="s">
        <v>241</v>
      </c>
      <c r="C208" s="478" t="s">
        <v>850</v>
      </c>
      <c r="D208" s="388"/>
      <c r="E208" s="384"/>
      <c r="F208" s="374">
        <f t="shared" si="73"/>
        <v>0</v>
      </c>
      <c r="G208" s="388"/>
      <c r="H208" s="374">
        <f t="shared" si="74"/>
        <v>0</v>
      </c>
      <c r="I208" s="388"/>
      <c r="J208" s="374">
        <f t="shared" si="75"/>
        <v>0</v>
      </c>
      <c r="K208" s="384"/>
      <c r="L208" s="374">
        <f t="shared" si="82"/>
        <v>0</v>
      </c>
      <c r="M208" s="388"/>
      <c r="N208" s="374">
        <f t="shared" si="76"/>
        <v>0</v>
      </c>
      <c r="O208" s="384"/>
      <c r="P208" s="374">
        <f t="shared" si="77"/>
        <v>0</v>
      </c>
      <c r="Q208" s="384"/>
      <c r="R208" s="374">
        <f t="shared" si="78"/>
        <v>0</v>
      </c>
      <c r="S208" s="385"/>
      <c r="T208" s="374">
        <f t="shared" si="83"/>
        <v>0</v>
      </c>
      <c r="U208" s="374"/>
      <c r="V208" s="374">
        <f t="shared" si="84"/>
        <v>0</v>
      </c>
      <c r="W208" s="384"/>
      <c r="X208" s="374">
        <f t="shared" si="85"/>
        <v>0</v>
      </c>
      <c r="Y208" s="388"/>
      <c r="Z208" s="374">
        <f t="shared" si="81"/>
        <v>0</v>
      </c>
      <c r="AA208" s="384"/>
      <c r="AB208" s="374">
        <f t="shared" si="80"/>
        <v>0</v>
      </c>
      <c r="AC208" s="390" t="e">
        <f t="shared" si="86"/>
        <v>#DIV/0!</v>
      </c>
      <c r="AD208" s="601"/>
    </row>
    <row r="209" spans="1:30" s="603" customFormat="1" hidden="1">
      <c r="A209" s="482"/>
      <c r="B209" s="483" t="s">
        <v>582</v>
      </c>
      <c r="C209" s="478" t="s">
        <v>850</v>
      </c>
      <c r="D209" s="388"/>
      <c r="E209" s="384"/>
      <c r="F209" s="374">
        <f t="shared" si="73"/>
        <v>0</v>
      </c>
      <c r="G209" s="388"/>
      <c r="H209" s="374">
        <f t="shared" si="74"/>
        <v>0</v>
      </c>
      <c r="I209" s="388"/>
      <c r="J209" s="374">
        <f t="shared" si="75"/>
        <v>0</v>
      </c>
      <c r="K209" s="384"/>
      <c r="L209" s="374">
        <f t="shared" si="82"/>
        <v>0</v>
      </c>
      <c r="M209" s="388"/>
      <c r="N209" s="374">
        <f t="shared" si="76"/>
        <v>0</v>
      </c>
      <c r="O209" s="384"/>
      <c r="P209" s="374">
        <f t="shared" si="77"/>
        <v>0</v>
      </c>
      <c r="Q209" s="384"/>
      <c r="R209" s="374">
        <f t="shared" si="78"/>
        <v>0</v>
      </c>
      <c r="S209" s="385"/>
      <c r="T209" s="374">
        <f t="shared" si="83"/>
        <v>0</v>
      </c>
      <c r="U209" s="374"/>
      <c r="V209" s="374">
        <f t="shared" si="84"/>
        <v>0</v>
      </c>
      <c r="W209" s="384"/>
      <c r="X209" s="374">
        <f t="shared" si="85"/>
        <v>0</v>
      </c>
      <c r="Y209" s="388"/>
      <c r="Z209" s="374">
        <f t="shared" si="81"/>
        <v>0</v>
      </c>
      <c r="AA209" s="384"/>
      <c r="AB209" s="374">
        <f t="shared" si="80"/>
        <v>0</v>
      </c>
      <c r="AC209" s="390" t="e">
        <f t="shared" si="86"/>
        <v>#DIV/0!</v>
      </c>
      <c r="AD209" s="601"/>
    </row>
    <row r="210" spans="1:30" s="360" customFormat="1">
      <c r="A210" s="448">
        <v>2</v>
      </c>
      <c r="B210" s="464" t="s">
        <v>242</v>
      </c>
      <c r="C210" s="448" t="str">
        <f>+C209</f>
        <v>Tỷ đồng</v>
      </c>
      <c r="D210" s="384">
        <v>951</v>
      </c>
      <c r="E210" s="384">
        <v>12.3</v>
      </c>
      <c r="F210" s="374">
        <f t="shared" si="73"/>
        <v>12.3</v>
      </c>
      <c r="G210" s="374"/>
      <c r="H210" s="374">
        <f t="shared" si="74"/>
        <v>12.3</v>
      </c>
      <c r="I210" s="388"/>
      <c r="J210" s="374">
        <f t="shared" si="75"/>
        <v>12.3</v>
      </c>
      <c r="K210" s="384"/>
      <c r="L210" s="374">
        <f t="shared" si="82"/>
        <v>12.3</v>
      </c>
      <c r="M210" s="388"/>
      <c r="N210" s="374">
        <f t="shared" si="76"/>
        <v>12.3</v>
      </c>
      <c r="O210" s="384"/>
      <c r="P210" s="374">
        <f t="shared" si="77"/>
        <v>12.3</v>
      </c>
      <c r="Q210" s="384"/>
      <c r="R210" s="374">
        <f t="shared" si="78"/>
        <v>12.3</v>
      </c>
      <c r="S210" s="385"/>
      <c r="T210" s="374">
        <f t="shared" si="83"/>
        <v>12.3</v>
      </c>
      <c r="U210" s="374"/>
      <c r="V210" s="374">
        <f t="shared" si="84"/>
        <v>12.3</v>
      </c>
      <c r="W210" s="384"/>
      <c r="X210" s="374">
        <f t="shared" si="85"/>
        <v>12.3</v>
      </c>
      <c r="Y210" s="388"/>
      <c r="Z210" s="374">
        <f t="shared" si="81"/>
        <v>12.3</v>
      </c>
      <c r="AA210" s="384"/>
      <c r="AB210" s="374">
        <f t="shared" si="80"/>
        <v>12.3</v>
      </c>
      <c r="AC210" s="390">
        <f t="shared" si="86"/>
        <v>1.2933753943217667</v>
      </c>
      <c r="AD210" s="604"/>
    </row>
    <row r="211" spans="1:30" s="603" customFormat="1">
      <c r="A211" s="471"/>
      <c r="B211" s="483" t="s">
        <v>244</v>
      </c>
      <c r="C211" s="471" t="str">
        <f>+C210</f>
        <v>Tỷ đồng</v>
      </c>
      <c r="D211" s="388">
        <v>16</v>
      </c>
      <c r="E211" s="384"/>
      <c r="F211" s="374">
        <f t="shared" si="73"/>
        <v>0</v>
      </c>
      <c r="G211" s="388"/>
      <c r="H211" s="374">
        <f t="shared" si="74"/>
        <v>0</v>
      </c>
      <c r="I211" s="388"/>
      <c r="J211" s="374">
        <f t="shared" si="75"/>
        <v>0</v>
      </c>
      <c r="K211" s="384"/>
      <c r="L211" s="374">
        <f t="shared" si="82"/>
        <v>0</v>
      </c>
      <c r="M211" s="388"/>
      <c r="N211" s="374">
        <f t="shared" si="76"/>
        <v>0</v>
      </c>
      <c r="O211" s="384"/>
      <c r="P211" s="374">
        <f t="shared" si="77"/>
        <v>0</v>
      </c>
      <c r="Q211" s="384"/>
      <c r="R211" s="374">
        <f t="shared" si="78"/>
        <v>0</v>
      </c>
      <c r="S211" s="385"/>
      <c r="T211" s="374">
        <f t="shared" si="83"/>
        <v>0</v>
      </c>
      <c r="U211" s="374"/>
      <c r="V211" s="374">
        <f t="shared" si="84"/>
        <v>0</v>
      </c>
      <c r="W211" s="388"/>
      <c r="X211" s="374">
        <f t="shared" si="85"/>
        <v>0</v>
      </c>
      <c r="Y211" s="388"/>
      <c r="Z211" s="374">
        <f t="shared" si="81"/>
        <v>0</v>
      </c>
      <c r="AA211" s="384"/>
      <c r="AB211" s="374">
        <f t="shared" si="80"/>
        <v>0</v>
      </c>
      <c r="AC211" s="390">
        <f t="shared" si="86"/>
        <v>0</v>
      </c>
      <c r="AD211" s="601"/>
    </row>
    <row r="212" spans="1:30" s="603" customFormat="1">
      <c r="A212" s="471"/>
      <c r="B212" s="483" t="s">
        <v>245</v>
      </c>
      <c r="C212" s="471" t="str">
        <f>+C211</f>
        <v>Tỷ đồng</v>
      </c>
      <c r="D212" s="388">
        <v>77</v>
      </c>
      <c r="E212" s="384">
        <v>5</v>
      </c>
      <c r="F212" s="374">
        <f t="shared" si="73"/>
        <v>5</v>
      </c>
      <c r="G212" s="388"/>
      <c r="H212" s="374">
        <f t="shared" si="74"/>
        <v>5</v>
      </c>
      <c r="I212" s="388"/>
      <c r="J212" s="374">
        <f t="shared" si="75"/>
        <v>5</v>
      </c>
      <c r="K212" s="384"/>
      <c r="L212" s="374">
        <f t="shared" si="82"/>
        <v>5</v>
      </c>
      <c r="M212" s="388"/>
      <c r="N212" s="374">
        <f t="shared" si="76"/>
        <v>5</v>
      </c>
      <c r="O212" s="384"/>
      <c r="P212" s="374">
        <f t="shared" si="77"/>
        <v>5</v>
      </c>
      <c r="Q212" s="384"/>
      <c r="R212" s="374">
        <f t="shared" ref="R212:R225" si="87">IF(LEN($C212)=0," ",P212+Q212)</f>
        <v>5</v>
      </c>
      <c r="S212" s="385"/>
      <c r="T212" s="374">
        <f t="shared" si="83"/>
        <v>5</v>
      </c>
      <c r="U212" s="374"/>
      <c r="V212" s="374">
        <f t="shared" si="84"/>
        <v>5</v>
      </c>
      <c r="W212" s="388"/>
      <c r="X212" s="374">
        <f t="shared" si="85"/>
        <v>5</v>
      </c>
      <c r="Y212" s="388"/>
      <c r="Z212" s="374">
        <f t="shared" si="81"/>
        <v>5</v>
      </c>
      <c r="AA212" s="384"/>
      <c r="AB212" s="374">
        <f t="shared" si="80"/>
        <v>5</v>
      </c>
      <c r="AC212" s="390">
        <f t="shared" si="86"/>
        <v>6.4935064935064926</v>
      </c>
      <c r="AD212" s="601"/>
    </row>
    <row r="213" spans="1:30" s="603" customFormat="1" ht="36">
      <c r="A213" s="471"/>
      <c r="B213" s="484" t="s">
        <v>679</v>
      </c>
      <c r="C213" s="471" t="str">
        <f>+C212</f>
        <v>Tỷ đồng</v>
      </c>
      <c r="D213" s="388">
        <v>846</v>
      </c>
      <c r="E213" s="384">
        <v>6.3</v>
      </c>
      <c r="F213" s="374">
        <f t="shared" si="73"/>
        <v>6.3</v>
      </c>
      <c r="G213" s="388"/>
      <c r="H213" s="374">
        <f t="shared" si="74"/>
        <v>6.3</v>
      </c>
      <c r="I213" s="388"/>
      <c r="J213" s="374">
        <f t="shared" si="75"/>
        <v>6.3</v>
      </c>
      <c r="K213" s="384"/>
      <c r="L213" s="374">
        <f t="shared" si="82"/>
        <v>6.3</v>
      </c>
      <c r="M213" s="388"/>
      <c r="N213" s="374">
        <f t="shared" si="76"/>
        <v>6.3</v>
      </c>
      <c r="O213" s="384"/>
      <c r="P213" s="374">
        <f t="shared" si="77"/>
        <v>6.3</v>
      </c>
      <c r="Q213" s="384"/>
      <c r="R213" s="374">
        <f t="shared" si="87"/>
        <v>6.3</v>
      </c>
      <c r="S213" s="385"/>
      <c r="T213" s="374">
        <f t="shared" si="83"/>
        <v>6.3</v>
      </c>
      <c r="U213" s="374"/>
      <c r="V213" s="374">
        <f t="shared" si="84"/>
        <v>6.3</v>
      </c>
      <c r="W213" s="388"/>
      <c r="X213" s="374">
        <f t="shared" si="85"/>
        <v>6.3</v>
      </c>
      <c r="Y213" s="388"/>
      <c r="Z213" s="374">
        <f t="shared" si="81"/>
        <v>6.3</v>
      </c>
      <c r="AA213" s="384"/>
      <c r="AB213" s="374">
        <f t="shared" si="80"/>
        <v>6.3</v>
      </c>
      <c r="AC213" s="390">
        <f t="shared" si="86"/>
        <v>0.74468085106382975</v>
      </c>
      <c r="AD213" s="601"/>
    </row>
    <row r="214" spans="1:30" s="603" customFormat="1" ht="36">
      <c r="A214" s="471"/>
      <c r="B214" s="484" t="s">
        <v>680</v>
      </c>
      <c r="C214" s="471" t="str">
        <f>+C213</f>
        <v>Tỷ đồng</v>
      </c>
      <c r="D214" s="388">
        <v>12</v>
      </c>
      <c r="E214" s="384">
        <v>1</v>
      </c>
      <c r="F214" s="374">
        <f t="shared" si="73"/>
        <v>1</v>
      </c>
      <c r="G214" s="388"/>
      <c r="H214" s="374">
        <f t="shared" si="74"/>
        <v>1</v>
      </c>
      <c r="I214" s="388"/>
      <c r="J214" s="374">
        <f t="shared" si="75"/>
        <v>1</v>
      </c>
      <c r="K214" s="384"/>
      <c r="L214" s="374">
        <f t="shared" si="82"/>
        <v>1</v>
      </c>
      <c r="M214" s="388"/>
      <c r="N214" s="374">
        <f t="shared" si="76"/>
        <v>1</v>
      </c>
      <c r="O214" s="384"/>
      <c r="P214" s="374">
        <f t="shared" si="77"/>
        <v>1</v>
      </c>
      <c r="Q214" s="384"/>
      <c r="R214" s="374">
        <f t="shared" si="87"/>
        <v>1</v>
      </c>
      <c r="S214" s="385"/>
      <c r="T214" s="374">
        <f t="shared" si="83"/>
        <v>1</v>
      </c>
      <c r="U214" s="374"/>
      <c r="V214" s="374">
        <f t="shared" si="84"/>
        <v>1</v>
      </c>
      <c r="W214" s="388"/>
      <c r="X214" s="374">
        <f t="shared" si="85"/>
        <v>1</v>
      </c>
      <c r="Y214" s="388"/>
      <c r="Z214" s="374">
        <f t="shared" si="81"/>
        <v>1</v>
      </c>
      <c r="AA214" s="384"/>
      <c r="AB214" s="374">
        <f t="shared" si="80"/>
        <v>1</v>
      </c>
      <c r="AC214" s="390">
        <f t="shared" si="86"/>
        <v>8.3333333333333321</v>
      </c>
      <c r="AD214" s="601"/>
    </row>
    <row r="215" spans="1:30" s="603" customFormat="1">
      <c r="A215" s="448" t="s">
        <v>52</v>
      </c>
      <c r="B215" s="464" t="str">
        <f>UPPER("Sản phẩm chủ yếu")</f>
        <v>SẢN PHẨM CHỦ YẾU</v>
      </c>
      <c r="C215" s="448"/>
      <c r="D215" s="388"/>
      <c r="E215" s="384"/>
      <c r="F215" s="374" t="str">
        <f t="shared" si="73"/>
        <v xml:space="preserve"> </v>
      </c>
      <c r="G215" s="384"/>
      <c r="H215" s="374" t="str">
        <f t="shared" si="74"/>
        <v xml:space="preserve"> </v>
      </c>
      <c r="I215" s="388"/>
      <c r="J215" s="374" t="str">
        <f t="shared" si="75"/>
        <v xml:space="preserve"> </v>
      </c>
      <c r="K215" s="384"/>
      <c r="L215" s="374" t="str">
        <f t="shared" si="82"/>
        <v xml:space="preserve"> </v>
      </c>
      <c r="M215" s="388"/>
      <c r="N215" s="374" t="str">
        <f t="shared" si="76"/>
        <v xml:space="preserve"> </v>
      </c>
      <c r="O215" s="384"/>
      <c r="P215" s="374" t="str">
        <f t="shared" si="77"/>
        <v xml:space="preserve"> </v>
      </c>
      <c r="Q215" s="384"/>
      <c r="R215" s="374" t="str">
        <f t="shared" si="87"/>
        <v xml:space="preserve"> </v>
      </c>
      <c r="S215" s="385"/>
      <c r="T215" s="374" t="str">
        <f t="shared" si="83"/>
        <v xml:space="preserve"> </v>
      </c>
      <c r="U215" s="374"/>
      <c r="V215" s="374" t="str">
        <f t="shared" si="84"/>
        <v xml:space="preserve"> </v>
      </c>
      <c r="W215" s="384"/>
      <c r="X215" s="374" t="str">
        <f t="shared" si="85"/>
        <v xml:space="preserve"> </v>
      </c>
      <c r="Y215" s="388"/>
      <c r="Z215" s="374" t="str">
        <f t="shared" si="81"/>
        <v xml:space="preserve"> </v>
      </c>
      <c r="AA215" s="384"/>
      <c r="AB215" s="374" t="str">
        <f t="shared" si="80"/>
        <v xml:space="preserve"> </v>
      </c>
      <c r="AC215" s="390"/>
      <c r="AD215" s="601"/>
    </row>
    <row r="216" spans="1:30" s="360" customFormat="1" hidden="1">
      <c r="A216" s="478"/>
      <c r="B216" s="470" t="s">
        <v>681</v>
      </c>
      <c r="C216" s="471" t="s">
        <v>253</v>
      </c>
      <c r="D216" s="387"/>
      <c r="E216" s="384"/>
      <c r="F216" s="374">
        <f t="shared" si="73"/>
        <v>0</v>
      </c>
      <c r="G216" s="384"/>
      <c r="H216" s="374">
        <f t="shared" si="74"/>
        <v>0</v>
      </c>
      <c r="I216" s="384"/>
      <c r="J216" s="374">
        <f t="shared" si="75"/>
        <v>0</v>
      </c>
      <c r="K216" s="384"/>
      <c r="L216" s="374">
        <f t="shared" si="82"/>
        <v>0</v>
      </c>
      <c r="M216" s="388"/>
      <c r="N216" s="374">
        <f t="shared" si="76"/>
        <v>0</v>
      </c>
      <c r="O216" s="384"/>
      <c r="P216" s="374">
        <f t="shared" si="77"/>
        <v>0</v>
      </c>
      <c r="Q216" s="384"/>
      <c r="R216" s="374">
        <f t="shared" si="87"/>
        <v>0</v>
      </c>
      <c r="S216" s="385"/>
      <c r="T216" s="374">
        <f t="shared" si="83"/>
        <v>0</v>
      </c>
      <c r="U216" s="374"/>
      <c r="V216" s="374">
        <f t="shared" si="84"/>
        <v>0</v>
      </c>
      <c r="W216" s="384"/>
      <c r="X216" s="374">
        <f t="shared" si="85"/>
        <v>0</v>
      </c>
      <c r="Y216" s="388"/>
      <c r="Z216" s="374">
        <f t="shared" si="81"/>
        <v>0</v>
      </c>
      <c r="AA216" s="384"/>
      <c r="AB216" s="374">
        <f t="shared" si="80"/>
        <v>0</v>
      </c>
      <c r="AC216" s="390" t="e">
        <f t="shared" si="86"/>
        <v>#DIV/0!</v>
      </c>
      <c r="AD216" s="604"/>
    </row>
    <row r="217" spans="1:30" s="603" customFormat="1">
      <c r="A217" s="478"/>
      <c r="B217" s="483" t="s">
        <v>255</v>
      </c>
      <c r="C217" s="471" t="s">
        <v>253</v>
      </c>
      <c r="D217" s="387">
        <v>940000</v>
      </c>
      <c r="E217" s="384">
        <v>7000</v>
      </c>
      <c r="F217" s="374">
        <f t="shared" si="73"/>
        <v>7000</v>
      </c>
      <c r="G217" s="387"/>
      <c r="H217" s="374">
        <f t="shared" si="74"/>
        <v>7000</v>
      </c>
      <c r="I217" s="387"/>
      <c r="J217" s="374">
        <f t="shared" si="75"/>
        <v>7000</v>
      </c>
      <c r="K217" s="386"/>
      <c r="L217" s="381">
        <f t="shared" si="82"/>
        <v>7000</v>
      </c>
      <c r="M217" s="387"/>
      <c r="N217" s="374">
        <f t="shared" si="76"/>
        <v>7000</v>
      </c>
      <c r="O217" s="386"/>
      <c r="P217" s="374">
        <f t="shared" si="77"/>
        <v>7000</v>
      </c>
      <c r="Q217" s="386"/>
      <c r="R217" s="374">
        <f t="shared" si="87"/>
        <v>7000</v>
      </c>
      <c r="S217" s="608"/>
      <c r="T217" s="381">
        <f t="shared" si="83"/>
        <v>7000</v>
      </c>
      <c r="U217" s="381"/>
      <c r="V217" s="381">
        <f t="shared" si="84"/>
        <v>7000</v>
      </c>
      <c r="W217" s="387"/>
      <c r="X217" s="381">
        <f t="shared" si="85"/>
        <v>7000</v>
      </c>
      <c r="Y217" s="387"/>
      <c r="Z217" s="374">
        <f t="shared" si="81"/>
        <v>7000</v>
      </c>
      <c r="AA217" s="386"/>
      <c r="AB217" s="374">
        <f t="shared" si="80"/>
        <v>7000</v>
      </c>
      <c r="AC217" s="390">
        <f>+AB217/D217*100</f>
        <v>0.74468085106382986</v>
      </c>
      <c r="AD217" s="601"/>
    </row>
    <row r="218" spans="1:30" s="603" customFormat="1" hidden="1">
      <c r="A218" s="478"/>
      <c r="B218" s="483" t="s">
        <v>682</v>
      </c>
      <c r="C218" s="471" t="s">
        <v>253</v>
      </c>
      <c r="D218" s="388"/>
      <c r="E218" s="384"/>
      <c r="F218" s="374">
        <f t="shared" si="73"/>
        <v>0</v>
      </c>
      <c r="G218" s="388"/>
      <c r="H218" s="374">
        <f t="shared" si="74"/>
        <v>0</v>
      </c>
      <c r="I218" s="387"/>
      <c r="J218" s="374">
        <f t="shared" si="75"/>
        <v>0</v>
      </c>
      <c r="K218" s="386"/>
      <c r="L218" s="381">
        <f t="shared" si="82"/>
        <v>0</v>
      </c>
      <c r="M218" s="387"/>
      <c r="N218" s="374">
        <f t="shared" si="76"/>
        <v>0</v>
      </c>
      <c r="O218" s="386"/>
      <c r="P218" s="374">
        <f t="shared" si="77"/>
        <v>0</v>
      </c>
      <c r="Q218" s="386"/>
      <c r="R218" s="374">
        <f t="shared" si="87"/>
        <v>0</v>
      </c>
      <c r="S218" s="608"/>
      <c r="T218" s="381">
        <f t="shared" si="83"/>
        <v>0</v>
      </c>
      <c r="U218" s="381"/>
      <c r="V218" s="381">
        <f t="shared" si="84"/>
        <v>0</v>
      </c>
      <c r="W218" s="387"/>
      <c r="X218" s="381">
        <f t="shared" si="85"/>
        <v>0</v>
      </c>
      <c r="Y218" s="387"/>
      <c r="Z218" s="374">
        <f t="shared" si="81"/>
        <v>0</v>
      </c>
      <c r="AA218" s="386"/>
      <c r="AB218" s="374">
        <f t="shared" si="80"/>
        <v>0</v>
      </c>
      <c r="AC218" s="390" t="e">
        <f t="shared" si="86"/>
        <v>#DIV/0!</v>
      </c>
      <c r="AD218" s="601"/>
    </row>
    <row r="219" spans="1:30" s="603" customFormat="1">
      <c r="A219" s="478"/>
      <c r="B219" s="470" t="s">
        <v>683</v>
      </c>
      <c r="C219" s="471" t="s">
        <v>257</v>
      </c>
      <c r="D219" s="387">
        <v>60000</v>
      </c>
      <c r="E219" s="384"/>
      <c r="F219" s="374">
        <f t="shared" si="73"/>
        <v>0</v>
      </c>
      <c r="G219" s="387"/>
      <c r="H219" s="374">
        <f t="shared" si="74"/>
        <v>0</v>
      </c>
      <c r="I219" s="387"/>
      <c r="J219" s="374">
        <f t="shared" si="75"/>
        <v>0</v>
      </c>
      <c r="K219" s="386"/>
      <c r="L219" s="381">
        <f t="shared" si="82"/>
        <v>0</v>
      </c>
      <c r="M219" s="387"/>
      <c r="N219" s="374">
        <f t="shared" si="76"/>
        <v>0</v>
      </c>
      <c r="O219" s="386"/>
      <c r="P219" s="374">
        <f t="shared" si="77"/>
        <v>0</v>
      </c>
      <c r="Q219" s="386"/>
      <c r="R219" s="374">
        <f t="shared" si="87"/>
        <v>0</v>
      </c>
      <c r="S219" s="608"/>
      <c r="T219" s="381">
        <f t="shared" si="83"/>
        <v>0</v>
      </c>
      <c r="U219" s="381"/>
      <c r="V219" s="381">
        <f t="shared" si="84"/>
        <v>0</v>
      </c>
      <c r="W219" s="387"/>
      <c r="X219" s="381">
        <f t="shared" si="85"/>
        <v>0</v>
      </c>
      <c r="Y219" s="387"/>
      <c r="Z219" s="374">
        <f t="shared" si="81"/>
        <v>0</v>
      </c>
      <c r="AA219" s="386"/>
      <c r="AB219" s="374">
        <f t="shared" si="80"/>
        <v>0</v>
      </c>
      <c r="AC219" s="390">
        <f t="shared" si="86"/>
        <v>0</v>
      </c>
      <c r="AD219" s="601"/>
    </row>
    <row r="220" spans="1:30" s="603" customFormat="1">
      <c r="A220" s="478"/>
      <c r="B220" s="470" t="s">
        <v>686</v>
      </c>
      <c r="C220" s="471" t="s">
        <v>885</v>
      </c>
      <c r="D220" s="387">
        <v>19000</v>
      </c>
      <c r="E220" s="384">
        <v>1000</v>
      </c>
      <c r="F220" s="374">
        <f t="shared" si="73"/>
        <v>1000</v>
      </c>
      <c r="G220" s="387"/>
      <c r="H220" s="374">
        <f t="shared" si="74"/>
        <v>1000</v>
      </c>
      <c r="I220" s="387"/>
      <c r="J220" s="374">
        <f t="shared" si="75"/>
        <v>1000</v>
      </c>
      <c r="K220" s="386"/>
      <c r="L220" s="381">
        <f>IF(LEN($C220)=0," ",J220+K220)</f>
        <v>1000</v>
      </c>
      <c r="M220" s="387"/>
      <c r="N220" s="374">
        <f t="shared" si="76"/>
        <v>1000</v>
      </c>
      <c r="O220" s="386"/>
      <c r="P220" s="374">
        <f t="shared" si="77"/>
        <v>1000</v>
      </c>
      <c r="Q220" s="386"/>
      <c r="R220" s="374">
        <f t="shared" si="87"/>
        <v>1000</v>
      </c>
      <c r="S220" s="608"/>
      <c r="T220" s="381">
        <f t="shared" si="83"/>
        <v>1000</v>
      </c>
      <c r="U220" s="381"/>
      <c r="V220" s="381">
        <f t="shared" si="84"/>
        <v>1000</v>
      </c>
      <c r="W220" s="387"/>
      <c r="X220" s="381">
        <f t="shared" si="85"/>
        <v>1000</v>
      </c>
      <c r="Y220" s="387"/>
      <c r="Z220" s="374">
        <f t="shared" si="81"/>
        <v>1000</v>
      </c>
      <c r="AA220" s="386"/>
      <c r="AB220" s="374">
        <f t="shared" si="80"/>
        <v>1000</v>
      </c>
      <c r="AC220" s="390">
        <f t="shared" si="86"/>
        <v>5.2631578947368416</v>
      </c>
      <c r="AD220" s="601"/>
    </row>
    <row r="221" spans="1:30" s="603" customFormat="1">
      <c r="A221" s="478"/>
      <c r="B221" s="470" t="s">
        <v>684</v>
      </c>
      <c r="C221" s="471" t="s">
        <v>157</v>
      </c>
      <c r="D221" s="387">
        <v>705</v>
      </c>
      <c r="E221" s="384"/>
      <c r="F221" s="374">
        <f t="shared" si="73"/>
        <v>0</v>
      </c>
      <c r="G221" s="388"/>
      <c r="H221" s="374">
        <f t="shared" si="74"/>
        <v>0</v>
      </c>
      <c r="I221" s="388"/>
      <c r="J221" s="374">
        <f t="shared" si="75"/>
        <v>0</v>
      </c>
      <c r="K221" s="386"/>
      <c r="L221" s="381">
        <f t="shared" si="82"/>
        <v>0</v>
      </c>
      <c r="M221" s="387"/>
      <c r="N221" s="374">
        <f t="shared" si="76"/>
        <v>0</v>
      </c>
      <c r="O221" s="386"/>
      <c r="P221" s="374">
        <f t="shared" si="77"/>
        <v>0</v>
      </c>
      <c r="Q221" s="386"/>
      <c r="R221" s="374">
        <f t="shared" si="87"/>
        <v>0</v>
      </c>
      <c r="S221" s="608"/>
      <c r="T221" s="381">
        <f t="shared" si="83"/>
        <v>0</v>
      </c>
      <c r="U221" s="381"/>
      <c r="V221" s="381">
        <f t="shared" si="84"/>
        <v>0</v>
      </c>
      <c r="W221" s="387"/>
      <c r="X221" s="381">
        <f t="shared" si="85"/>
        <v>0</v>
      </c>
      <c r="Y221" s="387"/>
      <c r="Z221" s="374">
        <f t="shared" si="81"/>
        <v>0</v>
      </c>
      <c r="AA221" s="386"/>
      <c r="AB221" s="374">
        <f t="shared" si="80"/>
        <v>0</v>
      </c>
      <c r="AC221" s="390">
        <f t="shared" si="86"/>
        <v>0</v>
      </c>
      <c r="AD221" s="601"/>
    </row>
    <row r="222" spans="1:30" s="603" customFormat="1">
      <c r="A222" s="478"/>
      <c r="B222" s="470" t="s">
        <v>685</v>
      </c>
      <c r="C222" s="471" t="s">
        <v>262</v>
      </c>
      <c r="D222" s="387">
        <v>760</v>
      </c>
      <c r="E222" s="384">
        <v>60</v>
      </c>
      <c r="F222" s="374">
        <f t="shared" si="73"/>
        <v>60</v>
      </c>
      <c r="G222" s="387"/>
      <c r="H222" s="374">
        <f t="shared" si="74"/>
        <v>60</v>
      </c>
      <c r="I222" s="388"/>
      <c r="J222" s="374">
        <f t="shared" si="75"/>
        <v>60</v>
      </c>
      <c r="K222" s="386"/>
      <c r="L222" s="381">
        <f t="shared" si="82"/>
        <v>60</v>
      </c>
      <c r="M222" s="387"/>
      <c r="N222" s="374">
        <f t="shared" si="76"/>
        <v>60</v>
      </c>
      <c r="O222" s="386"/>
      <c r="P222" s="374">
        <f t="shared" si="77"/>
        <v>60</v>
      </c>
      <c r="Q222" s="386"/>
      <c r="R222" s="374">
        <f t="shared" si="87"/>
        <v>60</v>
      </c>
      <c r="S222" s="608"/>
      <c r="T222" s="381">
        <f t="shared" si="83"/>
        <v>60</v>
      </c>
      <c r="U222" s="381"/>
      <c r="V222" s="381">
        <f t="shared" si="84"/>
        <v>60</v>
      </c>
      <c r="W222" s="387"/>
      <c r="X222" s="381">
        <f t="shared" si="85"/>
        <v>60</v>
      </c>
      <c r="Y222" s="387"/>
      <c r="Z222" s="374">
        <f t="shared" si="81"/>
        <v>60</v>
      </c>
      <c r="AA222" s="386"/>
      <c r="AB222" s="374">
        <f t="shared" si="80"/>
        <v>60</v>
      </c>
      <c r="AC222" s="390">
        <f t="shared" si="86"/>
        <v>7.8947368421052628</v>
      </c>
      <c r="AD222" s="601"/>
    </row>
    <row r="223" spans="1:30" s="360" customFormat="1">
      <c r="A223" s="482" t="s">
        <v>88</v>
      </c>
      <c r="B223" s="493" t="s">
        <v>68</v>
      </c>
      <c r="C223" s="448"/>
      <c r="D223" s="386"/>
      <c r="E223" s="384"/>
      <c r="F223" s="374" t="str">
        <f t="shared" si="73"/>
        <v xml:space="preserve"> </v>
      </c>
      <c r="G223" s="386"/>
      <c r="H223" s="374" t="str">
        <f t="shared" si="74"/>
        <v xml:space="preserve"> </v>
      </c>
      <c r="I223" s="384"/>
      <c r="J223" s="374" t="str">
        <f t="shared" si="75"/>
        <v xml:space="preserve"> </v>
      </c>
      <c r="K223" s="386"/>
      <c r="L223" s="376"/>
      <c r="M223" s="387"/>
      <c r="N223" s="374" t="str">
        <f t="shared" si="76"/>
        <v xml:space="preserve"> </v>
      </c>
      <c r="O223" s="386"/>
      <c r="P223" s="374" t="str">
        <f t="shared" si="77"/>
        <v xml:space="preserve"> </v>
      </c>
      <c r="Q223" s="386"/>
      <c r="R223" s="374" t="str">
        <f t="shared" si="87"/>
        <v xml:space="preserve"> </v>
      </c>
      <c r="S223" s="608"/>
      <c r="T223" s="381" t="str">
        <f t="shared" si="83"/>
        <v xml:space="preserve"> </v>
      </c>
      <c r="U223" s="376"/>
      <c r="V223" s="381" t="str">
        <f t="shared" si="84"/>
        <v xml:space="preserve"> </v>
      </c>
      <c r="W223" s="386"/>
      <c r="X223" s="381" t="str">
        <f t="shared" si="85"/>
        <v xml:space="preserve"> </v>
      </c>
      <c r="Y223" s="387"/>
      <c r="Z223" s="374" t="str">
        <f t="shared" si="81"/>
        <v xml:space="preserve"> </v>
      </c>
      <c r="AA223" s="386"/>
      <c r="AB223" s="374" t="str">
        <f t="shared" si="80"/>
        <v xml:space="preserve"> </v>
      </c>
      <c r="AC223" s="390"/>
      <c r="AD223" s="604"/>
    </row>
    <row r="224" spans="1:30" s="603" customFormat="1">
      <c r="A224" s="478"/>
      <c r="B224" s="470" t="s">
        <v>911</v>
      </c>
      <c r="C224" s="471" t="s">
        <v>24</v>
      </c>
      <c r="D224" s="626">
        <v>99.8</v>
      </c>
      <c r="E224" s="384"/>
      <c r="F224" s="374">
        <f t="shared" si="73"/>
        <v>0</v>
      </c>
      <c r="G224" s="386"/>
      <c r="H224" s="374">
        <f t="shared" si="74"/>
        <v>0</v>
      </c>
      <c r="I224" s="388"/>
      <c r="J224" s="374">
        <f t="shared" si="75"/>
        <v>0</v>
      </c>
      <c r="K224" s="386"/>
      <c r="L224" s="381"/>
      <c r="M224" s="387"/>
      <c r="N224" s="374">
        <f t="shared" si="76"/>
        <v>0</v>
      </c>
      <c r="O224" s="386"/>
      <c r="P224" s="374">
        <f t="shared" si="77"/>
        <v>0</v>
      </c>
      <c r="Q224" s="386"/>
      <c r="R224" s="374">
        <f t="shared" si="87"/>
        <v>0</v>
      </c>
      <c r="S224" s="608"/>
      <c r="T224" s="381">
        <f t="shared" si="83"/>
        <v>0</v>
      </c>
      <c r="U224" s="381"/>
      <c r="V224" s="381">
        <f t="shared" si="84"/>
        <v>0</v>
      </c>
      <c r="W224" s="387"/>
      <c r="X224" s="390">
        <f t="shared" si="85"/>
        <v>0</v>
      </c>
      <c r="Y224" s="387"/>
      <c r="Z224" s="374">
        <f t="shared" si="81"/>
        <v>0</v>
      </c>
      <c r="AA224" s="386"/>
      <c r="AB224" s="374">
        <f t="shared" si="80"/>
        <v>0</v>
      </c>
      <c r="AC224" s="390">
        <f t="shared" si="86"/>
        <v>0</v>
      </c>
      <c r="AD224" s="601"/>
    </row>
    <row r="225" spans="1:31" s="603" customFormat="1" ht="36">
      <c r="A225" s="478"/>
      <c r="B225" s="505" t="s">
        <v>912</v>
      </c>
      <c r="C225" s="471" t="s">
        <v>24</v>
      </c>
      <c r="D225" s="654">
        <v>99.76</v>
      </c>
      <c r="E225" s="384"/>
      <c r="F225" s="374">
        <f t="shared" si="73"/>
        <v>0</v>
      </c>
      <c r="G225" s="386"/>
      <c r="H225" s="374">
        <f t="shared" si="74"/>
        <v>0</v>
      </c>
      <c r="I225" s="388"/>
      <c r="J225" s="374">
        <f t="shared" si="75"/>
        <v>0</v>
      </c>
      <c r="K225" s="386"/>
      <c r="L225" s="381"/>
      <c r="M225" s="387"/>
      <c r="N225" s="374">
        <f t="shared" si="76"/>
        <v>0</v>
      </c>
      <c r="O225" s="386"/>
      <c r="P225" s="374">
        <f t="shared" si="77"/>
        <v>0</v>
      </c>
      <c r="Q225" s="386"/>
      <c r="R225" s="374">
        <f t="shared" si="87"/>
        <v>0</v>
      </c>
      <c r="S225" s="608"/>
      <c r="T225" s="381">
        <f t="shared" si="83"/>
        <v>0</v>
      </c>
      <c r="U225" s="381"/>
      <c r="V225" s="381">
        <f t="shared" si="84"/>
        <v>0</v>
      </c>
      <c r="W225" s="387"/>
      <c r="X225" s="390">
        <f t="shared" si="85"/>
        <v>0</v>
      </c>
      <c r="Y225" s="387"/>
      <c r="Z225" s="374">
        <f t="shared" si="81"/>
        <v>0</v>
      </c>
      <c r="AA225" s="386"/>
      <c r="AB225" s="374">
        <f t="shared" si="80"/>
        <v>0</v>
      </c>
      <c r="AC225" s="390">
        <f t="shared" si="86"/>
        <v>0</v>
      </c>
      <c r="AD225" s="601"/>
    </row>
    <row r="226" spans="1:31" s="361" customFormat="1">
      <c r="A226" s="485" t="s">
        <v>836</v>
      </c>
      <c r="B226" s="486" t="str">
        <f>UPPER("Thương mại - Dịch vụ")</f>
        <v>THƯƠNG MẠI - DỊCH VỤ</v>
      </c>
      <c r="C226" s="485"/>
      <c r="D226" s="485"/>
      <c r="E226" s="597"/>
      <c r="F226" s="400" t="str">
        <f t="shared" si="73"/>
        <v xml:space="preserve"> </v>
      </c>
      <c r="G226" s="597"/>
      <c r="H226" s="400" t="str">
        <f t="shared" si="74"/>
        <v xml:space="preserve"> </v>
      </c>
      <c r="I226" s="597"/>
      <c r="J226" s="400" t="str">
        <f t="shared" si="75"/>
        <v xml:space="preserve"> </v>
      </c>
      <c r="K226" s="597"/>
      <c r="L226" s="619" t="str">
        <f t="shared" si="82"/>
        <v xml:space="preserve"> </v>
      </c>
      <c r="M226" s="622"/>
      <c r="N226" s="400" t="str">
        <f t="shared" si="76"/>
        <v xml:space="preserve"> </v>
      </c>
      <c r="O226" s="597"/>
      <c r="P226" s="400" t="str">
        <f t="shared" si="77"/>
        <v xml:space="preserve"> </v>
      </c>
      <c r="Q226" s="597"/>
      <c r="R226" s="619" t="str">
        <f t="shared" ref="R226:R272" si="88">IF(LEN($C226)=0," ",P226+Q226)</f>
        <v xml:space="preserve"> </v>
      </c>
      <c r="S226" s="597"/>
      <c r="T226" s="619" t="str">
        <f t="shared" si="83"/>
        <v xml:space="preserve"> </v>
      </c>
      <c r="U226" s="619"/>
      <c r="V226" s="619" t="str">
        <f t="shared" si="84"/>
        <v xml:space="preserve"> </v>
      </c>
      <c r="W226" s="597"/>
      <c r="X226" s="619" t="str">
        <f t="shared" si="85"/>
        <v xml:space="preserve"> </v>
      </c>
      <c r="Y226" s="622"/>
      <c r="Z226" s="619" t="str">
        <f t="shared" si="81"/>
        <v xml:space="preserve"> </v>
      </c>
      <c r="AA226" s="597"/>
      <c r="AB226" s="619" t="str">
        <f t="shared" ref="AB226:AB256" si="89">IF(LEN($C226)=0," ",Z226+AA226)</f>
        <v xml:space="preserve"> </v>
      </c>
      <c r="AC226" s="620"/>
      <c r="AD226" s="485"/>
    </row>
    <row r="227" spans="1:31" s="603" customFormat="1">
      <c r="A227" s="448" t="s">
        <v>6</v>
      </c>
      <c r="B227" s="464" t="str">
        <f>UPPER("Thương mại - dịch vụ - du lịch")</f>
        <v>THƯƠNG MẠI - DỊCH VỤ - DU LỊCH</v>
      </c>
      <c r="C227" s="448"/>
      <c r="D227" s="607"/>
      <c r="E227" s="384"/>
      <c r="F227" s="374" t="str">
        <f t="shared" si="73"/>
        <v xml:space="preserve"> </v>
      </c>
      <c r="G227" s="388"/>
      <c r="H227" s="374" t="str">
        <f t="shared" si="74"/>
        <v xml:space="preserve"> </v>
      </c>
      <c r="I227" s="384"/>
      <c r="J227" s="374" t="str">
        <f t="shared" si="75"/>
        <v xml:space="preserve"> </v>
      </c>
      <c r="K227" s="384"/>
      <c r="L227" s="374" t="str">
        <f t="shared" si="82"/>
        <v xml:space="preserve"> </v>
      </c>
      <c r="M227" s="388"/>
      <c r="N227" s="374" t="str">
        <f t="shared" si="76"/>
        <v xml:space="preserve"> </v>
      </c>
      <c r="O227" s="384"/>
      <c r="P227" s="374" t="str">
        <f t="shared" si="77"/>
        <v xml:space="preserve"> </v>
      </c>
      <c r="Q227" s="384"/>
      <c r="R227" s="374" t="str">
        <f t="shared" si="88"/>
        <v xml:space="preserve"> </v>
      </c>
      <c r="S227" s="385"/>
      <c r="T227" s="374" t="str">
        <f t="shared" si="83"/>
        <v xml:space="preserve"> </v>
      </c>
      <c r="U227" s="374"/>
      <c r="V227" s="374" t="str">
        <f t="shared" si="84"/>
        <v xml:space="preserve"> </v>
      </c>
      <c r="W227" s="384"/>
      <c r="X227" s="374" t="str">
        <f t="shared" si="85"/>
        <v xml:space="preserve"> </v>
      </c>
      <c r="Y227" s="388"/>
      <c r="Z227" s="374" t="str">
        <f t="shared" si="81"/>
        <v xml:space="preserve"> </v>
      </c>
      <c r="AA227" s="384"/>
      <c r="AB227" s="374" t="str">
        <f t="shared" si="89"/>
        <v xml:space="preserve"> </v>
      </c>
      <c r="AC227" s="390"/>
      <c r="AD227" s="601"/>
    </row>
    <row r="228" spans="1:31" s="360" customFormat="1">
      <c r="A228" s="448"/>
      <c r="B228" s="481" t="s">
        <v>590</v>
      </c>
      <c r="C228" s="448" t="s">
        <v>850</v>
      </c>
      <c r="D228" s="388">
        <v>856</v>
      </c>
      <c r="E228" s="384">
        <v>78.489999999999995</v>
      </c>
      <c r="F228" s="374">
        <f t="shared" si="73"/>
        <v>78.489999999999995</v>
      </c>
      <c r="G228" s="388"/>
      <c r="H228" s="374">
        <f t="shared" si="74"/>
        <v>78.489999999999995</v>
      </c>
      <c r="I228" s="388"/>
      <c r="J228" s="374">
        <f t="shared" si="75"/>
        <v>78.489999999999995</v>
      </c>
      <c r="K228" s="384"/>
      <c r="L228" s="374">
        <f t="shared" si="82"/>
        <v>78.489999999999995</v>
      </c>
      <c r="M228" s="388"/>
      <c r="N228" s="374">
        <f t="shared" si="76"/>
        <v>78.489999999999995</v>
      </c>
      <c r="O228" s="384"/>
      <c r="P228" s="374">
        <f t="shared" si="77"/>
        <v>78.489999999999995</v>
      </c>
      <c r="Q228" s="384"/>
      <c r="R228" s="374">
        <f t="shared" si="88"/>
        <v>78.489999999999995</v>
      </c>
      <c r="S228" s="385"/>
      <c r="T228" s="380">
        <f t="shared" si="83"/>
        <v>78.489999999999995</v>
      </c>
      <c r="U228" s="380"/>
      <c r="V228" s="380">
        <f t="shared" si="84"/>
        <v>78.489999999999995</v>
      </c>
      <c r="W228" s="614"/>
      <c r="X228" s="380">
        <f t="shared" si="85"/>
        <v>78.489999999999995</v>
      </c>
      <c r="Y228" s="614"/>
      <c r="Z228" s="374">
        <f t="shared" si="81"/>
        <v>78.489999999999995</v>
      </c>
      <c r="AA228" s="383"/>
      <c r="AB228" s="374">
        <f t="shared" si="89"/>
        <v>78.489999999999995</v>
      </c>
      <c r="AC228" s="390">
        <f t="shared" si="86"/>
        <v>9.1693925233644844</v>
      </c>
      <c r="AD228" s="604"/>
      <c r="AE228" s="605"/>
    </row>
    <row r="229" spans="1:31" s="603" customFormat="1">
      <c r="A229" s="471"/>
      <c r="B229" s="483" t="s">
        <v>263</v>
      </c>
      <c r="C229" s="471" t="str">
        <f>C228</f>
        <v>Tỷ đồng</v>
      </c>
      <c r="D229" s="388">
        <v>165</v>
      </c>
      <c r="E229" s="384">
        <v>13</v>
      </c>
      <c r="F229" s="374">
        <f t="shared" si="73"/>
        <v>13</v>
      </c>
      <c r="G229" s="388"/>
      <c r="H229" s="374">
        <f t="shared" si="74"/>
        <v>13</v>
      </c>
      <c r="I229" s="388"/>
      <c r="J229" s="374">
        <f t="shared" si="75"/>
        <v>13</v>
      </c>
      <c r="K229" s="384"/>
      <c r="L229" s="374">
        <f t="shared" si="82"/>
        <v>13</v>
      </c>
      <c r="M229" s="388"/>
      <c r="N229" s="374">
        <f t="shared" si="76"/>
        <v>13</v>
      </c>
      <c r="O229" s="384"/>
      <c r="P229" s="374">
        <f t="shared" si="77"/>
        <v>13</v>
      </c>
      <c r="Q229" s="384"/>
      <c r="R229" s="374">
        <f t="shared" si="88"/>
        <v>13</v>
      </c>
      <c r="S229" s="385"/>
      <c r="T229" s="380">
        <f t="shared" si="83"/>
        <v>13</v>
      </c>
      <c r="U229" s="380"/>
      <c r="V229" s="380">
        <f t="shared" si="84"/>
        <v>13</v>
      </c>
      <c r="W229" s="614"/>
      <c r="X229" s="380">
        <f t="shared" si="85"/>
        <v>13</v>
      </c>
      <c r="Y229" s="614"/>
      <c r="Z229" s="374">
        <f t="shared" si="81"/>
        <v>13</v>
      </c>
      <c r="AA229" s="383"/>
      <c r="AB229" s="374">
        <f t="shared" si="89"/>
        <v>13</v>
      </c>
      <c r="AC229" s="390">
        <f t="shared" si="86"/>
        <v>7.878787878787878</v>
      </c>
      <c r="AD229" s="601"/>
    </row>
    <row r="230" spans="1:31" s="603" customFormat="1">
      <c r="A230" s="471"/>
      <c r="B230" s="483" t="s">
        <v>264</v>
      </c>
      <c r="C230" s="471" t="str">
        <f>C228</f>
        <v>Tỷ đồng</v>
      </c>
      <c r="D230" s="388">
        <v>691</v>
      </c>
      <c r="E230" s="384">
        <v>65.489999999999995</v>
      </c>
      <c r="F230" s="374">
        <f t="shared" si="73"/>
        <v>65.489999999999995</v>
      </c>
      <c r="G230" s="388"/>
      <c r="H230" s="374">
        <f t="shared" si="74"/>
        <v>65.489999999999995</v>
      </c>
      <c r="I230" s="388"/>
      <c r="J230" s="374">
        <f t="shared" si="75"/>
        <v>65.489999999999995</v>
      </c>
      <c r="K230" s="384"/>
      <c r="L230" s="374">
        <f t="shared" si="82"/>
        <v>65.489999999999995</v>
      </c>
      <c r="M230" s="388"/>
      <c r="N230" s="374">
        <f t="shared" si="76"/>
        <v>65.489999999999995</v>
      </c>
      <c r="O230" s="384"/>
      <c r="P230" s="374">
        <f t="shared" si="77"/>
        <v>65.489999999999995</v>
      </c>
      <c r="Q230" s="384"/>
      <c r="R230" s="374">
        <f t="shared" si="88"/>
        <v>65.489999999999995</v>
      </c>
      <c r="S230" s="385"/>
      <c r="T230" s="380">
        <f t="shared" si="83"/>
        <v>65.489999999999995</v>
      </c>
      <c r="U230" s="380"/>
      <c r="V230" s="380">
        <f t="shared" si="84"/>
        <v>65.489999999999995</v>
      </c>
      <c r="W230" s="614"/>
      <c r="X230" s="380">
        <f t="shared" si="85"/>
        <v>65.489999999999995</v>
      </c>
      <c r="Y230" s="610"/>
      <c r="Z230" s="374">
        <f t="shared" si="81"/>
        <v>65.489999999999995</v>
      </c>
      <c r="AA230" s="383"/>
      <c r="AB230" s="374">
        <f t="shared" si="89"/>
        <v>65.489999999999995</v>
      </c>
      <c r="AC230" s="390">
        <f t="shared" si="86"/>
        <v>9.477568740955137</v>
      </c>
      <c r="AD230" s="601"/>
    </row>
    <row r="231" spans="1:31" s="360" customFormat="1">
      <c r="A231" s="448">
        <v>1</v>
      </c>
      <c r="B231" s="464" t="s">
        <v>583</v>
      </c>
      <c r="C231" s="448"/>
      <c r="D231" s="384"/>
      <c r="E231" s="384"/>
      <c r="F231" s="374" t="str">
        <f t="shared" si="73"/>
        <v xml:space="preserve"> </v>
      </c>
      <c r="G231" s="384"/>
      <c r="H231" s="374" t="str">
        <f t="shared" si="74"/>
        <v xml:space="preserve"> </v>
      </c>
      <c r="I231" s="388"/>
      <c r="J231" s="374" t="str">
        <f t="shared" si="75"/>
        <v xml:space="preserve"> </v>
      </c>
      <c r="K231" s="384"/>
      <c r="L231" s="374" t="str">
        <f t="shared" si="82"/>
        <v xml:space="preserve"> </v>
      </c>
      <c r="M231" s="388"/>
      <c r="N231" s="374" t="str">
        <f t="shared" si="76"/>
        <v xml:space="preserve"> </v>
      </c>
      <c r="O231" s="384"/>
      <c r="P231" s="374" t="str">
        <f t="shared" si="77"/>
        <v xml:space="preserve"> </v>
      </c>
      <c r="Q231" s="384"/>
      <c r="R231" s="374" t="str">
        <f t="shared" si="88"/>
        <v xml:space="preserve"> </v>
      </c>
      <c r="S231" s="385"/>
      <c r="T231" s="380" t="str">
        <f t="shared" si="83"/>
        <v xml:space="preserve"> </v>
      </c>
      <c r="U231" s="380"/>
      <c r="V231" s="380" t="str">
        <f t="shared" si="84"/>
        <v xml:space="preserve"> </v>
      </c>
      <c r="W231" s="383"/>
      <c r="X231" s="380" t="str">
        <f t="shared" si="85"/>
        <v xml:space="preserve"> </v>
      </c>
      <c r="Y231" s="614"/>
      <c r="Z231" s="374" t="str">
        <f t="shared" si="81"/>
        <v xml:space="preserve"> </v>
      </c>
      <c r="AA231" s="383"/>
      <c r="AB231" s="374" t="str">
        <f t="shared" si="89"/>
        <v xml:space="preserve"> </v>
      </c>
      <c r="AC231" s="390"/>
      <c r="AD231" s="604"/>
    </row>
    <row r="232" spans="1:31" s="603" customFormat="1">
      <c r="A232" s="436"/>
      <c r="B232" s="483" t="s">
        <v>45</v>
      </c>
      <c r="C232" s="471"/>
      <c r="D232" s="388"/>
      <c r="E232" s="384"/>
      <c r="F232" s="374" t="str">
        <f t="shared" si="73"/>
        <v xml:space="preserve"> </v>
      </c>
      <c r="G232" s="384"/>
      <c r="H232" s="374" t="str">
        <f t="shared" si="74"/>
        <v xml:space="preserve"> </v>
      </c>
      <c r="I232" s="388"/>
      <c r="J232" s="374" t="str">
        <f t="shared" si="75"/>
        <v xml:space="preserve"> </v>
      </c>
      <c r="K232" s="384"/>
      <c r="L232" s="374" t="str">
        <f t="shared" si="82"/>
        <v xml:space="preserve"> </v>
      </c>
      <c r="M232" s="388"/>
      <c r="N232" s="374" t="str">
        <f t="shared" si="76"/>
        <v xml:space="preserve"> </v>
      </c>
      <c r="O232" s="384"/>
      <c r="P232" s="374" t="str">
        <f t="shared" si="77"/>
        <v xml:space="preserve"> </v>
      </c>
      <c r="Q232" s="384"/>
      <c r="R232" s="374" t="str">
        <f t="shared" si="88"/>
        <v xml:space="preserve"> </v>
      </c>
      <c r="S232" s="385"/>
      <c r="T232" s="380" t="str">
        <f t="shared" si="83"/>
        <v xml:space="preserve"> </v>
      </c>
      <c r="U232" s="380"/>
      <c r="V232" s="380" t="str">
        <f t="shared" si="84"/>
        <v xml:space="preserve"> </v>
      </c>
      <c r="W232" s="383"/>
      <c r="X232" s="380" t="str">
        <f t="shared" si="85"/>
        <v xml:space="preserve"> </v>
      </c>
      <c r="Y232" s="614"/>
      <c r="Z232" s="374" t="str">
        <f t="shared" si="81"/>
        <v xml:space="preserve"> </v>
      </c>
      <c r="AA232" s="383"/>
      <c r="AB232" s="374" t="str">
        <f t="shared" si="89"/>
        <v xml:space="preserve"> </v>
      </c>
      <c r="AC232" s="390"/>
      <c r="AD232" s="601"/>
    </row>
    <row r="233" spans="1:31" s="603" customFormat="1">
      <c r="A233" s="471"/>
      <c r="B233" s="483" t="s">
        <v>906</v>
      </c>
      <c r="C233" s="471" t="s">
        <v>850</v>
      </c>
      <c r="D233" s="387">
        <v>400</v>
      </c>
      <c r="E233" s="384">
        <v>35</v>
      </c>
      <c r="F233" s="374">
        <f t="shared" si="73"/>
        <v>35</v>
      </c>
      <c r="G233" s="388"/>
      <c r="H233" s="374">
        <f t="shared" si="74"/>
        <v>35</v>
      </c>
      <c r="I233" s="388"/>
      <c r="J233" s="374">
        <f t="shared" si="75"/>
        <v>35</v>
      </c>
      <c r="K233" s="609"/>
      <c r="L233" s="374">
        <f t="shared" si="82"/>
        <v>35</v>
      </c>
      <c r="M233" s="388"/>
      <c r="N233" s="374">
        <f t="shared" si="76"/>
        <v>35</v>
      </c>
      <c r="O233" s="384"/>
      <c r="P233" s="374">
        <f t="shared" si="77"/>
        <v>35</v>
      </c>
      <c r="Q233" s="384"/>
      <c r="R233" s="374">
        <f t="shared" si="88"/>
        <v>35</v>
      </c>
      <c r="S233" s="385"/>
      <c r="T233" s="380">
        <f t="shared" si="83"/>
        <v>35</v>
      </c>
      <c r="U233" s="380"/>
      <c r="V233" s="380">
        <f t="shared" si="84"/>
        <v>35</v>
      </c>
      <c r="W233" s="614"/>
      <c r="X233" s="380">
        <f t="shared" si="85"/>
        <v>35</v>
      </c>
      <c r="Y233" s="614"/>
      <c r="Z233" s="374">
        <f t="shared" si="81"/>
        <v>35</v>
      </c>
      <c r="AA233" s="383"/>
      <c r="AB233" s="374">
        <f t="shared" si="89"/>
        <v>35</v>
      </c>
      <c r="AC233" s="390">
        <f t="shared" si="86"/>
        <v>8.75</v>
      </c>
      <c r="AD233" s="601"/>
    </row>
    <row r="234" spans="1:31" s="603" customFormat="1">
      <c r="A234" s="471"/>
      <c r="B234" s="483" t="s">
        <v>265</v>
      </c>
      <c r="C234" s="471" t="s">
        <v>850</v>
      </c>
      <c r="D234" s="387">
        <v>140</v>
      </c>
      <c r="E234" s="384">
        <v>13</v>
      </c>
      <c r="F234" s="374">
        <f t="shared" si="73"/>
        <v>13</v>
      </c>
      <c r="G234" s="388"/>
      <c r="H234" s="374">
        <f t="shared" si="74"/>
        <v>13</v>
      </c>
      <c r="I234" s="388"/>
      <c r="J234" s="374">
        <f t="shared" si="75"/>
        <v>13</v>
      </c>
      <c r="K234" s="609"/>
      <c r="L234" s="374">
        <f t="shared" si="82"/>
        <v>13</v>
      </c>
      <c r="M234" s="388"/>
      <c r="N234" s="374">
        <f t="shared" si="76"/>
        <v>13</v>
      </c>
      <c r="O234" s="384"/>
      <c r="P234" s="374">
        <f t="shared" si="77"/>
        <v>13</v>
      </c>
      <c r="Q234" s="384"/>
      <c r="R234" s="374">
        <f t="shared" si="88"/>
        <v>13</v>
      </c>
      <c r="S234" s="385"/>
      <c r="T234" s="380">
        <f t="shared" si="83"/>
        <v>13</v>
      </c>
      <c r="U234" s="380"/>
      <c r="V234" s="380">
        <f t="shared" si="84"/>
        <v>13</v>
      </c>
      <c r="W234" s="614"/>
      <c r="X234" s="380">
        <f t="shared" si="85"/>
        <v>13</v>
      </c>
      <c r="Y234" s="614"/>
      <c r="Z234" s="374">
        <f t="shared" si="81"/>
        <v>13</v>
      </c>
      <c r="AA234" s="383"/>
      <c r="AB234" s="374">
        <f t="shared" si="89"/>
        <v>13</v>
      </c>
      <c r="AC234" s="390">
        <f t="shared" si="86"/>
        <v>9.2857142857142865</v>
      </c>
      <c r="AD234" s="601"/>
    </row>
    <row r="235" spans="1:31" s="603" customFormat="1">
      <c r="A235" s="471"/>
      <c r="B235" s="483" t="s">
        <v>266</v>
      </c>
      <c r="C235" s="471" t="s">
        <v>850</v>
      </c>
      <c r="D235" s="610">
        <v>66</v>
      </c>
      <c r="E235" s="384">
        <v>5.36</v>
      </c>
      <c r="F235" s="374">
        <f t="shared" si="73"/>
        <v>5.36</v>
      </c>
      <c r="G235" s="388"/>
      <c r="H235" s="374">
        <f t="shared" si="74"/>
        <v>5.36</v>
      </c>
      <c r="I235" s="374"/>
      <c r="J235" s="374">
        <f t="shared" si="75"/>
        <v>5.36</v>
      </c>
      <c r="K235" s="374"/>
      <c r="L235" s="374">
        <f t="shared" si="82"/>
        <v>5.36</v>
      </c>
      <c r="M235" s="374"/>
      <c r="N235" s="374">
        <f t="shared" si="76"/>
        <v>5.36</v>
      </c>
      <c r="O235" s="374"/>
      <c r="P235" s="374">
        <f t="shared" si="77"/>
        <v>5.36</v>
      </c>
      <c r="Q235" s="374"/>
      <c r="R235" s="374">
        <f t="shared" si="88"/>
        <v>5.36</v>
      </c>
      <c r="S235" s="374"/>
      <c r="T235" s="380">
        <f t="shared" si="83"/>
        <v>5.36</v>
      </c>
      <c r="U235" s="374"/>
      <c r="V235" s="380">
        <f t="shared" si="84"/>
        <v>5.36</v>
      </c>
      <c r="W235" s="374"/>
      <c r="X235" s="380">
        <f t="shared" si="85"/>
        <v>5.36</v>
      </c>
      <c r="Y235" s="374"/>
      <c r="Z235" s="374">
        <f t="shared" si="81"/>
        <v>5.36</v>
      </c>
      <c r="AA235" s="374"/>
      <c r="AB235" s="374">
        <f t="shared" si="89"/>
        <v>5.36</v>
      </c>
      <c r="AC235" s="390">
        <f t="shared" si="86"/>
        <v>8.1212121212121229</v>
      </c>
      <c r="AD235" s="601"/>
    </row>
    <row r="236" spans="1:31" s="603" customFormat="1">
      <c r="A236" s="471"/>
      <c r="B236" s="483" t="s">
        <v>895</v>
      </c>
      <c r="C236" s="471" t="s">
        <v>850</v>
      </c>
      <c r="D236" s="610">
        <v>60</v>
      </c>
      <c r="E236" s="384">
        <v>4.5999999999999996</v>
      </c>
      <c r="F236" s="374">
        <f t="shared" si="73"/>
        <v>4.5999999999999996</v>
      </c>
      <c r="G236" s="388"/>
      <c r="H236" s="374">
        <f t="shared" si="74"/>
        <v>4.5999999999999996</v>
      </c>
      <c r="I236" s="388"/>
      <c r="J236" s="374">
        <f t="shared" si="75"/>
        <v>4.5999999999999996</v>
      </c>
      <c r="K236" s="384"/>
      <c r="L236" s="374">
        <f t="shared" si="82"/>
        <v>4.5999999999999996</v>
      </c>
      <c r="M236" s="388"/>
      <c r="N236" s="374">
        <f t="shared" si="76"/>
        <v>4.5999999999999996</v>
      </c>
      <c r="O236" s="384"/>
      <c r="P236" s="374">
        <f t="shared" si="77"/>
        <v>4.5999999999999996</v>
      </c>
      <c r="Q236" s="384"/>
      <c r="R236" s="374">
        <f t="shared" si="88"/>
        <v>4.5999999999999996</v>
      </c>
      <c r="S236" s="385"/>
      <c r="T236" s="380">
        <f t="shared" si="83"/>
        <v>4.5999999999999996</v>
      </c>
      <c r="U236" s="380"/>
      <c r="V236" s="380">
        <f t="shared" si="84"/>
        <v>4.5999999999999996</v>
      </c>
      <c r="W236" s="614"/>
      <c r="X236" s="380">
        <f t="shared" si="85"/>
        <v>4.5999999999999996</v>
      </c>
      <c r="Y236" s="614"/>
      <c r="Z236" s="374">
        <f t="shared" si="81"/>
        <v>4.5999999999999996</v>
      </c>
      <c r="AA236" s="383"/>
      <c r="AB236" s="374">
        <f t="shared" si="89"/>
        <v>4.5999999999999996</v>
      </c>
      <c r="AC236" s="390">
        <f t="shared" si="86"/>
        <v>7.6666666666666661</v>
      </c>
      <c r="AD236" s="601"/>
    </row>
    <row r="237" spans="1:31" s="603" customFormat="1">
      <c r="A237" s="471"/>
      <c r="B237" s="483" t="s">
        <v>913</v>
      </c>
      <c r="C237" s="471" t="s">
        <v>850</v>
      </c>
      <c r="D237" s="610">
        <v>130</v>
      </c>
      <c r="E237" s="384">
        <v>12</v>
      </c>
      <c r="F237" s="374">
        <f t="shared" si="73"/>
        <v>12</v>
      </c>
      <c r="G237" s="388"/>
      <c r="H237" s="374">
        <f t="shared" si="74"/>
        <v>12</v>
      </c>
      <c r="I237" s="388"/>
      <c r="J237" s="374">
        <f t="shared" si="75"/>
        <v>12</v>
      </c>
      <c r="K237" s="384"/>
      <c r="L237" s="374">
        <f t="shared" si="82"/>
        <v>12</v>
      </c>
      <c r="M237" s="388"/>
      <c r="N237" s="374">
        <f t="shared" si="76"/>
        <v>12</v>
      </c>
      <c r="O237" s="384"/>
      <c r="P237" s="374">
        <f t="shared" si="77"/>
        <v>12</v>
      </c>
      <c r="Q237" s="384"/>
      <c r="R237" s="374">
        <f t="shared" si="88"/>
        <v>12</v>
      </c>
      <c r="S237" s="385"/>
      <c r="T237" s="380">
        <f t="shared" si="83"/>
        <v>12</v>
      </c>
      <c r="U237" s="380"/>
      <c r="V237" s="380">
        <f t="shared" si="84"/>
        <v>12</v>
      </c>
      <c r="W237" s="614"/>
      <c r="X237" s="380">
        <f t="shared" si="85"/>
        <v>12</v>
      </c>
      <c r="Y237" s="614"/>
      <c r="Z237" s="374">
        <f t="shared" si="81"/>
        <v>12</v>
      </c>
      <c r="AA237" s="383"/>
      <c r="AB237" s="374">
        <f t="shared" si="89"/>
        <v>12</v>
      </c>
      <c r="AC237" s="390">
        <f t="shared" si="86"/>
        <v>9.2307692307692317</v>
      </c>
      <c r="AD237" s="601"/>
    </row>
    <row r="238" spans="1:31" s="603" customFormat="1">
      <c r="A238" s="471"/>
      <c r="B238" s="483" t="s">
        <v>268</v>
      </c>
      <c r="C238" s="471" t="s">
        <v>850</v>
      </c>
      <c r="D238" s="610">
        <v>60</v>
      </c>
      <c r="E238" s="384">
        <v>5</v>
      </c>
      <c r="F238" s="374">
        <f t="shared" si="73"/>
        <v>5</v>
      </c>
      <c r="G238" s="388"/>
      <c r="H238" s="374">
        <f t="shared" si="74"/>
        <v>5</v>
      </c>
      <c r="I238" s="388"/>
      <c r="J238" s="374">
        <f t="shared" si="75"/>
        <v>5</v>
      </c>
      <c r="K238" s="384"/>
      <c r="L238" s="374">
        <f t="shared" si="82"/>
        <v>5</v>
      </c>
      <c r="M238" s="388"/>
      <c r="N238" s="374">
        <f t="shared" si="76"/>
        <v>5</v>
      </c>
      <c r="O238" s="384"/>
      <c r="P238" s="374">
        <f t="shared" si="77"/>
        <v>5</v>
      </c>
      <c r="Q238" s="384"/>
      <c r="R238" s="374">
        <f t="shared" si="88"/>
        <v>5</v>
      </c>
      <c r="S238" s="385"/>
      <c r="T238" s="380">
        <f t="shared" si="83"/>
        <v>5</v>
      </c>
      <c r="U238" s="380"/>
      <c r="V238" s="380">
        <f t="shared" si="84"/>
        <v>5</v>
      </c>
      <c r="W238" s="614"/>
      <c r="X238" s="380">
        <f t="shared" si="85"/>
        <v>5</v>
      </c>
      <c r="Y238" s="614"/>
      <c r="Z238" s="374">
        <f t="shared" si="81"/>
        <v>5</v>
      </c>
      <c r="AA238" s="383"/>
      <c r="AB238" s="374">
        <f t="shared" si="89"/>
        <v>5</v>
      </c>
      <c r="AC238" s="390">
        <f t="shared" si="86"/>
        <v>8.3333333333333321</v>
      </c>
      <c r="AD238" s="601"/>
    </row>
    <row r="239" spans="1:31" s="350" customFormat="1">
      <c r="A239" s="487">
        <v>2</v>
      </c>
      <c r="B239" s="481" t="s">
        <v>591</v>
      </c>
      <c r="C239" s="448"/>
      <c r="D239" s="384"/>
      <c r="E239" s="384"/>
      <c r="F239" s="374" t="str">
        <f t="shared" si="73"/>
        <v xml:space="preserve"> </v>
      </c>
      <c r="G239" s="384"/>
      <c r="H239" s="374" t="str">
        <f t="shared" si="74"/>
        <v xml:space="preserve"> </v>
      </c>
      <c r="I239" s="384"/>
      <c r="J239" s="374" t="str">
        <f t="shared" si="75"/>
        <v xml:space="preserve"> </v>
      </c>
      <c r="K239" s="384"/>
      <c r="L239" s="374" t="str">
        <f t="shared" si="82"/>
        <v xml:space="preserve"> </v>
      </c>
      <c r="M239" s="388"/>
      <c r="N239" s="374" t="str">
        <f t="shared" si="76"/>
        <v xml:space="preserve"> </v>
      </c>
      <c r="O239" s="384"/>
      <c r="P239" s="374" t="str">
        <f t="shared" si="77"/>
        <v xml:space="preserve"> </v>
      </c>
      <c r="Q239" s="384"/>
      <c r="R239" s="374" t="str">
        <f t="shared" si="88"/>
        <v xml:space="preserve"> </v>
      </c>
      <c r="S239" s="385"/>
      <c r="T239" s="374" t="str">
        <f t="shared" si="83"/>
        <v xml:space="preserve"> </v>
      </c>
      <c r="U239" s="374"/>
      <c r="V239" s="374" t="str">
        <f t="shared" si="84"/>
        <v xml:space="preserve"> </v>
      </c>
      <c r="W239" s="384"/>
      <c r="X239" s="374" t="str">
        <f t="shared" si="85"/>
        <v xml:space="preserve"> </v>
      </c>
      <c r="Y239" s="388"/>
      <c r="Z239" s="374" t="str">
        <f t="shared" si="81"/>
        <v xml:space="preserve"> </v>
      </c>
      <c r="AA239" s="384"/>
      <c r="AB239" s="374" t="str">
        <f t="shared" si="89"/>
        <v xml:space="preserve"> </v>
      </c>
      <c r="AC239" s="390"/>
      <c r="AD239" s="412"/>
    </row>
    <row r="240" spans="1:31" s="354" customFormat="1">
      <c r="A240" s="436" t="s">
        <v>234</v>
      </c>
      <c r="B240" s="488" t="s">
        <v>269</v>
      </c>
      <c r="C240" s="436"/>
      <c r="D240" s="611"/>
      <c r="E240" s="384"/>
      <c r="F240" s="374" t="str">
        <f t="shared" si="73"/>
        <v xml:space="preserve"> </v>
      </c>
      <c r="G240" s="384"/>
      <c r="H240" s="374" t="str">
        <f t="shared" si="74"/>
        <v xml:space="preserve"> </v>
      </c>
      <c r="I240" s="384"/>
      <c r="J240" s="374" t="str">
        <f t="shared" si="75"/>
        <v xml:space="preserve"> </v>
      </c>
      <c r="K240" s="384"/>
      <c r="L240" s="374" t="str">
        <f t="shared" si="82"/>
        <v xml:space="preserve"> </v>
      </c>
      <c r="M240" s="388"/>
      <c r="N240" s="374" t="str">
        <f t="shared" si="76"/>
        <v xml:space="preserve"> </v>
      </c>
      <c r="O240" s="384"/>
      <c r="P240" s="374" t="str">
        <f t="shared" si="77"/>
        <v xml:space="preserve"> </v>
      </c>
      <c r="Q240" s="384"/>
      <c r="R240" s="374" t="str">
        <f t="shared" si="88"/>
        <v xml:space="preserve"> </v>
      </c>
      <c r="S240" s="385"/>
      <c r="T240" s="374" t="str">
        <f t="shared" si="83"/>
        <v xml:space="preserve"> </v>
      </c>
      <c r="U240" s="374"/>
      <c r="V240" s="374" t="str">
        <f t="shared" si="84"/>
        <v xml:space="preserve"> </v>
      </c>
      <c r="W240" s="384"/>
      <c r="X240" s="374" t="str">
        <f t="shared" si="85"/>
        <v xml:space="preserve"> </v>
      </c>
      <c r="Y240" s="388"/>
      <c r="Z240" s="374" t="str">
        <f t="shared" si="81"/>
        <v xml:space="preserve"> </v>
      </c>
      <c r="AA240" s="384"/>
      <c r="AB240" s="374" t="str">
        <f t="shared" si="89"/>
        <v xml:space="preserve"> </v>
      </c>
      <c r="AC240" s="390"/>
      <c r="AD240" s="423"/>
    </row>
    <row r="241" spans="1:31">
      <c r="A241" s="612"/>
      <c r="B241" s="483" t="s">
        <v>270</v>
      </c>
      <c r="C241" s="471" t="s">
        <v>271</v>
      </c>
      <c r="D241" s="387">
        <v>2</v>
      </c>
      <c r="E241" s="386"/>
      <c r="F241" s="374">
        <v>2</v>
      </c>
      <c r="G241" s="384"/>
      <c r="H241" s="374">
        <f t="shared" si="74"/>
        <v>2</v>
      </c>
      <c r="I241" s="384"/>
      <c r="J241" s="374">
        <f t="shared" si="75"/>
        <v>2</v>
      </c>
      <c r="K241" s="384"/>
      <c r="L241" s="374">
        <f t="shared" si="82"/>
        <v>2</v>
      </c>
      <c r="M241" s="388"/>
      <c r="N241" s="374">
        <f t="shared" si="76"/>
        <v>2</v>
      </c>
      <c r="O241" s="384"/>
      <c r="P241" s="374">
        <f t="shared" si="77"/>
        <v>2</v>
      </c>
      <c r="Q241" s="384"/>
      <c r="R241" s="374">
        <f t="shared" si="88"/>
        <v>2</v>
      </c>
      <c r="S241" s="608"/>
      <c r="T241" s="381">
        <f t="shared" si="83"/>
        <v>2</v>
      </c>
      <c r="U241" s="381"/>
      <c r="V241" s="381">
        <f t="shared" si="84"/>
        <v>2</v>
      </c>
      <c r="W241" s="386"/>
      <c r="X241" s="381">
        <f t="shared" si="85"/>
        <v>2</v>
      </c>
      <c r="Y241" s="387"/>
      <c r="Z241" s="374">
        <f t="shared" si="81"/>
        <v>2</v>
      </c>
      <c r="AA241" s="386"/>
      <c r="AB241" s="374">
        <f t="shared" si="89"/>
        <v>2</v>
      </c>
      <c r="AC241" s="381">
        <f t="shared" si="86"/>
        <v>100</v>
      </c>
      <c r="AD241" s="404"/>
    </row>
    <row r="242" spans="1:31">
      <c r="A242" s="612"/>
      <c r="B242" s="483" t="s">
        <v>272</v>
      </c>
      <c r="C242" s="471" t="s">
        <v>273</v>
      </c>
      <c r="D242" s="387">
        <v>49</v>
      </c>
      <c r="E242" s="386"/>
      <c r="F242" s="374">
        <v>49</v>
      </c>
      <c r="G242" s="384"/>
      <c r="H242" s="374">
        <f t="shared" si="74"/>
        <v>49</v>
      </c>
      <c r="I242" s="384"/>
      <c r="J242" s="374">
        <f t="shared" si="75"/>
        <v>49</v>
      </c>
      <c r="K242" s="384"/>
      <c r="L242" s="374">
        <f t="shared" si="82"/>
        <v>49</v>
      </c>
      <c r="M242" s="388"/>
      <c r="N242" s="374">
        <f t="shared" si="76"/>
        <v>49</v>
      </c>
      <c r="O242" s="384"/>
      <c r="P242" s="374">
        <f t="shared" si="77"/>
        <v>49</v>
      </c>
      <c r="Q242" s="384"/>
      <c r="R242" s="374">
        <f t="shared" si="88"/>
        <v>49</v>
      </c>
      <c r="S242" s="608"/>
      <c r="T242" s="381">
        <f t="shared" si="83"/>
        <v>49</v>
      </c>
      <c r="U242" s="381"/>
      <c r="V242" s="381">
        <f t="shared" si="84"/>
        <v>49</v>
      </c>
      <c r="W242" s="386"/>
      <c r="X242" s="381">
        <f t="shared" si="85"/>
        <v>49</v>
      </c>
      <c r="Y242" s="387"/>
      <c r="Z242" s="374">
        <f t="shared" si="81"/>
        <v>49</v>
      </c>
      <c r="AA242" s="386"/>
      <c r="AB242" s="374">
        <f t="shared" si="89"/>
        <v>49</v>
      </c>
      <c r="AC242" s="381">
        <f t="shared" si="86"/>
        <v>100</v>
      </c>
      <c r="AD242" s="404"/>
    </row>
    <row r="243" spans="1:31">
      <c r="A243" s="612"/>
      <c r="B243" s="483" t="s">
        <v>274</v>
      </c>
      <c r="C243" s="471" t="s">
        <v>24</v>
      </c>
      <c r="D243" s="387">
        <v>65</v>
      </c>
      <c r="E243" s="386"/>
      <c r="F243" s="374"/>
      <c r="G243" s="384"/>
      <c r="H243" s="374">
        <f t="shared" si="74"/>
        <v>0</v>
      </c>
      <c r="I243" s="384"/>
      <c r="J243" s="374">
        <f t="shared" si="75"/>
        <v>0</v>
      </c>
      <c r="K243" s="384"/>
      <c r="L243" s="374">
        <f t="shared" si="82"/>
        <v>0</v>
      </c>
      <c r="M243" s="388"/>
      <c r="N243" s="374">
        <f t="shared" si="76"/>
        <v>0</v>
      </c>
      <c r="O243" s="384"/>
      <c r="P243" s="374">
        <f t="shared" si="77"/>
        <v>0</v>
      </c>
      <c r="Q243" s="384"/>
      <c r="R243" s="374">
        <f t="shared" si="88"/>
        <v>0</v>
      </c>
      <c r="S243" s="608"/>
      <c r="T243" s="381">
        <f t="shared" si="83"/>
        <v>0</v>
      </c>
      <c r="U243" s="381"/>
      <c r="V243" s="381">
        <f t="shared" si="84"/>
        <v>0</v>
      </c>
      <c r="W243" s="386"/>
      <c r="X243" s="381">
        <f t="shared" si="85"/>
        <v>0</v>
      </c>
      <c r="Y243" s="387"/>
      <c r="Z243" s="374">
        <f t="shared" si="81"/>
        <v>0</v>
      </c>
      <c r="AA243" s="386"/>
      <c r="AB243" s="374">
        <f t="shared" si="89"/>
        <v>0</v>
      </c>
      <c r="AC243" s="381">
        <f t="shared" si="86"/>
        <v>0</v>
      </c>
      <c r="AD243" s="404"/>
    </row>
    <row r="244" spans="1:31">
      <c r="A244" s="612"/>
      <c r="B244" s="483" t="s">
        <v>275</v>
      </c>
      <c r="C244" s="471" t="s">
        <v>271</v>
      </c>
      <c r="D244" s="387">
        <v>30</v>
      </c>
      <c r="E244" s="386"/>
      <c r="F244" s="374">
        <v>30</v>
      </c>
      <c r="G244" s="388"/>
      <c r="H244" s="374">
        <f t="shared" si="74"/>
        <v>30</v>
      </c>
      <c r="I244" s="384"/>
      <c r="J244" s="374">
        <f t="shared" si="75"/>
        <v>30</v>
      </c>
      <c r="K244" s="384"/>
      <c r="L244" s="374">
        <f t="shared" si="82"/>
        <v>30</v>
      </c>
      <c r="M244" s="388"/>
      <c r="N244" s="374">
        <f t="shared" si="76"/>
        <v>30</v>
      </c>
      <c r="O244" s="384"/>
      <c r="P244" s="374">
        <f t="shared" si="77"/>
        <v>30</v>
      </c>
      <c r="Q244" s="384"/>
      <c r="R244" s="374">
        <f t="shared" si="88"/>
        <v>30</v>
      </c>
      <c r="S244" s="608"/>
      <c r="T244" s="381">
        <f t="shared" si="83"/>
        <v>30</v>
      </c>
      <c r="U244" s="381"/>
      <c r="V244" s="381">
        <f t="shared" si="84"/>
        <v>30</v>
      </c>
      <c r="W244" s="386"/>
      <c r="X244" s="381">
        <f t="shared" si="85"/>
        <v>30</v>
      </c>
      <c r="Y244" s="387"/>
      <c r="Z244" s="374">
        <f t="shared" si="81"/>
        <v>30</v>
      </c>
      <c r="AA244" s="386"/>
      <c r="AB244" s="374">
        <f t="shared" si="89"/>
        <v>30</v>
      </c>
      <c r="AC244" s="381">
        <f t="shared" si="86"/>
        <v>100</v>
      </c>
      <c r="AD244" s="404"/>
    </row>
    <row r="245" spans="1:31" s="354" customFormat="1">
      <c r="A245" s="436" t="s">
        <v>235</v>
      </c>
      <c r="B245" s="488" t="s">
        <v>276</v>
      </c>
      <c r="C245" s="436" t="s">
        <v>277</v>
      </c>
      <c r="D245" s="613">
        <v>49531</v>
      </c>
      <c r="E245" s="386">
        <f>E246+E249</f>
        <v>2372</v>
      </c>
      <c r="F245" s="374">
        <f t="shared" si="73"/>
        <v>2372</v>
      </c>
      <c r="G245" s="374">
        <f t="shared" ref="G245" si="90">IF(LEN(D245)=0," ",F245)</f>
        <v>2372</v>
      </c>
      <c r="H245" s="374">
        <f t="shared" ref="H245" si="91">IF(LEN(E245)=0," ",G245)</f>
        <v>2372</v>
      </c>
      <c r="I245" s="374">
        <f t="shared" ref="I245" si="92">IF(LEN(F245)=0," ",H245)</f>
        <v>2372</v>
      </c>
      <c r="J245" s="374">
        <f t="shared" ref="J245" si="93">IF(LEN(G245)=0," ",I245)</f>
        <v>2372</v>
      </c>
      <c r="K245" s="374">
        <f t="shared" ref="K245" si="94">IF(LEN(H245)=0," ",J245)</f>
        <v>2372</v>
      </c>
      <c r="L245" s="374">
        <f t="shared" ref="L245" si="95">IF(LEN(I245)=0," ",K245)</f>
        <v>2372</v>
      </c>
      <c r="M245" s="374">
        <f t="shared" ref="M245" si="96">IF(LEN(J245)=0," ",L245)</f>
        <v>2372</v>
      </c>
      <c r="N245" s="374">
        <f t="shared" ref="N245" si="97">IF(LEN(K245)=0," ",M245)</f>
        <v>2372</v>
      </c>
      <c r="O245" s="374">
        <f t="shared" ref="O245" si="98">IF(LEN(L245)=0," ",N245)</f>
        <v>2372</v>
      </c>
      <c r="P245" s="374">
        <f t="shared" ref="P245" si="99">IF(LEN(M245)=0," ",O245)</f>
        <v>2372</v>
      </c>
      <c r="Q245" s="374">
        <f t="shared" ref="Q245" si="100">IF(LEN(N245)=0," ",P245)</f>
        <v>2372</v>
      </c>
      <c r="R245" s="374">
        <f t="shared" ref="R245" si="101">IF(LEN(O245)=0," ",Q245)</f>
        <v>2372</v>
      </c>
      <c r="S245" s="374">
        <f t="shared" ref="S245" si="102">IF(LEN(P245)=0," ",R245)</f>
        <v>2372</v>
      </c>
      <c r="T245" s="374">
        <f t="shared" ref="T245" si="103">IF(LEN(Q245)=0," ",S245)</f>
        <v>2372</v>
      </c>
      <c r="U245" s="374">
        <f t="shared" ref="U245" si="104">IF(LEN(R245)=0," ",T245)</f>
        <v>2372</v>
      </c>
      <c r="V245" s="374">
        <f t="shared" ref="V245" si="105">IF(LEN(S245)=0," ",U245)</f>
        <v>2372</v>
      </c>
      <c r="W245" s="374">
        <f t="shared" ref="W245" si="106">IF(LEN(T245)=0," ",V245)</f>
        <v>2372</v>
      </c>
      <c r="X245" s="374">
        <f t="shared" ref="X245" si="107">IF(LEN(U245)=0," ",W245)</f>
        <v>2372</v>
      </c>
      <c r="Y245" s="374">
        <f t="shared" ref="Y245" si="108">IF(LEN(V245)=0," ",X245)</f>
        <v>2372</v>
      </c>
      <c r="Z245" s="374">
        <f t="shared" ref="Z245" si="109">IF(LEN(W245)=0," ",Y245)</f>
        <v>2372</v>
      </c>
      <c r="AA245" s="374">
        <f t="shared" ref="AA245" si="110">IF(LEN(X245)=0," ",Z245)</f>
        <v>2372</v>
      </c>
      <c r="AB245" s="374">
        <f t="shared" ref="AB245" si="111">IF(LEN(Y245)=0," ",AA245)</f>
        <v>2372</v>
      </c>
      <c r="AC245" s="390">
        <f>+AB245/D245*100</f>
        <v>4.7889200702590298</v>
      </c>
      <c r="AD245" s="423"/>
      <c r="AE245" s="603"/>
    </row>
    <row r="246" spans="1:31">
      <c r="A246" s="471"/>
      <c r="B246" s="483" t="s">
        <v>823</v>
      </c>
      <c r="C246" s="471" t="s">
        <v>277</v>
      </c>
      <c r="D246" s="387">
        <v>656</v>
      </c>
      <c r="E246" s="383">
        <v>59</v>
      </c>
      <c r="F246" s="374">
        <f t="shared" si="73"/>
        <v>59</v>
      </c>
      <c r="G246" s="388"/>
      <c r="H246" s="374">
        <f t="shared" si="74"/>
        <v>59</v>
      </c>
      <c r="I246" s="386"/>
      <c r="J246" s="374">
        <f t="shared" si="75"/>
        <v>59</v>
      </c>
      <c r="K246" s="384"/>
      <c r="L246" s="374">
        <f t="shared" si="82"/>
        <v>59</v>
      </c>
      <c r="M246" s="388"/>
      <c r="N246" s="374">
        <f t="shared" si="76"/>
        <v>59</v>
      </c>
      <c r="O246" s="384"/>
      <c r="P246" s="374">
        <f t="shared" si="77"/>
        <v>59</v>
      </c>
      <c r="Q246" s="384"/>
      <c r="R246" s="374">
        <f t="shared" si="88"/>
        <v>59</v>
      </c>
      <c r="S246" s="623"/>
      <c r="T246" s="381">
        <f t="shared" si="83"/>
        <v>59</v>
      </c>
      <c r="U246" s="380"/>
      <c r="V246" s="380">
        <f t="shared" si="84"/>
        <v>59</v>
      </c>
      <c r="W246" s="383"/>
      <c r="X246" s="381">
        <f t="shared" si="85"/>
        <v>59</v>
      </c>
      <c r="Y246" s="614"/>
      <c r="Z246" s="374">
        <f t="shared" si="81"/>
        <v>59</v>
      </c>
      <c r="AA246" s="383"/>
      <c r="AB246" s="374">
        <f t="shared" si="89"/>
        <v>59</v>
      </c>
      <c r="AC246" s="390">
        <f t="shared" si="86"/>
        <v>8.9939024390243905</v>
      </c>
      <c r="AD246" s="404"/>
    </row>
    <row r="247" spans="1:31">
      <c r="A247" s="471"/>
      <c r="B247" s="483" t="s">
        <v>831</v>
      </c>
      <c r="C247" s="471" t="s">
        <v>280</v>
      </c>
      <c r="D247" s="614">
        <v>1.5</v>
      </c>
      <c r="E247" s="384"/>
      <c r="F247" s="374">
        <f t="shared" si="73"/>
        <v>0</v>
      </c>
      <c r="G247" s="388"/>
      <c r="H247" s="374">
        <f t="shared" si="74"/>
        <v>0</v>
      </c>
      <c r="I247" s="384"/>
      <c r="J247" s="374">
        <f t="shared" si="75"/>
        <v>0</v>
      </c>
      <c r="K247" s="384"/>
      <c r="L247" s="374">
        <f t="shared" si="82"/>
        <v>0</v>
      </c>
      <c r="M247" s="388"/>
      <c r="N247" s="374">
        <f t="shared" si="76"/>
        <v>0</v>
      </c>
      <c r="O247" s="384"/>
      <c r="P247" s="374">
        <f t="shared" si="77"/>
        <v>0</v>
      </c>
      <c r="Q247" s="384"/>
      <c r="R247" s="374">
        <f t="shared" si="88"/>
        <v>0</v>
      </c>
      <c r="S247" s="385"/>
      <c r="T247" s="381">
        <f t="shared" si="83"/>
        <v>0</v>
      </c>
      <c r="U247" s="374"/>
      <c r="V247" s="380">
        <f t="shared" si="84"/>
        <v>0</v>
      </c>
      <c r="W247" s="384"/>
      <c r="X247" s="381">
        <f t="shared" si="85"/>
        <v>0</v>
      </c>
      <c r="Y247" s="388"/>
      <c r="Z247" s="374">
        <f t="shared" si="81"/>
        <v>0</v>
      </c>
      <c r="AA247" s="384"/>
      <c r="AB247" s="374">
        <f t="shared" si="89"/>
        <v>0</v>
      </c>
      <c r="AC247" s="390">
        <f t="shared" si="86"/>
        <v>0</v>
      </c>
      <c r="AD247" s="404"/>
    </row>
    <row r="248" spans="1:31">
      <c r="A248" s="471"/>
      <c r="B248" s="483" t="s">
        <v>828</v>
      </c>
      <c r="C248" s="471" t="s">
        <v>9</v>
      </c>
      <c r="D248" s="614">
        <v>1.2</v>
      </c>
      <c r="E248" s="384"/>
      <c r="F248" s="374">
        <f t="shared" si="73"/>
        <v>0</v>
      </c>
      <c r="G248" s="388"/>
      <c r="H248" s="374">
        <f t="shared" si="74"/>
        <v>0</v>
      </c>
      <c r="I248" s="384"/>
      <c r="J248" s="374">
        <f t="shared" si="75"/>
        <v>0</v>
      </c>
      <c r="K248" s="384"/>
      <c r="L248" s="374">
        <f t="shared" si="82"/>
        <v>0</v>
      </c>
      <c r="M248" s="388"/>
      <c r="N248" s="374">
        <f t="shared" si="76"/>
        <v>0</v>
      </c>
      <c r="O248" s="384"/>
      <c r="P248" s="374">
        <f t="shared" si="77"/>
        <v>0</v>
      </c>
      <c r="Q248" s="384"/>
      <c r="R248" s="374">
        <f t="shared" si="88"/>
        <v>0</v>
      </c>
      <c r="S248" s="385"/>
      <c r="T248" s="381">
        <f t="shared" si="83"/>
        <v>0</v>
      </c>
      <c r="U248" s="374"/>
      <c r="V248" s="380">
        <f t="shared" si="84"/>
        <v>0</v>
      </c>
      <c r="W248" s="384"/>
      <c r="X248" s="381">
        <f t="shared" si="85"/>
        <v>0</v>
      </c>
      <c r="Y248" s="388"/>
      <c r="Z248" s="374">
        <f t="shared" si="81"/>
        <v>0</v>
      </c>
      <c r="AA248" s="384"/>
      <c r="AB248" s="374">
        <f t="shared" si="89"/>
        <v>0</v>
      </c>
      <c r="AC248" s="390">
        <f t="shared" si="86"/>
        <v>0</v>
      </c>
      <c r="AD248" s="404"/>
    </row>
    <row r="249" spans="1:31">
      <c r="A249" s="471"/>
      <c r="B249" s="483" t="s">
        <v>824</v>
      </c>
      <c r="C249" s="471" t="s">
        <v>277</v>
      </c>
      <c r="D249" s="387">
        <v>48875</v>
      </c>
      <c r="E249" s="386">
        <v>2313</v>
      </c>
      <c r="F249" s="374">
        <f t="shared" si="73"/>
        <v>2313</v>
      </c>
      <c r="G249" s="388"/>
      <c r="H249" s="374">
        <f t="shared" si="74"/>
        <v>2313</v>
      </c>
      <c r="I249" s="386"/>
      <c r="J249" s="374">
        <f t="shared" si="75"/>
        <v>2313</v>
      </c>
      <c r="K249" s="384"/>
      <c r="L249" s="374">
        <f t="shared" si="82"/>
        <v>2313</v>
      </c>
      <c r="M249" s="388"/>
      <c r="N249" s="374">
        <f t="shared" si="76"/>
        <v>2313</v>
      </c>
      <c r="O249" s="386"/>
      <c r="P249" s="374">
        <f t="shared" si="77"/>
        <v>2313</v>
      </c>
      <c r="Q249" s="384"/>
      <c r="R249" s="374">
        <f t="shared" si="88"/>
        <v>2313</v>
      </c>
      <c r="S249" s="385"/>
      <c r="T249" s="381">
        <f t="shared" si="83"/>
        <v>2313</v>
      </c>
      <c r="U249" s="374"/>
      <c r="V249" s="380">
        <f t="shared" si="84"/>
        <v>2313</v>
      </c>
      <c r="W249" s="384"/>
      <c r="X249" s="381">
        <f t="shared" si="85"/>
        <v>2313</v>
      </c>
      <c r="Y249" s="388"/>
      <c r="Z249" s="374">
        <f t="shared" si="81"/>
        <v>2313</v>
      </c>
      <c r="AA249" s="384"/>
      <c r="AB249" s="374">
        <f t="shared" si="89"/>
        <v>2313</v>
      </c>
      <c r="AC249" s="390">
        <f t="shared" si="86"/>
        <v>4.7324808184143228</v>
      </c>
      <c r="AD249" s="404"/>
    </row>
    <row r="250" spans="1:31">
      <c r="A250" s="471"/>
      <c r="B250" s="483" t="s">
        <v>830</v>
      </c>
      <c r="C250" s="471" t="s">
        <v>280</v>
      </c>
      <c r="D250" s="614">
        <v>1.5</v>
      </c>
      <c r="E250" s="384"/>
      <c r="F250" s="374">
        <f t="shared" si="73"/>
        <v>0</v>
      </c>
      <c r="G250" s="384"/>
      <c r="H250" s="374">
        <f t="shared" si="74"/>
        <v>0</v>
      </c>
      <c r="I250" s="384"/>
      <c r="J250" s="374">
        <f t="shared" si="75"/>
        <v>0</v>
      </c>
      <c r="K250" s="384"/>
      <c r="L250" s="374">
        <f t="shared" si="82"/>
        <v>0</v>
      </c>
      <c r="M250" s="388"/>
      <c r="N250" s="374">
        <f t="shared" si="76"/>
        <v>0</v>
      </c>
      <c r="O250" s="384"/>
      <c r="P250" s="374">
        <f t="shared" si="77"/>
        <v>0</v>
      </c>
      <c r="Q250" s="384"/>
      <c r="R250" s="374">
        <f t="shared" si="88"/>
        <v>0</v>
      </c>
      <c r="S250" s="385"/>
      <c r="T250" s="381">
        <f t="shared" si="83"/>
        <v>0</v>
      </c>
      <c r="U250" s="374"/>
      <c r="V250" s="380">
        <f t="shared" si="84"/>
        <v>0</v>
      </c>
      <c r="W250" s="384"/>
      <c r="X250" s="381">
        <f t="shared" si="85"/>
        <v>0</v>
      </c>
      <c r="Y250" s="388"/>
      <c r="Z250" s="374">
        <f t="shared" si="81"/>
        <v>0</v>
      </c>
      <c r="AA250" s="384"/>
      <c r="AB250" s="374">
        <f t="shared" si="89"/>
        <v>0</v>
      </c>
      <c r="AC250" s="390">
        <f t="shared" si="86"/>
        <v>0</v>
      </c>
      <c r="AD250" s="404"/>
    </row>
    <row r="251" spans="1:31">
      <c r="A251" s="471"/>
      <c r="B251" s="483" t="s">
        <v>829</v>
      </c>
      <c r="C251" s="471" t="s">
        <v>9</v>
      </c>
      <c r="D251" s="614">
        <v>0.7</v>
      </c>
      <c r="E251" s="384"/>
      <c r="F251" s="374">
        <f t="shared" si="73"/>
        <v>0</v>
      </c>
      <c r="G251" s="384"/>
      <c r="H251" s="374">
        <f t="shared" si="74"/>
        <v>0</v>
      </c>
      <c r="I251" s="384"/>
      <c r="J251" s="374">
        <f t="shared" si="75"/>
        <v>0</v>
      </c>
      <c r="K251" s="384"/>
      <c r="L251" s="374">
        <f t="shared" si="82"/>
        <v>0</v>
      </c>
      <c r="M251" s="388"/>
      <c r="N251" s="374">
        <f t="shared" si="76"/>
        <v>0</v>
      </c>
      <c r="O251" s="384"/>
      <c r="P251" s="374">
        <f t="shared" si="77"/>
        <v>0</v>
      </c>
      <c r="Q251" s="384"/>
      <c r="R251" s="374">
        <f t="shared" si="88"/>
        <v>0</v>
      </c>
      <c r="S251" s="385"/>
      <c r="T251" s="381">
        <f t="shared" si="83"/>
        <v>0</v>
      </c>
      <c r="U251" s="374"/>
      <c r="V251" s="380">
        <f t="shared" si="84"/>
        <v>0</v>
      </c>
      <c r="W251" s="384"/>
      <c r="X251" s="381">
        <f t="shared" si="85"/>
        <v>0</v>
      </c>
      <c r="Y251" s="388"/>
      <c r="Z251" s="374">
        <f t="shared" si="81"/>
        <v>0</v>
      </c>
      <c r="AA251" s="384"/>
      <c r="AB251" s="374">
        <f t="shared" si="89"/>
        <v>0</v>
      </c>
      <c r="AC251" s="390">
        <f t="shared" si="86"/>
        <v>0</v>
      </c>
      <c r="AD251" s="404"/>
    </row>
    <row r="252" spans="1:31" s="354" customFormat="1" ht="36">
      <c r="A252" s="436" t="s">
        <v>285</v>
      </c>
      <c r="B252" s="489" t="s">
        <v>825</v>
      </c>
      <c r="C252" s="436"/>
      <c r="D252" s="613"/>
      <c r="E252" s="384"/>
      <c r="F252" s="374" t="str">
        <f t="shared" ref="F252:F306" si="112">IF(LEN(C252)=0," ",E252)</f>
        <v xml:space="preserve"> </v>
      </c>
      <c r="G252" s="384"/>
      <c r="H252" s="374" t="str">
        <f t="shared" si="74"/>
        <v xml:space="preserve"> </v>
      </c>
      <c r="I252" s="374">
        <f t="shared" ref="I252:AA252" si="113">I254+I255</f>
        <v>0</v>
      </c>
      <c r="J252" s="374" t="str">
        <f t="shared" si="75"/>
        <v xml:space="preserve"> </v>
      </c>
      <c r="K252" s="374"/>
      <c r="L252" s="374">
        <f t="shared" si="113"/>
        <v>2534.8999999999996</v>
      </c>
      <c r="M252" s="374"/>
      <c r="N252" s="374" t="str">
        <f t="shared" si="76"/>
        <v xml:space="preserve"> </v>
      </c>
      <c r="O252" s="374">
        <f t="shared" si="113"/>
        <v>0</v>
      </c>
      <c r="P252" s="374" t="str">
        <f t="shared" si="77"/>
        <v xml:space="preserve"> </v>
      </c>
      <c r="Q252" s="374"/>
      <c r="R252" s="374" t="str">
        <f t="shared" si="88"/>
        <v xml:space="preserve"> </v>
      </c>
      <c r="S252" s="374"/>
      <c r="T252" s="381" t="str">
        <f t="shared" si="83"/>
        <v xml:space="preserve"> </v>
      </c>
      <c r="U252" s="374"/>
      <c r="V252" s="380" t="str">
        <f t="shared" si="84"/>
        <v xml:space="preserve"> </v>
      </c>
      <c r="W252" s="374"/>
      <c r="X252" s="381" t="str">
        <f t="shared" si="85"/>
        <v xml:space="preserve"> </v>
      </c>
      <c r="Y252" s="374"/>
      <c r="Z252" s="374" t="str">
        <f t="shared" si="81"/>
        <v xml:space="preserve"> </v>
      </c>
      <c r="AA252" s="374">
        <f t="shared" si="113"/>
        <v>0</v>
      </c>
      <c r="AB252" s="374" t="str">
        <f t="shared" si="89"/>
        <v xml:space="preserve"> </v>
      </c>
      <c r="AC252" s="390"/>
      <c r="AD252" s="423"/>
    </row>
    <row r="253" spans="1:31">
      <c r="A253" s="471"/>
      <c r="B253" s="483" t="s">
        <v>287</v>
      </c>
      <c r="C253" s="471" t="s">
        <v>9</v>
      </c>
      <c r="D253" s="383">
        <v>52499.6</v>
      </c>
      <c r="E253" s="384">
        <f>E254+E255</f>
        <v>2534.8999999999996</v>
      </c>
      <c r="F253" s="374">
        <f t="shared" si="112"/>
        <v>2534.8999999999996</v>
      </c>
      <c r="G253" s="374">
        <f t="shared" ref="G253" si="114">IF(LEN(D253)=0," ",F253)</f>
        <v>2534.8999999999996</v>
      </c>
      <c r="H253" s="374">
        <f t="shared" ref="H253" si="115">IF(LEN(E253)=0," ",G253)</f>
        <v>2534.8999999999996</v>
      </c>
      <c r="I253" s="374">
        <f t="shared" ref="I253" si="116">IF(LEN(F253)=0," ",H253)</f>
        <v>2534.8999999999996</v>
      </c>
      <c r="J253" s="374">
        <f t="shared" ref="J253" si="117">IF(LEN(G253)=0," ",I253)</f>
        <v>2534.8999999999996</v>
      </c>
      <c r="K253" s="374">
        <f t="shared" ref="K253" si="118">IF(LEN(H253)=0," ",J253)</f>
        <v>2534.8999999999996</v>
      </c>
      <c r="L253" s="374">
        <f t="shared" ref="L253" si="119">IF(LEN(I253)=0," ",K253)</f>
        <v>2534.8999999999996</v>
      </c>
      <c r="M253" s="374">
        <f t="shared" ref="M253" si="120">IF(LEN(J253)=0," ",L253)</f>
        <v>2534.8999999999996</v>
      </c>
      <c r="N253" s="374">
        <f t="shared" ref="N253" si="121">IF(LEN(K253)=0," ",M253)</f>
        <v>2534.8999999999996</v>
      </c>
      <c r="O253" s="374">
        <f t="shared" ref="O253" si="122">IF(LEN(L253)=0," ",N253)</f>
        <v>2534.8999999999996</v>
      </c>
      <c r="P253" s="374">
        <f t="shared" ref="P253" si="123">IF(LEN(M253)=0," ",O253)</f>
        <v>2534.8999999999996</v>
      </c>
      <c r="Q253" s="374">
        <f t="shared" ref="Q253" si="124">IF(LEN(N253)=0," ",P253)</f>
        <v>2534.8999999999996</v>
      </c>
      <c r="R253" s="374">
        <f t="shared" ref="R253" si="125">IF(LEN(O253)=0," ",Q253)</f>
        <v>2534.8999999999996</v>
      </c>
      <c r="S253" s="374">
        <f t="shared" ref="S253" si="126">IF(LEN(P253)=0," ",R253)</f>
        <v>2534.8999999999996</v>
      </c>
      <c r="T253" s="374">
        <f t="shared" ref="T253" si="127">IF(LEN(Q253)=0," ",S253)</f>
        <v>2534.8999999999996</v>
      </c>
      <c r="U253" s="374">
        <f t="shared" ref="U253" si="128">IF(LEN(R253)=0," ",T253)</f>
        <v>2534.8999999999996</v>
      </c>
      <c r="V253" s="374">
        <f t="shared" ref="V253" si="129">IF(LEN(S253)=0," ",U253)</f>
        <v>2534.8999999999996</v>
      </c>
      <c r="W253" s="374">
        <f t="shared" ref="W253" si="130">IF(LEN(T253)=0," ",V253)</f>
        <v>2534.8999999999996</v>
      </c>
      <c r="X253" s="374">
        <f t="shared" ref="X253" si="131">IF(LEN(U253)=0," ",W253)</f>
        <v>2534.8999999999996</v>
      </c>
      <c r="Y253" s="374">
        <f t="shared" ref="Y253" si="132">IF(LEN(V253)=0," ",X253)</f>
        <v>2534.8999999999996</v>
      </c>
      <c r="Z253" s="374">
        <f t="shared" ref="Z253" si="133">IF(LEN(W253)=0," ",Y253)</f>
        <v>2534.8999999999996</v>
      </c>
      <c r="AA253" s="374">
        <f t="shared" ref="AA253" si="134">IF(LEN(X253)=0," ",Z253)</f>
        <v>2534.8999999999996</v>
      </c>
      <c r="AB253" s="374">
        <f t="shared" ref="AB253" si="135">IF(LEN(Y253)=0," ",AA253)</f>
        <v>2534.8999999999996</v>
      </c>
      <c r="AC253" s="390">
        <f>+AB253/D253*100</f>
        <v>4.8284177403256399</v>
      </c>
      <c r="AD253" s="404"/>
    </row>
    <row r="254" spans="1:31">
      <c r="A254" s="471"/>
      <c r="B254" s="483" t="s">
        <v>278</v>
      </c>
      <c r="C254" s="471" t="s">
        <v>9</v>
      </c>
      <c r="D254" s="614">
        <v>1180.8</v>
      </c>
      <c r="E254" s="384">
        <v>106.2</v>
      </c>
      <c r="F254" s="374">
        <f t="shared" si="112"/>
        <v>106.2</v>
      </c>
      <c r="G254" s="384"/>
      <c r="H254" s="374">
        <f t="shared" ref="H254:H308" si="136">IF(LEN(C254)=0," ",F254+G254)</f>
        <v>106.2</v>
      </c>
      <c r="I254" s="374">
        <f t="shared" ref="I254" si="137">I256+I257</f>
        <v>0</v>
      </c>
      <c r="J254" s="374">
        <f t="shared" ref="J254" si="138">IF(LEN($C254)=0," ",H254+I254)</f>
        <v>106.2</v>
      </c>
      <c r="K254" s="384"/>
      <c r="L254" s="374">
        <f t="shared" si="82"/>
        <v>106.2</v>
      </c>
      <c r="M254" s="388"/>
      <c r="N254" s="374">
        <f t="shared" ref="N254:N308" si="139">IF(LEN($C254)=0," ",L254+M254)</f>
        <v>106.2</v>
      </c>
      <c r="O254" s="384"/>
      <c r="P254" s="374">
        <f t="shared" ref="P254:P307" si="140">IF(LEN($C254)=0," ",N254+O254)</f>
        <v>106.2</v>
      </c>
      <c r="Q254" s="384"/>
      <c r="R254" s="374">
        <f t="shared" si="88"/>
        <v>106.2</v>
      </c>
      <c r="S254" s="385"/>
      <c r="T254" s="381">
        <f t="shared" si="83"/>
        <v>106.2</v>
      </c>
      <c r="U254" s="374"/>
      <c r="V254" s="380">
        <f t="shared" si="84"/>
        <v>106.2</v>
      </c>
      <c r="W254" s="384"/>
      <c r="X254" s="381">
        <f t="shared" si="85"/>
        <v>106.2</v>
      </c>
      <c r="Y254" s="388"/>
      <c r="Z254" s="374">
        <f t="shared" si="81"/>
        <v>106.2</v>
      </c>
      <c r="AA254" s="384"/>
      <c r="AB254" s="374">
        <f t="shared" si="89"/>
        <v>106.2</v>
      </c>
      <c r="AC254" s="390">
        <f t="shared" si="86"/>
        <v>8.9939024390243905</v>
      </c>
      <c r="AD254" s="404"/>
    </row>
    <row r="255" spans="1:31">
      <c r="A255" s="612"/>
      <c r="B255" s="483" t="s">
        <v>282</v>
      </c>
      <c r="C255" s="471" t="s">
        <v>9</v>
      </c>
      <c r="D255" s="614">
        <v>51318.8</v>
      </c>
      <c r="E255" s="384">
        <v>2428.6999999999998</v>
      </c>
      <c r="F255" s="374">
        <f t="shared" si="112"/>
        <v>2428.6999999999998</v>
      </c>
      <c r="G255" s="384"/>
      <c r="H255" s="374">
        <f t="shared" si="136"/>
        <v>2428.6999999999998</v>
      </c>
      <c r="I255" s="374">
        <f t="shared" ref="I255" si="141">I257+I258</f>
        <v>0</v>
      </c>
      <c r="J255" s="374">
        <f t="shared" ref="J255" si="142">IF(LEN($C255)=0," ",H255+I255)</f>
        <v>2428.6999999999998</v>
      </c>
      <c r="K255" s="384"/>
      <c r="L255" s="374">
        <f t="shared" si="82"/>
        <v>2428.6999999999998</v>
      </c>
      <c r="M255" s="388"/>
      <c r="N255" s="374">
        <f t="shared" si="139"/>
        <v>2428.6999999999998</v>
      </c>
      <c r="O255" s="386"/>
      <c r="P255" s="374">
        <f t="shared" si="140"/>
        <v>2428.6999999999998</v>
      </c>
      <c r="Q255" s="384"/>
      <c r="R255" s="374">
        <f t="shared" si="88"/>
        <v>2428.6999999999998</v>
      </c>
      <c r="S255" s="385"/>
      <c r="T255" s="381">
        <f t="shared" si="83"/>
        <v>2428.6999999999998</v>
      </c>
      <c r="U255" s="374"/>
      <c r="V255" s="374">
        <f t="shared" si="84"/>
        <v>2428.6999999999998</v>
      </c>
      <c r="W255" s="384"/>
      <c r="X255" s="381">
        <f t="shared" si="85"/>
        <v>2428.6999999999998</v>
      </c>
      <c r="Y255" s="388"/>
      <c r="Z255" s="374">
        <f t="shared" si="81"/>
        <v>2428.6999999999998</v>
      </c>
      <c r="AA255" s="384"/>
      <c r="AB255" s="374">
        <f t="shared" si="89"/>
        <v>2428.6999999999998</v>
      </c>
      <c r="AC255" s="390">
        <f t="shared" si="86"/>
        <v>4.7325736377312015</v>
      </c>
      <c r="AD255" s="404"/>
    </row>
    <row r="256" spans="1:31" s="361" customFormat="1">
      <c r="A256" s="485" t="s">
        <v>837</v>
      </c>
      <c r="B256" s="486" t="str">
        <f>UPPER("Dịch vụ vận tải")</f>
        <v>DỊCH VỤ VẬN TẢI</v>
      </c>
      <c r="C256" s="485"/>
      <c r="D256" s="485"/>
      <c r="E256" s="597"/>
      <c r="F256" s="400" t="str">
        <f t="shared" si="112"/>
        <v xml:space="preserve"> </v>
      </c>
      <c r="G256" s="597"/>
      <c r="H256" s="400" t="str">
        <f t="shared" si="136"/>
        <v xml:space="preserve"> </v>
      </c>
      <c r="I256" s="597"/>
      <c r="J256" s="400" t="str">
        <f t="shared" ref="J256:J308" si="143">IF(LEN($C256)=0," ",H256+I256)</f>
        <v xml:space="preserve"> </v>
      </c>
      <c r="K256" s="597"/>
      <c r="L256" s="619" t="str">
        <f t="shared" si="82"/>
        <v xml:space="preserve"> </v>
      </c>
      <c r="M256" s="622"/>
      <c r="N256" s="400" t="str">
        <f t="shared" si="139"/>
        <v xml:space="preserve"> </v>
      </c>
      <c r="O256" s="597"/>
      <c r="P256" s="400" t="str">
        <f t="shared" si="140"/>
        <v xml:space="preserve"> </v>
      </c>
      <c r="Q256" s="597"/>
      <c r="R256" s="619" t="str">
        <f t="shared" si="88"/>
        <v xml:space="preserve"> </v>
      </c>
      <c r="S256" s="597"/>
      <c r="T256" s="619" t="str">
        <f t="shared" si="83"/>
        <v xml:space="preserve"> </v>
      </c>
      <c r="U256" s="619"/>
      <c r="V256" s="619" t="str">
        <f t="shared" si="84"/>
        <v xml:space="preserve"> </v>
      </c>
      <c r="W256" s="597"/>
      <c r="X256" s="619" t="str">
        <f t="shared" si="85"/>
        <v xml:space="preserve"> </v>
      </c>
      <c r="Y256" s="622"/>
      <c r="Z256" s="619" t="str">
        <f t="shared" si="81"/>
        <v xml:space="preserve"> </v>
      </c>
      <c r="AA256" s="597"/>
      <c r="AB256" s="619" t="str">
        <f t="shared" si="89"/>
        <v xml:space="preserve"> </v>
      </c>
      <c r="AC256" s="620"/>
      <c r="AD256" s="485"/>
    </row>
    <row r="257" spans="1:30">
      <c r="A257" s="482" t="s">
        <v>6</v>
      </c>
      <c r="B257" s="490" t="str">
        <f>UPPER("Giá trị sản xuất")</f>
        <v>GIÁ TRỊ SẢN XUẤT</v>
      </c>
      <c r="C257" s="491" t="s">
        <v>9</v>
      </c>
      <c r="D257" s="615">
        <v>66000</v>
      </c>
      <c r="E257" s="384">
        <v>5360</v>
      </c>
      <c r="F257" s="374">
        <f t="shared" si="112"/>
        <v>5360</v>
      </c>
      <c r="G257" s="386"/>
      <c r="H257" s="374">
        <f t="shared" si="136"/>
        <v>5360</v>
      </c>
      <c r="I257" s="388"/>
      <c r="J257" s="374">
        <f t="shared" si="143"/>
        <v>5360</v>
      </c>
      <c r="K257" s="386"/>
      <c r="L257" s="374">
        <f t="shared" si="82"/>
        <v>5360</v>
      </c>
      <c r="M257" s="388"/>
      <c r="N257" s="374">
        <f t="shared" si="139"/>
        <v>5360</v>
      </c>
      <c r="O257" s="384"/>
      <c r="P257" s="374">
        <f t="shared" si="140"/>
        <v>5360</v>
      </c>
      <c r="Q257" s="386"/>
      <c r="R257" s="381">
        <f t="shared" si="88"/>
        <v>5360</v>
      </c>
      <c r="S257" s="608"/>
      <c r="T257" s="381">
        <f t="shared" si="83"/>
        <v>5360</v>
      </c>
      <c r="U257" s="374"/>
      <c r="V257" s="374">
        <f t="shared" si="84"/>
        <v>5360</v>
      </c>
      <c r="W257" s="388"/>
      <c r="X257" s="374">
        <f t="shared" si="85"/>
        <v>5360</v>
      </c>
      <c r="Y257" s="388"/>
      <c r="Z257" s="374">
        <f t="shared" si="81"/>
        <v>5360</v>
      </c>
      <c r="AA257" s="384"/>
      <c r="AB257" s="381">
        <f t="shared" ref="AB257:AB311" si="144">IF(LEN($C257)=0," ",Z257+AA257)</f>
        <v>5360</v>
      </c>
      <c r="AC257" s="390">
        <f t="shared" si="86"/>
        <v>8.1212121212121211</v>
      </c>
      <c r="AD257" s="404"/>
    </row>
    <row r="258" spans="1:30" s="350" customFormat="1">
      <c r="A258" s="482">
        <v>1</v>
      </c>
      <c r="B258" s="492" t="s">
        <v>288</v>
      </c>
      <c r="C258" s="491" t="str">
        <f>C257</f>
        <v>Tr. đồng</v>
      </c>
      <c r="D258" s="386">
        <v>44000</v>
      </c>
      <c r="E258" s="384">
        <v>3620</v>
      </c>
      <c r="F258" s="374">
        <f t="shared" si="112"/>
        <v>3620</v>
      </c>
      <c r="G258" s="386"/>
      <c r="H258" s="374">
        <f t="shared" si="136"/>
        <v>3620</v>
      </c>
      <c r="I258" s="388"/>
      <c r="J258" s="374">
        <f t="shared" si="143"/>
        <v>3620</v>
      </c>
      <c r="K258" s="386"/>
      <c r="L258" s="374">
        <f t="shared" si="82"/>
        <v>3620</v>
      </c>
      <c r="M258" s="388"/>
      <c r="N258" s="374">
        <f t="shared" si="139"/>
        <v>3620</v>
      </c>
      <c r="O258" s="386"/>
      <c r="P258" s="374">
        <f t="shared" si="140"/>
        <v>3620</v>
      </c>
      <c r="Q258" s="386"/>
      <c r="R258" s="381">
        <f t="shared" si="88"/>
        <v>3620</v>
      </c>
      <c r="S258" s="608"/>
      <c r="T258" s="381">
        <f t="shared" si="83"/>
        <v>3620</v>
      </c>
      <c r="U258" s="374"/>
      <c r="V258" s="374">
        <f t="shared" si="84"/>
        <v>3620</v>
      </c>
      <c r="W258" s="388"/>
      <c r="X258" s="374">
        <f t="shared" si="85"/>
        <v>3620</v>
      </c>
      <c r="Y258" s="388"/>
      <c r="Z258" s="374">
        <f t="shared" si="81"/>
        <v>3620</v>
      </c>
      <c r="AA258" s="384"/>
      <c r="AB258" s="381">
        <f t="shared" si="144"/>
        <v>3620</v>
      </c>
      <c r="AC258" s="390">
        <f t="shared" si="86"/>
        <v>8.2272727272727266</v>
      </c>
      <c r="AD258" s="412"/>
    </row>
    <row r="259" spans="1:30" s="350" customFormat="1">
      <c r="A259" s="482">
        <v>2</v>
      </c>
      <c r="B259" s="492" t="s">
        <v>289</v>
      </c>
      <c r="C259" s="491" t="str">
        <f>C257</f>
        <v>Tr. đồng</v>
      </c>
      <c r="D259" s="615">
        <v>22000</v>
      </c>
      <c r="E259" s="384">
        <v>1740</v>
      </c>
      <c r="F259" s="374">
        <f t="shared" si="112"/>
        <v>1740</v>
      </c>
      <c r="G259" s="386"/>
      <c r="H259" s="374">
        <f t="shared" si="136"/>
        <v>1740</v>
      </c>
      <c r="I259" s="388"/>
      <c r="J259" s="374">
        <f t="shared" si="143"/>
        <v>1740</v>
      </c>
      <c r="K259" s="386"/>
      <c r="L259" s="374">
        <f t="shared" si="82"/>
        <v>1740</v>
      </c>
      <c r="M259" s="388"/>
      <c r="N259" s="374">
        <f t="shared" si="139"/>
        <v>1740</v>
      </c>
      <c r="O259" s="386"/>
      <c r="P259" s="374">
        <f t="shared" si="140"/>
        <v>1740</v>
      </c>
      <c r="Q259" s="386"/>
      <c r="R259" s="381">
        <f t="shared" si="88"/>
        <v>1740</v>
      </c>
      <c r="S259" s="608"/>
      <c r="T259" s="381">
        <f t="shared" si="83"/>
        <v>1740</v>
      </c>
      <c r="U259" s="374"/>
      <c r="V259" s="374">
        <f t="shared" si="84"/>
        <v>1740</v>
      </c>
      <c r="W259" s="388"/>
      <c r="X259" s="374">
        <f t="shared" si="85"/>
        <v>1740</v>
      </c>
      <c r="Y259" s="388"/>
      <c r="Z259" s="374">
        <f t="shared" ref="Z259:Z281" si="145">IF(LEN($C259)=0," ",X259+Y259)</f>
        <v>1740</v>
      </c>
      <c r="AA259" s="384"/>
      <c r="AB259" s="381">
        <f t="shared" si="144"/>
        <v>1740</v>
      </c>
      <c r="AC259" s="390">
        <f t="shared" si="86"/>
        <v>7.9090909090909083</v>
      </c>
      <c r="AD259" s="412"/>
    </row>
    <row r="260" spans="1:30">
      <c r="A260" s="482" t="s">
        <v>52</v>
      </c>
      <c r="B260" s="481" t="str">
        <f>UPPER("Sản phẩm chủ yếu")</f>
        <v>SẢN PHẨM CHỦ YẾU</v>
      </c>
      <c r="C260" s="448"/>
      <c r="D260" s="607"/>
      <c r="E260" s="384"/>
      <c r="F260" s="374" t="str">
        <f t="shared" si="112"/>
        <v xml:space="preserve"> </v>
      </c>
      <c r="G260" s="384"/>
      <c r="H260" s="374" t="str">
        <f t="shared" si="136"/>
        <v xml:space="preserve"> </v>
      </c>
      <c r="I260" s="388"/>
      <c r="J260" s="374" t="str">
        <f t="shared" si="143"/>
        <v xml:space="preserve"> </v>
      </c>
      <c r="K260" s="384"/>
      <c r="L260" s="374" t="str">
        <f t="shared" si="82"/>
        <v xml:space="preserve"> </v>
      </c>
      <c r="M260" s="388"/>
      <c r="N260" s="374" t="str">
        <f t="shared" si="139"/>
        <v xml:space="preserve"> </v>
      </c>
      <c r="O260" s="384"/>
      <c r="P260" s="374" t="str">
        <f t="shared" si="140"/>
        <v xml:space="preserve"> </v>
      </c>
      <c r="Q260" s="384"/>
      <c r="R260" s="374" t="str">
        <f t="shared" si="88"/>
        <v xml:space="preserve"> </v>
      </c>
      <c r="S260" s="385"/>
      <c r="T260" s="374" t="str">
        <f t="shared" si="83"/>
        <v xml:space="preserve"> </v>
      </c>
      <c r="U260" s="374"/>
      <c r="V260" s="374" t="str">
        <f t="shared" si="84"/>
        <v xml:space="preserve"> </v>
      </c>
      <c r="W260" s="388"/>
      <c r="X260" s="374" t="str">
        <f t="shared" si="85"/>
        <v xml:space="preserve"> </v>
      </c>
      <c r="Y260" s="388"/>
      <c r="Z260" s="374" t="str">
        <f t="shared" si="145"/>
        <v xml:space="preserve"> </v>
      </c>
      <c r="AA260" s="384"/>
      <c r="AB260" s="381" t="str">
        <f t="shared" si="144"/>
        <v xml:space="preserve"> </v>
      </c>
      <c r="AC260" s="390"/>
      <c r="AD260" s="404"/>
    </row>
    <row r="261" spans="1:30">
      <c r="A261" s="482">
        <v>1</v>
      </c>
      <c r="B261" s="493" t="s">
        <v>811</v>
      </c>
      <c r="C261" s="436"/>
      <c r="D261" s="387"/>
      <c r="E261" s="384"/>
      <c r="F261" s="374" t="str">
        <f t="shared" si="112"/>
        <v xml:space="preserve"> </v>
      </c>
      <c r="G261" s="384"/>
      <c r="H261" s="374" t="str">
        <f t="shared" si="136"/>
        <v xml:space="preserve"> </v>
      </c>
      <c r="I261" s="384"/>
      <c r="J261" s="374" t="str">
        <f t="shared" si="143"/>
        <v xml:space="preserve"> </v>
      </c>
      <c r="K261" s="384"/>
      <c r="L261" s="374" t="str">
        <f t="shared" si="82"/>
        <v xml:space="preserve"> </v>
      </c>
      <c r="M261" s="388"/>
      <c r="N261" s="374" t="str">
        <f t="shared" si="139"/>
        <v xml:space="preserve"> </v>
      </c>
      <c r="O261" s="384"/>
      <c r="P261" s="374" t="str">
        <f t="shared" si="140"/>
        <v xml:space="preserve"> </v>
      </c>
      <c r="Q261" s="384"/>
      <c r="R261" s="374" t="str">
        <f t="shared" si="88"/>
        <v xml:space="preserve"> </v>
      </c>
      <c r="S261" s="385"/>
      <c r="T261" s="374" t="str">
        <f t="shared" si="83"/>
        <v xml:space="preserve"> </v>
      </c>
      <c r="U261" s="374"/>
      <c r="V261" s="374" t="str">
        <f t="shared" si="84"/>
        <v xml:space="preserve"> </v>
      </c>
      <c r="W261" s="388"/>
      <c r="X261" s="374" t="str">
        <f t="shared" si="85"/>
        <v xml:space="preserve"> </v>
      </c>
      <c r="Y261" s="388"/>
      <c r="Z261" s="374" t="str">
        <f t="shared" si="145"/>
        <v xml:space="preserve"> </v>
      </c>
      <c r="AA261" s="384"/>
      <c r="AB261" s="381" t="str">
        <f t="shared" si="144"/>
        <v xml:space="preserve"> </v>
      </c>
      <c r="AC261" s="390"/>
      <c r="AD261" s="404"/>
    </row>
    <row r="262" spans="1:30">
      <c r="A262" s="478"/>
      <c r="B262" s="484" t="s">
        <v>812</v>
      </c>
      <c r="C262" s="494" t="s">
        <v>292</v>
      </c>
      <c r="D262" s="387">
        <v>1100</v>
      </c>
      <c r="E262" s="384">
        <v>87</v>
      </c>
      <c r="F262" s="374">
        <f t="shared" si="112"/>
        <v>87</v>
      </c>
      <c r="G262" s="388"/>
      <c r="H262" s="374">
        <f t="shared" si="136"/>
        <v>87</v>
      </c>
      <c r="I262" s="388"/>
      <c r="J262" s="374">
        <f t="shared" si="143"/>
        <v>87</v>
      </c>
      <c r="K262" s="386"/>
      <c r="L262" s="381">
        <f t="shared" si="82"/>
        <v>87</v>
      </c>
      <c r="M262" s="388"/>
      <c r="N262" s="374">
        <f t="shared" si="139"/>
        <v>87</v>
      </c>
      <c r="O262" s="384"/>
      <c r="P262" s="374">
        <f t="shared" si="140"/>
        <v>87</v>
      </c>
      <c r="Q262" s="384"/>
      <c r="R262" s="374">
        <f>IF(LEN($C262)=0," ",P262+Q262)</f>
        <v>87</v>
      </c>
      <c r="S262" s="608"/>
      <c r="T262" s="374">
        <f>R262+S262</f>
        <v>87</v>
      </c>
      <c r="U262" s="374"/>
      <c r="V262" s="374">
        <f t="shared" si="84"/>
        <v>87</v>
      </c>
      <c r="W262" s="388"/>
      <c r="X262" s="374">
        <f t="shared" si="85"/>
        <v>87</v>
      </c>
      <c r="Y262" s="388"/>
      <c r="Z262" s="374">
        <f t="shared" si="145"/>
        <v>87</v>
      </c>
      <c r="AA262" s="384"/>
      <c r="AB262" s="381">
        <f t="shared" si="144"/>
        <v>87</v>
      </c>
      <c r="AC262" s="390">
        <f t="shared" si="86"/>
        <v>7.9090909090909083</v>
      </c>
      <c r="AD262" s="404"/>
    </row>
    <row r="263" spans="1:30">
      <c r="A263" s="478"/>
      <c r="B263" s="484" t="s">
        <v>813</v>
      </c>
      <c r="C263" s="494" t="s">
        <v>294</v>
      </c>
      <c r="D263" s="387"/>
      <c r="E263" s="384"/>
      <c r="F263" s="374">
        <f t="shared" si="112"/>
        <v>0</v>
      </c>
      <c r="G263" s="388"/>
      <c r="H263" s="374">
        <f t="shared" si="136"/>
        <v>0</v>
      </c>
      <c r="I263" s="388"/>
      <c r="J263" s="374">
        <f t="shared" si="143"/>
        <v>0</v>
      </c>
      <c r="K263" s="386"/>
      <c r="L263" s="381">
        <f t="shared" si="82"/>
        <v>0</v>
      </c>
      <c r="M263" s="388"/>
      <c r="N263" s="374">
        <f t="shared" si="139"/>
        <v>0</v>
      </c>
      <c r="O263" s="384"/>
      <c r="P263" s="374">
        <f t="shared" si="140"/>
        <v>0</v>
      </c>
      <c r="Q263" s="384"/>
      <c r="R263" s="374">
        <f t="shared" si="88"/>
        <v>0</v>
      </c>
      <c r="S263" s="608"/>
      <c r="T263" s="374">
        <f t="shared" si="83"/>
        <v>0</v>
      </c>
      <c r="U263" s="374"/>
      <c r="V263" s="374">
        <f t="shared" si="84"/>
        <v>0</v>
      </c>
      <c r="W263" s="388"/>
      <c r="X263" s="374">
        <f t="shared" si="85"/>
        <v>0</v>
      </c>
      <c r="Y263" s="388"/>
      <c r="Z263" s="374">
        <f t="shared" si="145"/>
        <v>0</v>
      </c>
      <c r="AA263" s="384"/>
      <c r="AB263" s="381">
        <f t="shared" si="144"/>
        <v>0</v>
      </c>
      <c r="AC263" s="390"/>
      <c r="AD263" s="404"/>
    </row>
    <row r="264" spans="1:30">
      <c r="A264" s="482">
        <v>2</v>
      </c>
      <c r="B264" s="464" t="s">
        <v>288</v>
      </c>
      <c r="C264" s="448"/>
      <c r="D264" s="446"/>
      <c r="E264" s="410"/>
      <c r="F264" s="374" t="str">
        <f t="shared" si="112"/>
        <v xml:space="preserve"> </v>
      </c>
      <c r="G264" s="405"/>
      <c r="H264" s="374" t="str">
        <f t="shared" si="136"/>
        <v xml:space="preserve"> </v>
      </c>
      <c r="I264" s="405"/>
      <c r="J264" s="374" t="str">
        <f t="shared" si="143"/>
        <v xml:space="preserve"> </v>
      </c>
      <c r="K264" s="409"/>
      <c r="L264" s="381" t="str">
        <f t="shared" si="82"/>
        <v xml:space="preserve"> </v>
      </c>
      <c r="M264" s="405"/>
      <c r="N264" s="374" t="str">
        <f t="shared" si="139"/>
        <v xml:space="preserve"> </v>
      </c>
      <c r="O264" s="410"/>
      <c r="P264" s="374" t="str">
        <f t="shared" si="140"/>
        <v xml:space="preserve"> </v>
      </c>
      <c r="Q264" s="410"/>
      <c r="R264" s="374" t="str">
        <f t="shared" si="88"/>
        <v xml:space="preserve"> </v>
      </c>
      <c r="S264" s="447"/>
      <c r="T264" s="374" t="str">
        <f t="shared" si="83"/>
        <v xml:space="preserve"> </v>
      </c>
      <c r="U264" s="374"/>
      <c r="V264" s="374" t="str">
        <f t="shared" si="84"/>
        <v xml:space="preserve"> </v>
      </c>
      <c r="W264" s="405"/>
      <c r="X264" s="374" t="str">
        <f t="shared" si="85"/>
        <v xml:space="preserve"> </v>
      </c>
      <c r="Y264" s="405"/>
      <c r="Z264" s="374" t="str">
        <f t="shared" si="145"/>
        <v xml:space="preserve"> </v>
      </c>
      <c r="AA264" s="410"/>
      <c r="AB264" s="381" t="str">
        <f t="shared" si="144"/>
        <v xml:space="preserve"> </v>
      </c>
      <c r="AC264" s="390"/>
      <c r="AD264" s="404"/>
    </row>
    <row r="265" spans="1:30">
      <c r="A265" s="471"/>
      <c r="B265" s="484" t="s">
        <v>814</v>
      </c>
      <c r="C265" s="471" t="s">
        <v>296</v>
      </c>
      <c r="D265" s="446">
        <v>280</v>
      </c>
      <c r="E265" s="410">
        <v>23</v>
      </c>
      <c r="F265" s="374">
        <f t="shared" si="112"/>
        <v>23</v>
      </c>
      <c r="G265" s="405"/>
      <c r="H265" s="374">
        <f t="shared" si="136"/>
        <v>23</v>
      </c>
      <c r="I265" s="405"/>
      <c r="J265" s="374">
        <f t="shared" si="143"/>
        <v>23</v>
      </c>
      <c r="K265" s="409"/>
      <c r="L265" s="381">
        <f t="shared" si="82"/>
        <v>23</v>
      </c>
      <c r="M265" s="405"/>
      <c r="N265" s="374">
        <f t="shared" si="139"/>
        <v>23</v>
      </c>
      <c r="O265" s="410"/>
      <c r="P265" s="374">
        <f t="shared" si="140"/>
        <v>23</v>
      </c>
      <c r="Q265" s="410"/>
      <c r="R265" s="374">
        <f t="shared" si="88"/>
        <v>23</v>
      </c>
      <c r="S265" s="588"/>
      <c r="T265" s="374">
        <f>R265+S265</f>
        <v>23</v>
      </c>
      <c r="U265" s="374"/>
      <c r="V265" s="374">
        <f t="shared" si="84"/>
        <v>23</v>
      </c>
      <c r="W265" s="405"/>
      <c r="X265" s="374">
        <f t="shared" si="85"/>
        <v>23</v>
      </c>
      <c r="Y265" s="405"/>
      <c r="Z265" s="374">
        <f t="shared" si="145"/>
        <v>23</v>
      </c>
      <c r="AA265" s="410"/>
      <c r="AB265" s="381">
        <f t="shared" si="144"/>
        <v>23</v>
      </c>
      <c r="AC265" s="390">
        <f t="shared" si="86"/>
        <v>8.2142857142857135</v>
      </c>
      <c r="AD265" s="404"/>
    </row>
    <row r="266" spans="1:30" ht="23.25" customHeight="1">
      <c r="A266" s="478"/>
      <c r="B266" s="484" t="s">
        <v>815</v>
      </c>
      <c r="C266" s="494" t="s">
        <v>298</v>
      </c>
      <c r="D266" s="446"/>
      <c r="E266" s="410"/>
      <c r="F266" s="374">
        <f t="shared" si="112"/>
        <v>0</v>
      </c>
      <c r="G266" s="410"/>
      <c r="H266" s="374">
        <f t="shared" si="136"/>
        <v>0</v>
      </c>
      <c r="I266" s="410"/>
      <c r="J266" s="374">
        <f t="shared" si="143"/>
        <v>0</v>
      </c>
      <c r="K266" s="410"/>
      <c r="L266" s="374">
        <f t="shared" si="82"/>
        <v>0</v>
      </c>
      <c r="M266" s="405"/>
      <c r="N266" s="374">
        <f t="shared" si="139"/>
        <v>0</v>
      </c>
      <c r="O266" s="410"/>
      <c r="P266" s="374">
        <f t="shared" si="140"/>
        <v>0</v>
      </c>
      <c r="Q266" s="410"/>
      <c r="R266" s="374">
        <f t="shared" si="88"/>
        <v>0</v>
      </c>
      <c r="S266" s="447"/>
      <c r="T266" s="374">
        <f t="shared" ref="T266:T270" si="146">R266+S266</f>
        <v>0</v>
      </c>
      <c r="U266" s="374"/>
      <c r="V266" s="374">
        <f t="shared" si="84"/>
        <v>0</v>
      </c>
      <c r="W266" s="405"/>
      <c r="X266" s="374">
        <f t="shared" si="85"/>
        <v>0</v>
      </c>
      <c r="Y266" s="405"/>
      <c r="Z266" s="374">
        <f t="shared" si="145"/>
        <v>0</v>
      </c>
      <c r="AA266" s="410"/>
      <c r="AB266" s="381">
        <f t="shared" si="144"/>
        <v>0</v>
      </c>
      <c r="AC266" s="390"/>
      <c r="AD266" s="404"/>
    </row>
    <row r="267" spans="1:30" s="361" customFormat="1">
      <c r="A267" s="485" t="s">
        <v>837</v>
      </c>
      <c r="B267" s="486" t="str">
        <f>UPPER("Phát triển kinh tế tập thể")</f>
        <v>PHÁT TRIỂN KINH TẾ TẬP THỂ</v>
      </c>
      <c r="C267" s="485"/>
      <c r="D267" s="485"/>
      <c r="E267" s="597"/>
      <c r="F267" s="400" t="str">
        <f t="shared" si="112"/>
        <v xml:space="preserve"> </v>
      </c>
      <c r="G267" s="597"/>
      <c r="H267" s="400" t="str">
        <f t="shared" si="136"/>
        <v xml:space="preserve"> </v>
      </c>
      <c r="I267" s="597"/>
      <c r="J267" s="400" t="str">
        <f t="shared" si="143"/>
        <v xml:space="preserve"> </v>
      </c>
      <c r="K267" s="597"/>
      <c r="L267" s="619" t="str">
        <f t="shared" si="82"/>
        <v xml:space="preserve"> </v>
      </c>
      <c r="M267" s="622"/>
      <c r="N267" s="400" t="str">
        <f t="shared" si="139"/>
        <v xml:space="preserve"> </v>
      </c>
      <c r="O267" s="597"/>
      <c r="P267" s="400" t="str">
        <f t="shared" si="140"/>
        <v xml:space="preserve"> </v>
      </c>
      <c r="Q267" s="597"/>
      <c r="R267" s="619" t="str">
        <f t="shared" si="88"/>
        <v xml:space="preserve"> </v>
      </c>
      <c r="S267" s="597"/>
      <c r="T267" s="619"/>
      <c r="U267" s="619"/>
      <c r="V267" s="619" t="str">
        <f t="shared" si="84"/>
        <v xml:space="preserve"> </v>
      </c>
      <c r="W267" s="597"/>
      <c r="X267" s="619" t="str">
        <f t="shared" si="85"/>
        <v xml:space="preserve"> </v>
      </c>
      <c r="Y267" s="622"/>
      <c r="Z267" s="619" t="str">
        <f t="shared" si="145"/>
        <v xml:space="preserve"> </v>
      </c>
      <c r="AA267" s="597"/>
      <c r="AB267" s="619" t="str">
        <f t="shared" si="144"/>
        <v xml:space="preserve"> </v>
      </c>
      <c r="AC267" s="620"/>
      <c r="AD267" s="485"/>
    </row>
    <row r="268" spans="1:30" s="350" customFormat="1">
      <c r="A268" s="655">
        <v>1</v>
      </c>
      <c r="B268" s="656" t="s">
        <v>962</v>
      </c>
      <c r="C268" s="657" t="s">
        <v>299</v>
      </c>
      <c r="D268" s="446">
        <v>75</v>
      </c>
      <c r="E268" s="409"/>
      <c r="F268" s="374">
        <v>73</v>
      </c>
      <c r="G268" s="409"/>
      <c r="H268" s="374">
        <f t="shared" si="136"/>
        <v>73</v>
      </c>
      <c r="I268" s="409"/>
      <c r="J268" s="374">
        <f t="shared" si="143"/>
        <v>73</v>
      </c>
      <c r="K268" s="409"/>
      <c r="L268" s="381">
        <f t="shared" si="82"/>
        <v>73</v>
      </c>
      <c r="M268" s="446"/>
      <c r="N268" s="374">
        <f t="shared" si="139"/>
        <v>73</v>
      </c>
      <c r="O268" s="409"/>
      <c r="P268" s="374">
        <f t="shared" si="140"/>
        <v>73</v>
      </c>
      <c r="Q268" s="409"/>
      <c r="R268" s="374">
        <f t="shared" si="88"/>
        <v>73</v>
      </c>
      <c r="S268" s="447"/>
      <c r="T268" s="374">
        <f t="shared" si="146"/>
        <v>73</v>
      </c>
      <c r="U268" s="381"/>
      <c r="V268" s="381">
        <f t="shared" si="84"/>
        <v>73</v>
      </c>
      <c r="W268" s="409"/>
      <c r="X268" s="381">
        <f t="shared" si="85"/>
        <v>73</v>
      </c>
      <c r="Y268" s="446"/>
      <c r="Z268" s="374">
        <f t="shared" si="145"/>
        <v>73</v>
      </c>
      <c r="AA268" s="409"/>
      <c r="AB268" s="374">
        <f t="shared" si="144"/>
        <v>73</v>
      </c>
      <c r="AC268" s="390">
        <f t="shared" ref="AC268:AC319" si="147">+AB268/D268*100</f>
        <v>97.333333333333343</v>
      </c>
      <c r="AD268" s="596"/>
    </row>
    <row r="269" spans="1:30">
      <c r="A269" s="655"/>
      <c r="B269" s="658" t="s">
        <v>963</v>
      </c>
      <c r="C269" s="657" t="s">
        <v>299</v>
      </c>
      <c r="D269" s="446">
        <v>2</v>
      </c>
      <c r="E269" s="409"/>
      <c r="F269" s="374">
        <f t="shared" si="112"/>
        <v>0</v>
      </c>
      <c r="G269" s="409"/>
      <c r="H269" s="374">
        <f t="shared" si="136"/>
        <v>0</v>
      </c>
      <c r="I269" s="409"/>
      <c r="J269" s="374">
        <f t="shared" si="143"/>
        <v>0</v>
      </c>
      <c r="K269" s="409"/>
      <c r="L269" s="381">
        <f t="shared" si="82"/>
        <v>0</v>
      </c>
      <c r="M269" s="446"/>
      <c r="N269" s="374">
        <f t="shared" si="139"/>
        <v>0</v>
      </c>
      <c r="O269" s="409"/>
      <c r="P269" s="374">
        <f t="shared" si="140"/>
        <v>0</v>
      </c>
      <c r="Q269" s="409"/>
      <c r="R269" s="374">
        <f t="shared" si="88"/>
        <v>0</v>
      </c>
      <c r="S269" s="447"/>
      <c r="T269" s="374">
        <f t="shared" si="146"/>
        <v>0</v>
      </c>
      <c r="U269" s="381"/>
      <c r="V269" s="381">
        <f t="shared" si="84"/>
        <v>0</v>
      </c>
      <c r="W269" s="409"/>
      <c r="X269" s="381">
        <f t="shared" si="85"/>
        <v>0</v>
      </c>
      <c r="Y269" s="446"/>
      <c r="Z269" s="374">
        <f t="shared" si="145"/>
        <v>0</v>
      </c>
      <c r="AA269" s="409"/>
      <c r="AB269" s="374">
        <f t="shared" si="144"/>
        <v>0</v>
      </c>
      <c r="AC269" s="390">
        <f t="shared" si="147"/>
        <v>0</v>
      </c>
      <c r="AD269" s="404"/>
    </row>
    <row r="270" spans="1:30" s="350" customFormat="1">
      <c r="A270" s="655"/>
      <c r="B270" s="656" t="s">
        <v>964</v>
      </c>
      <c r="C270" s="657" t="s">
        <v>299</v>
      </c>
      <c r="D270" s="498"/>
      <c r="E270" s="410"/>
      <c r="F270" s="374">
        <f t="shared" si="112"/>
        <v>0</v>
      </c>
      <c r="G270" s="410"/>
      <c r="H270" s="374">
        <f t="shared" si="136"/>
        <v>0</v>
      </c>
      <c r="I270" s="410"/>
      <c r="J270" s="374">
        <f t="shared" si="143"/>
        <v>0</v>
      </c>
      <c r="K270" s="410"/>
      <c r="L270" s="374">
        <f t="shared" si="82"/>
        <v>0</v>
      </c>
      <c r="M270" s="405"/>
      <c r="N270" s="374">
        <f t="shared" si="139"/>
        <v>0</v>
      </c>
      <c r="O270" s="410"/>
      <c r="P270" s="374">
        <f t="shared" si="140"/>
        <v>0</v>
      </c>
      <c r="Q270" s="410"/>
      <c r="R270" s="374">
        <f t="shared" si="88"/>
        <v>0</v>
      </c>
      <c r="S270" s="411"/>
      <c r="T270" s="374">
        <f t="shared" si="146"/>
        <v>0</v>
      </c>
      <c r="U270" s="374"/>
      <c r="V270" s="374">
        <f t="shared" si="84"/>
        <v>0</v>
      </c>
      <c r="W270" s="410"/>
      <c r="X270" s="374">
        <f t="shared" si="85"/>
        <v>0</v>
      </c>
      <c r="Y270" s="405"/>
      <c r="Z270" s="374">
        <f t="shared" si="145"/>
        <v>0</v>
      </c>
      <c r="AA270" s="410"/>
      <c r="AB270" s="374">
        <f t="shared" si="144"/>
        <v>0</v>
      </c>
      <c r="AC270" s="390"/>
      <c r="AD270" s="412"/>
    </row>
    <row r="271" spans="1:30" s="350" customFormat="1">
      <c r="A271" s="655"/>
      <c r="B271" s="656" t="s">
        <v>965</v>
      </c>
      <c r="C271" s="657" t="s">
        <v>299</v>
      </c>
      <c r="D271" s="499"/>
      <c r="E271" s="410"/>
      <c r="F271" s="374">
        <f t="shared" si="112"/>
        <v>0</v>
      </c>
      <c r="G271" s="410"/>
      <c r="H271" s="374">
        <f t="shared" si="136"/>
        <v>0</v>
      </c>
      <c r="I271" s="410"/>
      <c r="J271" s="374">
        <f t="shared" si="143"/>
        <v>0</v>
      </c>
      <c r="K271" s="410"/>
      <c r="L271" s="374">
        <f t="shared" si="82"/>
        <v>0</v>
      </c>
      <c r="M271" s="405"/>
      <c r="N271" s="374">
        <f t="shared" si="139"/>
        <v>0</v>
      </c>
      <c r="O271" s="410"/>
      <c r="P271" s="374">
        <f t="shared" si="140"/>
        <v>0</v>
      </c>
      <c r="Q271" s="410"/>
      <c r="R271" s="374">
        <f t="shared" si="88"/>
        <v>0</v>
      </c>
      <c r="S271" s="411"/>
      <c r="T271" s="374">
        <f t="shared" si="83"/>
        <v>0</v>
      </c>
      <c r="U271" s="374"/>
      <c r="V271" s="374">
        <f t="shared" si="84"/>
        <v>0</v>
      </c>
      <c r="W271" s="410"/>
      <c r="X271" s="374">
        <f t="shared" si="85"/>
        <v>0</v>
      </c>
      <c r="Y271" s="405"/>
      <c r="Z271" s="374">
        <f t="shared" si="145"/>
        <v>0</v>
      </c>
      <c r="AA271" s="410"/>
      <c r="AB271" s="374">
        <f t="shared" si="144"/>
        <v>0</v>
      </c>
      <c r="AC271" s="390"/>
      <c r="AD271" s="412"/>
    </row>
    <row r="272" spans="1:30">
      <c r="A272" s="655">
        <v>3</v>
      </c>
      <c r="B272" s="659" t="s">
        <v>966</v>
      </c>
      <c r="C272" s="660" t="s">
        <v>302</v>
      </c>
      <c r="D272" s="499">
        <v>1276</v>
      </c>
      <c r="E272" s="410"/>
      <c r="F272" s="374"/>
      <c r="G272" s="410"/>
      <c r="H272" s="374">
        <f t="shared" si="136"/>
        <v>0</v>
      </c>
      <c r="I272" s="410"/>
      <c r="J272" s="374">
        <f t="shared" si="143"/>
        <v>0</v>
      </c>
      <c r="K272" s="410"/>
      <c r="L272" s="374">
        <f t="shared" si="82"/>
        <v>0</v>
      </c>
      <c r="M272" s="405"/>
      <c r="N272" s="374">
        <f t="shared" si="139"/>
        <v>0</v>
      </c>
      <c r="O272" s="410"/>
      <c r="P272" s="374">
        <f t="shared" si="140"/>
        <v>0</v>
      </c>
      <c r="Q272" s="410"/>
      <c r="R272" s="374">
        <f t="shared" si="88"/>
        <v>0</v>
      </c>
      <c r="S272" s="411"/>
      <c r="T272" s="374">
        <f t="shared" si="83"/>
        <v>0</v>
      </c>
      <c r="U272" s="374"/>
      <c r="V272" s="374">
        <f t="shared" si="84"/>
        <v>0</v>
      </c>
      <c r="W272" s="410"/>
      <c r="X272" s="374">
        <f t="shared" si="85"/>
        <v>0</v>
      </c>
      <c r="Y272" s="405"/>
      <c r="Z272" s="374">
        <f t="shared" si="145"/>
        <v>0</v>
      </c>
      <c r="AA272" s="410"/>
      <c r="AB272" s="374">
        <f t="shared" si="144"/>
        <v>0</v>
      </c>
      <c r="AC272" s="390">
        <f t="shared" si="147"/>
        <v>0</v>
      </c>
      <c r="AD272" s="404"/>
    </row>
    <row r="273" spans="1:30" s="350" customFormat="1">
      <c r="A273" s="661">
        <v>4</v>
      </c>
      <c r="B273" s="659" t="s">
        <v>967</v>
      </c>
      <c r="C273" s="662" t="s">
        <v>55</v>
      </c>
      <c r="D273" s="499">
        <v>1291</v>
      </c>
      <c r="E273" s="476"/>
      <c r="F273" s="374"/>
      <c r="G273" s="410"/>
      <c r="H273" s="374">
        <f t="shared" si="136"/>
        <v>0</v>
      </c>
      <c r="I273" s="409"/>
      <c r="J273" s="374">
        <f t="shared" si="143"/>
        <v>0</v>
      </c>
      <c r="K273" s="409"/>
      <c r="L273" s="381">
        <f t="shared" ref="L273:L337" si="148">IF(LEN($C273)=0," ",J273+K273)</f>
        <v>0</v>
      </c>
      <c r="M273" s="446"/>
      <c r="N273" s="374">
        <f t="shared" si="139"/>
        <v>0</v>
      </c>
      <c r="O273" s="409"/>
      <c r="P273" s="374">
        <f t="shared" si="140"/>
        <v>0</v>
      </c>
      <c r="Q273" s="409"/>
      <c r="R273" s="374">
        <f t="shared" ref="R273" si="149">IF(LEN($C273)=0," ",P273+Q273)</f>
        <v>0</v>
      </c>
      <c r="S273" s="447"/>
      <c r="T273" s="381">
        <f t="shared" ref="T273:T337" si="150">IF(LEN($C273)=0," ",R273+S273)</f>
        <v>0</v>
      </c>
      <c r="U273" s="381"/>
      <c r="V273" s="381">
        <f t="shared" ref="V273:V337" si="151">IF(LEN($C273)=0," ",T273+U273)</f>
        <v>0</v>
      </c>
      <c r="W273" s="409"/>
      <c r="X273" s="381">
        <f t="shared" ref="X273:X302" si="152">IF(LEN($C273)=0," ",V273+W273)</f>
        <v>0</v>
      </c>
      <c r="Y273" s="446"/>
      <c r="Z273" s="374">
        <f t="shared" si="145"/>
        <v>0</v>
      </c>
      <c r="AA273" s="409"/>
      <c r="AB273" s="374">
        <f t="shared" si="144"/>
        <v>0</v>
      </c>
      <c r="AC273" s="390">
        <f t="shared" si="147"/>
        <v>0</v>
      </c>
      <c r="AD273" s="412"/>
    </row>
    <row r="274" spans="1:30">
      <c r="A274" s="663"/>
      <c r="B274" s="664" t="s">
        <v>968</v>
      </c>
      <c r="C274" s="665" t="s">
        <v>55</v>
      </c>
      <c r="D274" s="499">
        <v>1276</v>
      </c>
      <c r="E274" s="410"/>
      <c r="F274" s="374"/>
      <c r="G274" s="410"/>
      <c r="H274" s="374">
        <f t="shared" si="136"/>
        <v>0</v>
      </c>
      <c r="I274" s="410"/>
      <c r="J274" s="374">
        <f t="shared" si="143"/>
        <v>0</v>
      </c>
      <c r="K274" s="410"/>
      <c r="L274" s="374">
        <f t="shared" si="148"/>
        <v>0</v>
      </c>
      <c r="M274" s="405"/>
      <c r="N274" s="374">
        <f t="shared" si="139"/>
        <v>0</v>
      </c>
      <c r="O274" s="410"/>
      <c r="P274" s="374">
        <f t="shared" si="140"/>
        <v>0</v>
      </c>
      <c r="Q274" s="410"/>
      <c r="R274" s="374">
        <f t="shared" ref="R274:R337" si="153">IF(LEN($C274)=0," ",P274+Q274)</f>
        <v>0</v>
      </c>
      <c r="S274" s="411"/>
      <c r="T274" s="374">
        <f t="shared" si="150"/>
        <v>0</v>
      </c>
      <c r="U274" s="374"/>
      <c r="V274" s="374">
        <f t="shared" si="151"/>
        <v>0</v>
      </c>
      <c r="W274" s="410"/>
      <c r="X274" s="374">
        <f t="shared" si="152"/>
        <v>0</v>
      </c>
      <c r="Y274" s="405"/>
      <c r="Z274" s="374">
        <f t="shared" si="145"/>
        <v>0</v>
      </c>
      <c r="AA274" s="410"/>
      <c r="AB274" s="374">
        <f t="shared" si="144"/>
        <v>0</v>
      </c>
      <c r="AC274" s="390">
        <f t="shared" si="147"/>
        <v>0</v>
      </c>
      <c r="AD274" s="404"/>
    </row>
    <row r="275" spans="1:30" s="350" customFormat="1">
      <c r="A275" s="661">
        <v>5</v>
      </c>
      <c r="B275" s="659" t="s">
        <v>969</v>
      </c>
      <c r="C275" s="662" t="s">
        <v>243</v>
      </c>
      <c r="D275" s="499">
        <v>50680</v>
      </c>
      <c r="E275" s="410"/>
      <c r="F275" s="374"/>
      <c r="G275" s="410"/>
      <c r="H275" s="374">
        <f t="shared" si="136"/>
        <v>0</v>
      </c>
      <c r="I275" s="410"/>
      <c r="J275" s="374">
        <f t="shared" si="143"/>
        <v>0</v>
      </c>
      <c r="K275" s="410"/>
      <c r="L275" s="374">
        <f t="shared" si="148"/>
        <v>0</v>
      </c>
      <c r="M275" s="405"/>
      <c r="N275" s="374">
        <f t="shared" si="139"/>
        <v>0</v>
      </c>
      <c r="O275" s="410"/>
      <c r="P275" s="374">
        <f t="shared" si="140"/>
        <v>0</v>
      </c>
      <c r="Q275" s="410"/>
      <c r="R275" s="374">
        <f t="shared" si="153"/>
        <v>0</v>
      </c>
      <c r="S275" s="411"/>
      <c r="T275" s="374">
        <f t="shared" si="150"/>
        <v>0</v>
      </c>
      <c r="U275" s="374"/>
      <c r="V275" s="374">
        <f t="shared" si="151"/>
        <v>0</v>
      </c>
      <c r="W275" s="410"/>
      <c r="X275" s="374">
        <f t="shared" si="152"/>
        <v>0</v>
      </c>
      <c r="Y275" s="405"/>
      <c r="Z275" s="374">
        <f t="shared" si="145"/>
        <v>0</v>
      </c>
      <c r="AA275" s="410"/>
      <c r="AB275" s="374">
        <f t="shared" si="144"/>
        <v>0</v>
      </c>
      <c r="AC275" s="390">
        <f t="shared" si="147"/>
        <v>0</v>
      </c>
      <c r="AD275" s="412"/>
    </row>
    <row r="276" spans="1:30" ht="36">
      <c r="A276" s="663"/>
      <c r="B276" s="664" t="s">
        <v>970</v>
      </c>
      <c r="C276" s="662" t="s">
        <v>243</v>
      </c>
      <c r="D276" s="499"/>
      <c r="E276" s="410"/>
      <c r="F276" s="374">
        <f t="shared" si="112"/>
        <v>0</v>
      </c>
      <c r="G276" s="410"/>
      <c r="H276" s="374">
        <f t="shared" si="136"/>
        <v>0</v>
      </c>
      <c r="I276" s="410"/>
      <c r="J276" s="374">
        <f t="shared" si="143"/>
        <v>0</v>
      </c>
      <c r="K276" s="410"/>
      <c r="L276" s="374">
        <f t="shared" si="148"/>
        <v>0</v>
      </c>
      <c r="M276" s="405"/>
      <c r="N276" s="374">
        <f t="shared" si="139"/>
        <v>0</v>
      </c>
      <c r="O276" s="410"/>
      <c r="P276" s="374">
        <f t="shared" si="140"/>
        <v>0</v>
      </c>
      <c r="Q276" s="410"/>
      <c r="R276" s="374">
        <f t="shared" si="153"/>
        <v>0</v>
      </c>
      <c r="S276" s="411"/>
      <c r="T276" s="374">
        <f t="shared" si="150"/>
        <v>0</v>
      </c>
      <c r="U276" s="374"/>
      <c r="V276" s="374">
        <f t="shared" si="151"/>
        <v>0</v>
      </c>
      <c r="W276" s="410"/>
      <c r="X276" s="374">
        <f t="shared" si="152"/>
        <v>0</v>
      </c>
      <c r="Y276" s="405"/>
      <c r="Z276" s="374">
        <f t="shared" si="145"/>
        <v>0</v>
      </c>
      <c r="AA276" s="410"/>
      <c r="AB276" s="374">
        <f t="shared" si="144"/>
        <v>0</v>
      </c>
      <c r="AC276" s="390"/>
      <c r="AD276" s="404"/>
    </row>
    <row r="277" spans="1:30" s="350" customFormat="1">
      <c r="A277" s="661">
        <v>6</v>
      </c>
      <c r="B277" s="656" t="s">
        <v>971</v>
      </c>
      <c r="C277" s="660" t="s">
        <v>243</v>
      </c>
      <c r="D277" s="526">
        <v>50.5</v>
      </c>
      <c r="E277" s="410"/>
      <c r="F277" s="374">
        <f t="shared" si="112"/>
        <v>0</v>
      </c>
      <c r="G277" s="410"/>
      <c r="H277" s="374">
        <f t="shared" si="136"/>
        <v>0</v>
      </c>
      <c r="I277" s="410"/>
      <c r="J277" s="374">
        <f t="shared" si="143"/>
        <v>0</v>
      </c>
      <c r="K277" s="410"/>
      <c r="L277" s="374">
        <f t="shared" si="148"/>
        <v>0</v>
      </c>
      <c r="M277" s="405"/>
      <c r="N277" s="374">
        <f t="shared" si="139"/>
        <v>0</v>
      </c>
      <c r="O277" s="410"/>
      <c r="P277" s="374">
        <f t="shared" si="140"/>
        <v>0</v>
      </c>
      <c r="Q277" s="410"/>
      <c r="R277" s="374">
        <f t="shared" si="153"/>
        <v>0</v>
      </c>
      <c r="S277" s="411"/>
      <c r="T277" s="374">
        <f t="shared" si="150"/>
        <v>0</v>
      </c>
      <c r="U277" s="374"/>
      <c r="V277" s="374">
        <f t="shared" si="151"/>
        <v>0</v>
      </c>
      <c r="W277" s="410"/>
      <c r="X277" s="374">
        <f t="shared" si="152"/>
        <v>0</v>
      </c>
      <c r="Y277" s="405"/>
      <c r="Z277" s="374">
        <f t="shared" si="145"/>
        <v>0</v>
      </c>
      <c r="AA277" s="410"/>
      <c r="AB277" s="374">
        <f t="shared" si="144"/>
        <v>0</v>
      </c>
      <c r="AC277" s="390">
        <f t="shared" si="147"/>
        <v>0</v>
      </c>
      <c r="AD277" s="412"/>
    </row>
    <row r="278" spans="1:30" s="361" customFormat="1">
      <c r="A278" s="485" t="s">
        <v>838</v>
      </c>
      <c r="B278" s="486" t="str">
        <f>UPPER("Xã hội - Lao động - Giải quyết việc làm")</f>
        <v>XÃ HỘI - LAO ĐỘNG - GIẢI QUYẾT VIỆC LÀM</v>
      </c>
      <c r="C278" s="485"/>
      <c r="D278" s="485"/>
      <c r="E278" s="597"/>
      <c r="F278" s="400" t="str">
        <f t="shared" si="112"/>
        <v xml:space="preserve"> </v>
      </c>
      <c r="G278" s="597"/>
      <c r="H278" s="400" t="str">
        <f t="shared" si="136"/>
        <v xml:space="preserve"> </v>
      </c>
      <c r="I278" s="597"/>
      <c r="J278" s="400" t="str">
        <f t="shared" si="143"/>
        <v xml:space="preserve"> </v>
      </c>
      <c r="K278" s="597"/>
      <c r="L278" s="619" t="str">
        <f t="shared" si="148"/>
        <v xml:space="preserve"> </v>
      </c>
      <c r="M278" s="622"/>
      <c r="N278" s="400" t="str">
        <f t="shared" si="139"/>
        <v xml:space="preserve"> </v>
      </c>
      <c r="O278" s="597"/>
      <c r="P278" s="400" t="str">
        <f t="shared" si="140"/>
        <v xml:space="preserve"> </v>
      </c>
      <c r="Q278" s="597"/>
      <c r="R278" s="619" t="str">
        <f t="shared" si="153"/>
        <v xml:space="preserve"> </v>
      </c>
      <c r="S278" s="597"/>
      <c r="T278" s="619" t="str">
        <f t="shared" si="150"/>
        <v xml:space="preserve"> </v>
      </c>
      <c r="U278" s="619"/>
      <c r="V278" s="619" t="str">
        <f t="shared" si="151"/>
        <v xml:space="preserve"> </v>
      </c>
      <c r="W278" s="597"/>
      <c r="X278" s="619" t="str">
        <f t="shared" si="152"/>
        <v xml:space="preserve"> </v>
      </c>
      <c r="Y278" s="622"/>
      <c r="Z278" s="619" t="str">
        <f t="shared" si="145"/>
        <v xml:space="preserve"> </v>
      </c>
      <c r="AA278" s="597"/>
      <c r="AB278" s="619" t="str">
        <f t="shared" si="144"/>
        <v xml:space="preserve"> </v>
      </c>
      <c r="AC278" s="620"/>
      <c r="AD278" s="485"/>
    </row>
    <row r="279" spans="1:30">
      <c r="A279" s="500" t="s">
        <v>6</v>
      </c>
      <c r="B279" s="501" t="str">
        <f>UPPER("Xóa đói giảm nghèo")</f>
        <v>XÓA ĐÓI GIẢM NGHÈO</v>
      </c>
      <c r="C279" s="502"/>
      <c r="D279" s="404"/>
      <c r="E279" s="410"/>
      <c r="F279" s="374" t="str">
        <f t="shared" si="112"/>
        <v xml:space="preserve"> </v>
      </c>
      <c r="G279" s="410"/>
      <c r="H279" s="374" t="str">
        <f t="shared" si="136"/>
        <v xml:space="preserve"> </v>
      </c>
      <c r="I279" s="410"/>
      <c r="J279" s="374" t="str">
        <f t="shared" si="143"/>
        <v xml:space="preserve"> </v>
      </c>
      <c r="K279" s="410"/>
      <c r="L279" s="374" t="str">
        <f t="shared" si="148"/>
        <v xml:space="preserve"> </v>
      </c>
      <c r="M279" s="405"/>
      <c r="N279" s="374" t="str">
        <f t="shared" si="139"/>
        <v xml:space="preserve"> </v>
      </c>
      <c r="O279" s="410"/>
      <c r="P279" s="374" t="str">
        <f t="shared" si="140"/>
        <v xml:space="preserve"> </v>
      </c>
      <c r="Q279" s="410"/>
      <c r="R279" s="374" t="str">
        <f t="shared" si="153"/>
        <v xml:space="preserve"> </v>
      </c>
      <c r="S279" s="411"/>
      <c r="T279" s="374" t="str">
        <f t="shared" si="150"/>
        <v xml:space="preserve"> </v>
      </c>
      <c r="U279" s="374"/>
      <c r="V279" s="374" t="str">
        <f t="shared" si="151"/>
        <v xml:space="preserve"> </v>
      </c>
      <c r="W279" s="410"/>
      <c r="X279" s="374" t="str">
        <f t="shared" si="152"/>
        <v xml:space="preserve"> </v>
      </c>
      <c r="Y279" s="405"/>
      <c r="Z279" s="374" t="str">
        <f t="shared" si="145"/>
        <v xml:space="preserve"> </v>
      </c>
      <c r="AA279" s="410"/>
      <c r="AB279" s="374" t="str">
        <f t="shared" si="144"/>
        <v xml:space="preserve"> </v>
      </c>
      <c r="AC279" s="390"/>
      <c r="AD279" s="404"/>
    </row>
    <row r="280" spans="1:30" s="350" customFormat="1">
      <c r="A280" s="471">
        <v>1</v>
      </c>
      <c r="B280" s="484" t="s">
        <v>309</v>
      </c>
      <c r="C280" s="471" t="s">
        <v>75</v>
      </c>
      <c r="D280" s="446">
        <v>14885</v>
      </c>
      <c r="E280" s="410"/>
      <c r="F280" s="374">
        <f t="shared" si="112"/>
        <v>0</v>
      </c>
      <c r="G280" s="410"/>
      <c r="H280" s="374">
        <f t="shared" si="136"/>
        <v>0</v>
      </c>
      <c r="I280" s="410"/>
      <c r="J280" s="374">
        <f t="shared" si="143"/>
        <v>0</v>
      </c>
      <c r="K280" s="410"/>
      <c r="L280" s="374">
        <f t="shared" si="148"/>
        <v>0</v>
      </c>
      <c r="M280" s="405"/>
      <c r="N280" s="374">
        <f t="shared" si="139"/>
        <v>0</v>
      </c>
      <c r="O280" s="410"/>
      <c r="P280" s="374">
        <f t="shared" si="140"/>
        <v>0</v>
      </c>
      <c r="Q280" s="410"/>
      <c r="R280" s="374">
        <f t="shared" si="153"/>
        <v>0</v>
      </c>
      <c r="S280" s="411"/>
      <c r="T280" s="374">
        <f t="shared" si="150"/>
        <v>0</v>
      </c>
      <c r="U280" s="374"/>
      <c r="V280" s="374">
        <f t="shared" si="151"/>
        <v>0</v>
      </c>
      <c r="W280" s="410"/>
      <c r="X280" s="374">
        <f t="shared" si="152"/>
        <v>0</v>
      </c>
      <c r="Y280" s="405"/>
      <c r="Z280" s="374">
        <f t="shared" si="145"/>
        <v>0</v>
      </c>
      <c r="AA280" s="410"/>
      <c r="AB280" s="374">
        <f t="shared" si="144"/>
        <v>0</v>
      </c>
      <c r="AC280" s="390">
        <f t="shared" si="147"/>
        <v>0</v>
      </c>
      <c r="AD280" s="412"/>
    </row>
    <row r="281" spans="1:30" s="350" customFormat="1">
      <c r="A281" s="471">
        <v>2</v>
      </c>
      <c r="B281" s="484" t="s">
        <v>310</v>
      </c>
      <c r="C281" s="471" t="s">
        <v>75</v>
      </c>
      <c r="D281" s="446">
        <v>977</v>
      </c>
      <c r="E281" s="410"/>
      <c r="F281" s="374">
        <f t="shared" si="112"/>
        <v>0</v>
      </c>
      <c r="G281" s="410"/>
      <c r="H281" s="374">
        <f t="shared" si="136"/>
        <v>0</v>
      </c>
      <c r="I281" s="410"/>
      <c r="J281" s="374">
        <f t="shared" si="143"/>
        <v>0</v>
      </c>
      <c r="K281" s="410"/>
      <c r="L281" s="374">
        <f t="shared" si="148"/>
        <v>0</v>
      </c>
      <c r="M281" s="405"/>
      <c r="N281" s="374">
        <f t="shared" si="139"/>
        <v>0</v>
      </c>
      <c r="O281" s="410"/>
      <c r="P281" s="374">
        <f t="shared" si="140"/>
        <v>0</v>
      </c>
      <c r="Q281" s="410"/>
      <c r="R281" s="374">
        <f t="shared" si="153"/>
        <v>0</v>
      </c>
      <c r="S281" s="411"/>
      <c r="T281" s="374">
        <f t="shared" si="150"/>
        <v>0</v>
      </c>
      <c r="U281" s="374"/>
      <c r="V281" s="374">
        <f t="shared" si="151"/>
        <v>0</v>
      </c>
      <c r="W281" s="410"/>
      <c r="X281" s="374">
        <f t="shared" si="152"/>
        <v>0</v>
      </c>
      <c r="Y281" s="405"/>
      <c r="Z281" s="374">
        <f t="shared" si="145"/>
        <v>0</v>
      </c>
      <c r="AA281" s="410"/>
      <c r="AB281" s="374">
        <f t="shared" si="144"/>
        <v>0</v>
      </c>
      <c r="AC281" s="390">
        <f t="shared" si="147"/>
        <v>0</v>
      </c>
      <c r="AD281" s="412"/>
    </row>
    <row r="282" spans="1:30" s="350" customFormat="1">
      <c r="A282" s="471">
        <v>3</v>
      </c>
      <c r="B282" s="484" t="s">
        <v>687</v>
      </c>
      <c r="C282" s="471" t="s">
        <v>24</v>
      </c>
      <c r="D282" s="443">
        <v>6.56</v>
      </c>
      <c r="E282" s="410"/>
      <c r="F282" s="374">
        <f t="shared" si="112"/>
        <v>0</v>
      </c>
      <c r="G282" s="410"/>
      <c r="H282" s="374">
        <f t="shared" si="136"/>
        <v>0</v>
      </c>
      <c r="I282" s="410"/>
      <c r="J282" s="374">
        <f t="shared" si="143"/>
        <v>0</v>
      </c>
      <c r="K282" s="410"/>
      <c r="L282" s="374">
        <f t="shared" si="148"/>
        <v>0</v>
      </c>
      <c r="M282" s="405"/>
      <c r="N282" s="374">
        <f t="shared" si="139"/>
        <v>0</v>
      </c>
      <c r="O282" s="410"/>
      <c r="P282" s="374">
        <f t="shared" si="140"/>
        <v>0</v>
      </c>
      <c r="Q282" s="410"/>
      <c r="R282" s="374">
        <f t="shared" si="153"/>
        <v>0</v>
      </c>
      <c r="S282" s="411"/>
      <c r="T282" s="374">
        <f t="shared" si="150"/>
        <v>0</v>
      </c>
      <c r="U282" s="374"/>
      <c r="V282" s="374">
        <f t="shared" si="151"/>
        <v>0</v>
      </c>
      <c r="W282" s="410"/>
      <c r="X282" s="374">
        <f t="shared" si="152"/>
        <v>0</v>
      </c>
      <c r="Y282" s="405"/>
      <c r="Z282" s="374">
        <f t="shared" ref="Z282:Z312" si="154">IF(LEN($C282)=0," ",X282+Y282)</f>
        <v>0</v>
      </c>
      <c r="AA282" s="410"/>
      <c r="AB282" s="374">
        <f t="shared" si="144"/>
        <v>0</v>
      </c>
      <c r="AC282" s="390">
        <f t="shared" si="147"/>
        <v>0</v>
      </c>
      <c r="AD282" s="412"/>
    </row>
    <row r="283" spans="1:30" ht="36">
      <c r="A283" s="435"/>
      <c r="B283" s="503" t="s">
        <v>312</v>
      </c>
      <c r="C283" s="435" t="s">
        <v>24</v>
      </c>
      <c r="D283" s="405">
        <v>6.5</v>
      </c>
      <c r="E283" s="410"/>
      <c r="F283" s="374">
        <f t="shared" si="112"/>
        <v>0</v>
      </c>
      <c r="G283" s="410"/>
      <c r="H283" s="374">
        <f t="shared" si="136"/>
        <v>0</v>
      </c>
      <c r="I283" s="410"/>
      <c r="J283" s="374">
        <f t="shared" si="143"/>
        <v>0</v>
      </c>
      <c r="K283" s="410"/>
      <c r="L283" s="374">
        <f t="shared" si="148"/>
        <v>0</v>
      </c>
      <c r="M283" s="405"/>
      <c r="N283" s="374">
        <f t="shared" si="139"/>
        <v>0</v>
      </c>
      <c r="O283" s="410"/>
      <c r="P283" s="374">
        <f t="shared" si="140"/>
        <v>0</v>
      </c>
      <c r="Q283" s="410"/>
      <c r="R283" s="374">
        <f t="shared" si="153"/>
        <v>0</v>
      </c>
      <c r="S283" s="411"/>
      <c r="T283" s="374">
        <f t="shared" si="150"/>
        <v>0</v>
      </c>
      <c r="U283" s="374"/>
      <c r="V283" s="374">
        <f t="shared" si="151"/>
        <v>0</v>
      </c>
      <c r="W283" s="410"/>
      <c r="X283" s="374">
        <f t="shared" si="152"/>
        <v>0</v>
      </c>
      <c r="Y283" s="405"/>
      <c r="Z283" s="374">
        <f t="shared" si="154"/>
        <v>0</v>
      </c>
      <c r="AA283" s="410"/>
      <c r="AB283" s="374">
        <f t="shared" si="144"/>
        <v>0</v>
      </c>
      <c r="AC283" s="390"/>
      <c r="AD283" s="404"/>
    </row>
    <row r="284" spans="1:30" s="350" customFormat="1">
      <c r="A284" s="471">
        <v>4</v>
      </c>
      <c r="B284" s="484" t="s">
        <v>313</v>
      </c>
      <c r="C284" s="471" t="s">
        <v>24</v>
      </c>
      <c r="D284" s="405">
        <v>2.68</v>
      </c>
      <c r="E284" s="410"/>
      <c r="F284" s="374">
        <f t="shared" si="112"/>
        <v>0</v>
      </c>
      <c r="G284" s="410"/>
      <c r="H284" s="374">
        <f t="shared" si="136"/>
        <v>0</v>
      </c>
      <c r="I284" s="410"/>
      <c r="J284" s="374">
        <f t="shared" si="143"/>
        <v>0</v>
      </c>
      <c r="K284" s="410"/>
      <c r="L284" s="374">
        <f t="shared" si="148"/>
        <v>0</v>
      </c>
      <c r="M284" s="405"/>
      <c r="N284" s="374">
        <f t="shared" si="139"/>
        <v>0</v>
      </c>
      <c r="O284" s="410"/>
      <c r="P284" s="374">
        <f t="shared" si="140"/>
        <v>0</v>
      </c>
      <c r="Q284" s="410"/>
      <c r="R284" s="374">
        <f t="shared" si="153"/>
        <v>0</v>
      </c>
      <c r="S284" s="411"/>
      <c r="T284" s="374">
        <f t="shared" si="150"/>
        <v>0</v>
      </c>
      <c r="U284" s="374"/>
      <c r="V284" s="374">
        <f t="shared" si="151"/>
        <v>0</v>
      </c>
      <c r="W284" s="410"/>
      <c r="X284" s="374">
        <f t="shared" si="152"/>
        <v>0</v>
      </c>
      <c r="Y284" s="405"/>
      <c r="Z284" s="374">
        <f t="shared" si="154"/>
        <v>0</v>
      </c>
      <c r="AA284" s="410"/>
      <c r="AB284" s="374">
        <f t="shared" si="144"/>
        <v>0</v>
      </c>
      <c r="AC284" s="390">
        <f t="shared" si="147"/>
        <v>0</v>
      </c>
      <c r="AD284" s="412"/>
    </row>
    <row r="285" spans="1:30" ht="36">
      <c r="A285" s="471"/>
      <c r="B285" s="503" t="s">
        <v>314</v>
      </c>
      <c r="C285" s="471" t="s">
        <v>24</v>
      </c>
      <c r="D285" s="405"/>
      <c r="E285" s="410"/>
      <c r="F285" s="374">
        <f t="shared" si="112"/>
        <v>0</v>
      </c>
      <c r="G285" s="410"/>
      <c r="H285" s="374">
        <f t="shared" si="136"/>
        <v>0</v>
      </c>
      <c r="I285" s="410"/>
      <c r="J285" s="374">
        <f t="shared" si="143"/>
        <v>0</v>
      </c>
      <c r="K285" s="410"/>
      <c r="L285" s="374">
        <f t="shared" si="148"/>
        <v>0</v>
      </c>
      <c r="M285" s="405"/>
      <c r="N285" s="374">
        <f t="shared" si="139"/>
        <v>0</v>
      </c>
      <c r="O285" s="410"/>
      <c r="P285" s="374">
        <f t="shared" si="140"/>
        <v>0</v>
      </c>
      <c r="Q285" s="410"/>
      <c r="R285" s="374">
        <f t="shared" si="153"/>
        <v>0</v>
      </c>
      <c r="S285" s="411"/>
      <c r="T285" s="374">
        <f t="shared" si="150"/>
        <v>0</v>
      </c>
      <c r="U285" s="374"/>
      <c r="V285" s="374">
        <f t="shared" si="151"/>
        <v>0</v>
      </c>
      <c r="W285" s="410"/>
      <c r="X285" s="374">
        <f t="shared" si="152"/>
        <v>0</v>
      </c>
      <c r="Y285" s="405"/>
      <c r="Z285" s="374">
        <f t="shared" si="154"/>
        <v>0</v>
      </c>
      <c r="AA285" s="410"/>
      <c r="AB285" s="374">
        <f t="shared" si="144"/>
        <v>0</v>
      </c>
      <c r="AC285" s="390"/>
      <c r="AD285" s="404"/>
    </row>
    <row r="286" spans="1:30" s="350" customFormat="1">
      <c r="A286" s="471">
        <v>5</v>
      </c>
      <c r="B286" s="484" t="s">
        <v>316</v>
      </c>
      <c r="C286" s="471" t="s">
        <v>75</v>
      </c>
      <c r="D286" s="446">
        <v>373</v>
      </c>
      <c r="E286" s="410"/>
      <c r="F286" s="374">
        <f t="shared" si="112"/>
        <v>0</v>
      </c>
      <c r="G286" s="410"/>
      <c r="H286" s="374">
        <f t="shared" si="136"/>
        <v>0</v>
      </c>
      <c r="I286" s="410"/>
      <c r="J286" s="374">
        <f t="shared" si="143"/>
        <v>0</v>
      </c>
      <c r="K286" s="410"/>
      <c r="L286" s="374">
        <f t="shared" si="148"/>
        <v>0</v>
      </c>
      <c r="M286" s="405"/>
      <c r="N286" s="374">
        <f t="shared" si="139"/>
        <v>0</v>
      </c>
      <c r="O286" s="410"/>
      <c r="P286" s="374">
        <f t="shared" si="140"/>
        <v>0</v>
      </c>
      <c r="Q286" s="410"/>
      <c r="R286" s="374">
        <f t="shared" si="153"/>
        <v>0</v>
      </c>
      <c r="S286" s="411"/>
      <c r="T286" s="374">
        <f t="shared" si="150"/>
        <v>0</v>
      </c>
      <c r="U286" s="374"/>
      <c r="V286" s="374">
        <f t="shared" si="151"/>
        <v>0</v>
      </c>
      <c r="W286" s="410"/>
      <c r="X286" s="374">
        <f t="shared" si="152"/>
        <v>0</v>
      </c>
      <c r="Y286" s="405"/>
      <c r="Z286" s="374">
        <f t="shared" si="154"/>
        <v>0</v>
      </c>
      <c r="AA286" s="410"/>
      <c r="AB286" s="374">
        <f t="shared" si="144"/>
        <v>0</v>
      </c>
      <c r="AC286" s="390">
        <f t="shared" si="147"/>
        <v>0</v>
      </c>
      <c r="AD286" s="412"/>
    </row>
    <row r="287" spans="1:30" s="350" customFormat="1">
      <c r="A287" s="471">
        <v>6</v>
      </c>
      <c r="B287" s="484" t="s">
        <v>317</v>
      </c>
      <c r="C287" s="471" t="s">
        <v>75</v>
      </c>
      <c r="D287" s="446">
        <v>642</v>
      </c>
      <c r="E287" s="410"/>
      <c r="F287" s="374">
        <f t="shared" si="112"/>
        <v>0</v>
      </c>
      <c r="G287" s="410"/>
      <c r="H287" s="374">
        <f t="shared" si="136"/>
        <v>0</v>
      </c>
      <c r="I287" s="410"/>
      <c r="J287" s="374">
        <f t="shared" si="143"/>
        <v>0</v>
      </c>
      <c r="K287" s="410"/>
      <c r="L287" s="374">
        <f t="shared" si="148"/>
        <v>0</v>
      </c>
      <c r="M287" s="405"/>
      <c r="N287" s="374">
        <f t="shared" si="139"/>
        <v>0</v>
      </c>
      <c r="O287" s="410"/>
      <c r="P287" s="374">
        <f t="shared" si="140"/>
        <v>0</v>
      </c>
      <c r="Q287" s="410"/>
      <c r="R287" s="374">
        <f t="shared" si="153"/>
        <v>0</v>
      </c>
      <c r="S287" s="411"/>
      <c r="T287" s="374">
        <f t="shared" si="150"/>
        <v>0</v>
      </c>
      <c r="U287" s="374"/>
      <c r="V287" s="374">
        <f t="shared" si="151"/>
        <v>0</v>
      </c>
      <c r="W287" s="410"/>
      <c r="X287" s="374">
        <f t="shared" si="152"/>
        <v>0</v>
      </c>
      <c r="Y287" s="405"/>
      <c r="Z287" s="374">
        <f t="shared" si="154"/>
        <v>0</v>
      </c>
      <c r="AA287" s="410"/>
      <c r="AB287" s="374">
        <f t="shared" si="144"/>
        <v>0</v>
      </c>
      <c r="AC287" s="390">
        <f t="shared" si="147"/>
        <v>0</v>
      </c>
      <c r="AD287" s="412"/>
    </row>
    <row r="288" spans="1:30" s="350" customFormat="1">
      <c r="A288" s="471">
        <v>7</v>
      </c>
      <c r="B288" s="484" t="s">
        <v>319</v>
      </c>
      <c r="C288" s="471" t="s">
        <v>24</v>
      </c>
      <c r="D288" s="405">
        <v>4.3099999999999996</v>
      </c>
      <c r="E288" s="410"/>
      <c r="F288" s="374">
        <f t="shared" si="112"/>
        <v>0</v>
      </c>
      <c r="G288" s="410"/>
      <c r="H288" s="374">
        <f t="shared" si="136"/>
        <v>0</v>
      </c>
      <c r="I288" s="410"/>
      <c r="J288" s="374">
        <f t="shared" si="143"/>
        <v>0</v>
      </c>
      <c r="K288" s="410"/>
      <c r="L288" s="374">
        <f t="shared" si="148"/>
        <v>0</v>
      </c>
      <c r="M288" s="405"/>
      <c r="N288" s="374">
        <f t="shared" si="139"/>
        <v>0</v>
      </c>
      <c r="O288" s="410"/>
      <c r="P288" s="374">
        <f t="shared" si="140"/>
        <v>0</v>
      </c>
      <c r="Q288" s="410"/>
      <c r="R288" s="374">
        <f t="shared" si="153"/>
        <v>0</v>
      </c>
      <c r="S288" s="411"/>
      <c r="T288" s="374">
        <f t="shared" si="150"/>
        <v>0</v>
      </c>
      <c r="U288" s="374"/>
      <c r="V288" s="374">
        <f t="shared" si="151"/>
        <v>0</v>
      </c>
      <c r="W288" s="410"/>
      <c r="X288" s="374">
        <f t="shared" si="152"/>
        <v>0</v>
      </c>
      <c r="Y288" s="405"/>
      <c r="Z288" s="374">
        <f t="shared" si="154"/>
        <v>0</v>
      </c>
      <c r="AA288" s="410"/>
      <c r="AB288" s="374">
        <f t="shared" si="144"/>
        <v>0</v>
      </c>
      <c r="AC288" s="390">
        <f t="shared" si="147"/>
        <v>0</v>
      </c>
      <c r="AD288" s="412"/>
    </row>
    <row r="289" spans="1:30" s="350" customFormat="1">
      <c r="A289" s="471">
        <v>8</v>
      </c>
      <c r="B289" s="484" t="s">
        <v>318</v>
      </c>
      <c r="C289" s="471" t="s">
        <v>75</v>
      </c>
      <c r="D289" s="446">
        <v>22</v>
      </c>
      <c r="E289" s="410"/>
      <c r="F289" s="374">
        <f t="shared" si="112"/>
        <v>0</v>
      </c>
      <c r="G289" s="410"/>
      <c r="H289" s="374">
        <f t="shared" si="136"/>
        <v>0</v>
      </c>
      <c r="I289" s="410"/>
      <c r="J289" s="374">
        <f t="shared" si="143"/>
        <v>0</v>
      </c>
      <c r="K289" s="410"/>
      <c r="L289" s="374">
        <f t="shared" si="148"/>
        <v>0</v>
      </c>
      <c r="M289" s="405"/>
      <c r="N289" s="374">
        <f t="shared" si="139"/>
        <v>0</v>
      </c>
      <c r="O289" s="410"/>
      <c r="P289" s="374">
        <f t="shared" si="140"/>
        <v>0</v>
      </c>
      <c r="Q289" s="410"/>
      <c r="R289" s="374">
        <f t="shared" si="153"/>
        <v>0</v>
      </c>
      <c r="S289" s="411"/>
      <c r="T289" s="374">
        <f t="shared" si="150"/>
        <v>0</v>
      </c>
      <c r="U289" s="374"/>
      <c r="V289" s="374">
        <f t="shared" si="151"/>
        <v>0</v>
      </c>
      <c r="W289" s="410"/>
      <c r="X289" s="374">
        <f t="shared" si="152"/>
        <v>0</v>
      </c>
      <c r="Y289" s="405"/>
      <c r="Z289" s="374">
        <f t="shared" si="154"/>
        <v>0</v>
      </c>
      <c r="AA289" s="410"/>
      <c r="AB289" s="374">
        <f t="shared" si="144"/>
        <v>0</v>
      </c>
      <c r="AC289" s="390">
        <f t="shared" si="147"/>
        <v>0</v>
      </c>
      <c r="AD289" s="412"/>
    </row>
    <row r="290" spans="1:30">
      <c r="A290" s="448" t="s">
        <v>52</v>
      </c>
      <c r="B290" s="606" t="str">
        <f>UPPER("Cung cấp các dịch vụ CSHT thiết yếu ")</f>
        <v xml:space="preserve">CUNG CẤP CÁC DỊCH VỤ CSHT THIẾT YẾU </v>
      </c>
      <c r="C290" s="448"/>
      <c r="D290" s="405"/>
      <c r="E290" s="410"/>
      <c r="F290" s="374" t="str">
        <f t="shared" si="112"/>
        <v xml:space="preserve"> </v>
      </c>
      <c r="G290" s="410"/>
      <c r="H290" s="374" t="str">
        <f t="shared" si="136"/>
        <v xml:space="preserve"> </v>
      </c>
      <c r="I290" s="410"/>
      <c r="J290" s="374" t="str">
        <f t="shared" si="143"/>
        <v xml:space="preserve"> </v>
      </c>
      <c r="K290" s="410"/>
      <c r="L290" s="374" t="str">
        <f t="shared" si="148"/>
        <v xml:space="preserve"> </v>
      </c>
      <c r="M290" s="405"/>
      <c r="N290" s="374" t="str">
        <f t="shared" si="139"/>
        <v xml:space="preserve"> </v>
      </c>
      <c r="O290" s="410"/>
      <c r="P290" s="374" t="str">
        <f t="shared" si="140"/>
        <v xml:space="preserve"> </v>
      </c>
      <c r="Q290" s="410"/>
      <c r="R290" s="374" t="str">
        <f t="shared" si="153"/>
        <v xml:space="preserve"> </v>
      </c>
      <c r="S290" s="411"/>
      <c r="T290" s="374" t="str">
        <f t="shared" si="150"/>
        <v xml:space="preserve"> </v>
      </c>
      <c r="U290" s="374"/>
      <c r="V290" s="374" t="str">
        <f t="shared" si="151"/>
        <v xml:space="preserve"> </v>
      </c>
      <c r="W290" s="410"/>
      <c r="X290" s="374" t="str">
        <f t="shared" si="152"/>
        <v xml:space="preserve"> </v>
      </c>
      <c r="Y290" s="405"/>
      <c r="Z290" s="374" t="str">
        <f t="shared" si="154"/>
        <v xml:space="preserve"> </v>
      </c>
      <c r="AA290" s="410"/>
      <c r="AB290" s="374" t="str">
        <f t="shared" si="144"/>
        <v xml:space="preserve"> </v>
      </c>
      <c r="AC290" s="390"/>
      <c r="AD290" s="404"/>
    </row>
    <row r="291" spans="1:30">
      <c r="A291" s="471"/>
      <c r="B291" s="666" t="s">
        <v>972</v>
      </c>
      <c r="C291" s="667" t="s">
        <v>61</v>
      </c>
      <c r="D291" s="446">
        <v>12</v>
      </c>
      <c r="E291" s="410">
        <v>12</v>
      </c>
      <c r="F291" s="374">
        <f t="shared" si="112"/>
        <v>12</v>
      </c>
      <c r="G291" s="410"/>
      <c r="H291" s="374">
        <f t="shared" si="136"/>
        <v>12</v>
      </c>
      <c r="I291" s="410"/>
      <c r="J291" s="374">
        <f t="shared" si="143"/>
        <v>12</v>
      </c>
      <c r="K291" s="410"/>
      <c r="L291" s="374">
        <f t="shared" si="148"/>
        <v>12</v>
      </c>
      <c r="M291" s="405"/>
      <c r="N291" s="374">
        <f t="shared" si="139"/>
        <v>12</v>
      </c>
      <c r="O291" s="410"/>
      <c r="P291" s="374">
        <f t="shared" si="140"/>
        <v>12</v>
      </c>
      <c r="Q291" s="410"/>
      <c r="R291" s="374">
        <f t="shared" si="153"/>
        <v>12</v>
      </c>
      <c r="S291" s="411"/>
      <c r="T291" s="374">
        <f t="shared" si="150"/>
        <v>12</v>
      </c>
      <c r="U291" s="374"/>
      <c r="V291" s="374">
        <f t="shared" si="151"/>
        <v>12</v>
      </c>
      <c r="W291" s="410"/>
      <c r="X291" s="374">
        <f t="shared" si="152"/>
        <v>12</v>
      </c>
      <c r="Y291" s="405"/>
      <c r="Z291" s="374">
        <f t="shared" si="154"/>
        <v>12</v>
      </c>
      <c r="AA291" s="410"/>
      <c r="AB291" s="374">
        <f t="shared" si="144"/>
        <v>12</v>
      </c>
      <c r="AC291" s="390">
        <f t="shared" si="147"/>
        <v>100</v>
      </c>
      <c r="AD291" s="404"/>
    </row>
    <row r="292" spans="1:30">
      <c r="A292" s="471"/>
      <c r="B292" s="666" t="s">
        <v>973</v>
      </c>
      <c r="C292" s="667" t="s">
        <v>61</v>
      </c>
      <c r="D292" s="446">
        <v>11</v>
      </c>
      <c r="E292" s="410">
        <v>11</v>
      </c>
      <c r="F292" s="374">
        <f t="shared" si="112"/>
        <v>11</v>
      </c>
      <c r="G292" s="410"/>
      <c r="H292" s="374">
        <f t="shared" si="136"/>
        <v>11</v>
      </c>
      <c r="I292" s="410"/>
      <c r="J292" s="374">
        <f t="shared" si="143"/>
        <v>11</v>
      </c>
      <c r="K292" s="410"/>
      <c r="L292" s="374">
        <f t="shared" si="148"/>
        <v>11</v>
      </c>
      <c r="M292" s="405"/>
      <c r="N292" s="374">
        <f t="shared" si="139"/>
        <v>11</v>
      </c>
      <c r="O292" s="410"/>
      <c r="P292" s="374">
        <f t="shared" si="140"/>
        <v>11</v>
      </c>
      <c r="Q292" s="410"/>
      <c r="R292" s="374">
        <f t="shared" si="153"/>
        <v>11</v>
      </c>
      <c r="S292" s="411"/>
      <c r="T292" s="374">
        <f t="shared" si="150"/>
        <v>11</v>
      </c>
      <c r="U292" s="374"/>
      <c r="V292" s="374">
        <f t="shared" si="151"/>
        <v>11</v>
      </c>
      <c r="W292" s="410"/>
      <c r="X292" s="374">
        <f t="shared" si="152"/>
        <v>11</v>
      </c>
      <c r="Y292" s="405"/>
      <c r="Z292" s="374">
        <f t="shared" si="154"/>
        <v>11</v>
      </c>
      <c r="AA292" s="410"/>
      <c r="AB292" s="374">
        <f t="shared" si="144"/>
        <v>11</v>
      </c>
      <c r="AC292" s="390">
        <f t="shared" si="147"/>
        <v>100</v>
      </c>
      <c r="AD292" s="404"/>
    </row>
    <row r="293" spans="1:30">
      <c r="A293" s="471"/>
      <c r="B293" s="666" t="s">
        <v>45</v>
      </c>
      <c r="C293" s="667"/>
      <c r="D293" s="446"/>
      <c r="E293" s="410"/>
      <c r="F293" s="374" t="str">
        <f t="shared" si="112"/>
        <v xml:space="preserve"> </v>
      </c>
      <c r="G293" s="410"/>
      <c r="H293" s="374" t="str">
        <f t="shared" si="136"/>
        <v xml:space="preserve"> </v>
      </c>
      <c r="I293" s="410"/>
      <c r="J293" s="374" t="str">
        <f t="shared" si="143"/>
        <v xml:space="preserve"> </v>
      </c>
      <c r="K293" s="410"/>
      <c r="L293" s="374" t="str">
        <f t="shared" si="148"/>
        <v xml:space="preserve"> </v>
      </c>
      <c r="M293" s="405"/>
      <c r="N293" s="374" t="str">
        <f t="shared" si="139"/>
        <v xml:space="preserve"> </v>
      </c>
      <c r="O293" s="410"/>
      <c r="P293" s="374" t="str">
        <f t="shared" si="140"/>
        <v xml:space="preserve"> </v>
      </c>
      <c r="Q293" s="410"/>
      <c r="R293" s="374" t="str">
        <f t="shared" si="153"/>
        <v xml:space="preserve"> </v>
      </c>
      <c r="S293" s="411"/>
      <c r="T293" s="374" t="str">
        <f t="shared" si="150"/>
        <v xml:space="preserve"> </v>
      </c>
      <c r="U293" s="374"/>
      <c r="V293" s="374" t="str">
        <f t="shared" si="151"/>
        <v xml:space="preserve"> </v>
      </c>
      <c r="W293" s="410"/>
      <c r="X293" s="374" t="str">
        <f t="shared" si="152"/>
        <v xml:space="preserve"> </v>
      </c>
      <c r="Y293" s="405"/>
      <c r="Z293" s="374" t="str">
        <f t="shared" si="154"/>
        <v xml:space="preserve"> </v>
      </c>
      <c r="AA293" s="410"/>
      <c r="AB293" s="374" t="str">
        <f t="shared" si="144"/>
        <v xml:space="preserve"> </v>
      </c>
      <c r="AC293" s="390"/>
      <c r="AD293" s="404"/>
    </row>
    <row r="294" spans="1:30" ht="36">
      <c r="A294" s="471"/>
      <c r="B294" s="668" t="s">
        <v>974</v>
      </c>
      <c r="C294" s="669" t="s">
        <v>61</v>
      </c>
      <c r="D294" s="446">
        <v>4</v>
      </c>
      <c r="E294" s="410">
        <v>4</v>
      </c>
      <c r="F294" s="374">
        <f t="shared" si="112"/>
        <v>4</v>
      </c>
      <c r="G294" s="410"/>
      <c r="H294" s="374">
        <f t="shared" si="136"/>
        <v>4</v>
      </c>
      <c r="I294" s="410"/>
      <c r="J294" s="374">
        <f t="shared" si="143"/>
        <v>4</v>
      </c>
      <c r="K294" s="410"/>
      <c r="L294" s="374">
        <f t="shared" si="148"/>
        <v>4</v>
      </c>
      <c r="M294" s="405"/>
      <c r="N294" s="374">
        <f t="shared" si="139"/>
        <v>4</v>
      </c>
      <c r="O294" s="410"/>
      <c r="P294" s="374">
        <f t="shared" si="140"/>
        <v>4</v>
      </c>
      <c r="Q294" s="410"/>
      <c r="R294" s="374">
        <f t="shared" si="153"/>
        <v>4</v>
      </c>
      <c r="S294" s="411"/>
      <c r="T294" s="374">
        <f t="shared" si="150"/>
        <v>4</v>
      </c>
      <c r="U294" s="374"/>
      <c r="V294" s="374">
        <f t="shared" si="151"/>
        <v>4</v>
      </c>
      <c r="W294" s="410"/>
      <c r="X294" s="374">
        <f t="shared" si="152"/>
        <v>4</v>
      </c>
      <c r="Y294" s="405"/>
      <c r="Z294" s="374">
        <f t="shared" si="154"/>
        <v>4</v>
      </c>
      <c r="AA294" s="410"/>
      <c r="AB294" s="374">
        <f t="shared" si="144"/>
        <v>4</v>
      </c>
      <c r="AC294" s="390">
        <v>100</v>
      </c>
      <c r="AD294" s="404"/>
    </row>
    <row r="295" spans="1:30" ht="36">
      <c r="A295" s="471"/>
      <c r="B295" s="666" t="s">
        <v>688</v>
      </c>
      <c r="C295" s="667" t="s">
        <v>61</v>
      </c>
      <c r="D295" s="446">
        <v>11</v>
      </c>
      <c r="E295" s="410">
        <v>11</v>
      </c>
      <c r="F295" s="374">
        <f t="shared" si="112"/>
        <v>11</v>
      </c>
      <c r="G295" s="410"/>
      <c r="H295" s="374">
        <f t="shared" si="136"/>
        <v>11</v>
      </c>
      <c r="I295" s="410"/>
      <c r="J295" s="374">
        <f t="shared" si="143"/>
        <v>11</v>
      </c>
      <c r="K295" s="410"/>
      <c r="L295" s="374">
        <f t="shared" si="148"/>
        <v>11</v>
      </c>
      <c r="M295" s="405"/>
      <c r="N295" s="374">
        <f t="shared" si="139"/>
        <v>11</v>
      </c>
      <c r="O295" s="410"/>
      <c r="P295" s="374">
        <f t="shared" si="140"/>
        <v>11</v>
      </c>
      <c r="Q295" s="410"/>
      <c r="R295" s="374">
        <f t="shared" si="153"/>
        <v>11</v>
      </c>
      <c r="S295" s="411"/>
      <c r="T295" s="374">
        <f t="shared" si="150"/>
        <v>11</v>
      </c>
      <c r="U295" s="374"/>
      <c r="V295" s="374">
        <f t="shared" si="151"/>
        <v>11</v>
      </c>
      <c r="W295" s="410"/>
      <c r="X295" s="374">
        <f t="shared" si="152"/>
        <v>11</v>
      </c>
      <c r="Y295" s="405"/>
      <c r="Z295" s="374">
        <f t="shared" si="154"/>
        <v>11</v>
      </c>
      <c r="AA295" s="410"/>
      <c r="AB295" s="374">
        <f t="shared" si="144"/>
        <v>11</v>
      </c>
      <c r="AC295" s="390">
        <f t="shared" si="147"/>
        <v>100</v>
      </c>
      <c r="AD295" s="404"/>
    </row>
    <row r="296" spans="1:30" ht="36">
      <c r="A296" s="471"/>
      <c r="B296" s="670" t="s">
        <v>975</v>
      </c>
      <c r="C296" s="671" t="s">
        <v>24</v>
      </c>
      <c r="D296" s="446">
        <v>100</v>
      </c>
      <c r="E296" s="410">
        <v>100</v>
      </c>
      <c r="F296" s="374">
        <f t="shared" si="112"/>
        <v>100</v>
      </c>
      <c r="G296" s="410"/>
      <c r="H296" s="374">
        <f t="shared" si="136"/>
        <v>100</v>
      </c>
      <c r="I296" s="410"/>
      <c r="J296" s="374">
        <f t="shared" si="143"/>
        <v>100</v>
      </c>
      <c r="K296" s="410"/>
      <c r="L296" s="374">
        <f t="shared" si="148"/>
        <v>100</v>
      </c>
      <c r="M296" s="405"/>
      <c r="N296" s="374">
        <f t="shared" si="139"/>
        <v>100</v>
      </c>
      <c r="O296" s="410"/>
      <c r="P296" s="374">
        <f t="shared" si="140"/>
        <v>100</v>
      </c>
      <c r="Q296" s="410"/>
      <c r="R296" s="374">
        <f t="shared" si="153"/>
        <v>100</v>
      </c>
      <c r="S296" s="411"/>
      <c r="T296" s="374">
        <f t="shared" si="150"/>
        <v>100</v>
      </c>
      <c r="U296" s="374"/>
      <c r="V296" s="374">
        <f t="shared" si="151"/>
        <v>100</v>
      </c>
      <c r="W296" s="410"/>
      <c r="X296" s="374">
        <f t="shared" si="152"/>
        <v>100</v>
      </c>
      <c r="Y296" s="405"/>
      <c r="Z296" s="374">
        <f t="shared" si="154"/>
        <v>100</v>
      </c>
      <c r="AA296" s="410"/>
      <c r="AB296" s="374">
        <f t="shared" si="144"/>
        <v>100</v>
      </c>
      <c r="AC296" s="390">
        <f t="shared" si="147"/>
        <v>100</v>
      </c>
      <c r="AD296" s="404"/>
    </row>
    <row r="297" spans="1:30" ht="27" hidden="1" customHeight="1">
      <c r="A297" s="471"/>
      <c r="B297" s="672" t="s">
        <v>976</v>
      </c>
      <c r="C297" s="673" t="s">
        <v>24</v>
      </c>
      <c r="D297" s="446"/>
      <c r="E297" s="410"/>
      <c r="F297" s="374">
        <f t="shared" si="112"/>
        <v>0</v>
      </c>
      <c r="G297" s="410"/>
      <c r="H297" s="374">
        <f t="shared" si="136"/>
        <v>0</v>
      </c>
      <c r="I297" s="410"/>
      <c r="J297" s="374">
        <f t="shared" si="143"/>
        <v>0</v>
      </c>
      <c r="K297" s="410"/>
      <c r="L297" s="374">
        <f t="shared" si="148"/>
        <v>0</v>
      </c>
      <c r="M297" s="405"/>
      <c r="N297" s="374">
        <f t="shared" si="139"/>
        <v>0</v>
      </c>
      <c r="O297" s="410"/>
      <c r="P297" s="374">
        <f t="shared" si="140"/>
        <v>0</v>
      </c>
      <c r="Q297" s="410"/>
      <c r="R297" s="374">
        <f t="shared" si="153"/>
        <v>0</v>
      </c>
      <c r="S297" s="411"/>
      <c r="T297" s="374">
        <f t="shared" si="150"/>
        <v>0</v>
      </c>
      <c r="U297" s="374"/>
      <c r="V297" s="374">
        <f t="shared" si="151"/>
        <v>0</v>
      </c>
      <c r="W297" s="410"/>
      <c r="X297" s="374">
        <f t="shared" si="152"/>
        <v>0</v>
      </c>
      <c r="Y297" s="405"/>
      <c r="Z297" s="374">
        <f t="shared" si="154"/>
        <v>0</v>
      </c>
      <c r="AA297" s="410"/>
      <c r="AB297" s="374">
        <f t="shared" si="144"/>
        <v>0</v>
      </c>
      <c r="AC297" s="390" t="e">
        <f t="shared" si="147"/>
        <v>#DIV/0!</v>
      </c>
      <c r="AD297" s="404"/>
    </row>
    <row r="298" spans="1:30" ht="36.75" customHeight="1">
      <c r="A298" s="471"/>
      <c r="B298" s="672" t="s">
        <v>977</v>
      </c>
      <c r="C298" s="673" t="s">
        <v>61</v>
      </c>
      <c r="D298" s="446">
        <v>11</v>
      </c>
      <c r="E298" s="410">
        <v>11</v>
      </c>
      <c r="F298" s="374">
        <f t="shared" si="112"/>
        <v>11</v>
      </c>
      <c r="G298" s="410"/>
      <c r="H298" s="374">
        <f t="shared" si="136"/>
        <v>11</v>
      </c>
      <c r="I298" s="410"/>
      <c r="J298" s="374">
        <f t="shared" si="143"/>
        <v>11</v>
      </c>
      <c r="K298" s="410"/>
      <c r="L298" s="374">
        <f t="shared" si="148"/>
        <v>11</v>
      </c>
      <c r="M298" s="405"/>
      <c r="N298" s="374">
        <f t="shared" si="139"/>
        <v>11</v>
      </c>
      <c r="O298" s="410"/>
      <c r="P298" s="374">
        <f t="shared" si="140"/>
        <v>11</v>
      </c>
      <c r="Q298" s="410"/>
      <c r="R298" s="374">
        <f t="shared" si="153"/>
        <v>11</v>
      </c>
      <c r="S298" s="411"/>
      <c r="T298" s="374">
        <f t="shared" si="150"/>
        <v>11</v>
      </c>
      <c r="U298" s="374"/>
      <c r="V298" s="374">
        <f t="shared" si="151"/>
        <v>11</v>
      </c>
      <c r="W298" s="410"/>
      <c r="X298" s="374">
        <f t="shared" si="152"/>
        <v>11</v>
      </c>
      <c r="Y298" s="405"/>
      <c r="Z298" s="374">
        <f t="shared" si="154"/>
        <v>11</v>
      </c>
      <c r="AA298" s="410"/>
      <c r="AB298" s="374">
        <f t="shared" si="144"/>
        <v>11</v>
      </c>
      <c r="AC298" s="390">
        <v>100</v>
      </c>
      <c r="AD298" s="404"/>
    </row>
    <row r="299" spans="1:30">
      <c r="A299" s="471"/>
      <c r="B299" s="666" t="s">
        <v>978</v>
      </c>
      <c r="C299" s="667" t="s">
        <v>61</v>
      </c>
      <c r="D299" s="446">
        <v>11</v>
      </c>
      <c r="E299" s="410">
        <v>11</v>
      </c>
      <c r="F299" s="374">
        <f t="shared" si="112"/>
        <v>11</v>
      </c>
      <c r="G299" s="410"/>
      <c r="H299" s="374">
        <f t="shared" si="136"/>
        <v>11</v>
      </c>
      <c r="I299" s="410"/>
      <c r="J299" s="374">
        <f t="shared" si="143"/>
        <v>11</v>
      </c>
      <c r="K299" s="410"/>
      <c r="L299" s="374">
        <f t="shared" si="148"/>
        <v>11</v>
      </c>
      <c r="M299" s="405"/>
      <c r="N299" s="374">
        <f t="shared" si="139"/>
        <v>11</v>
      </c>
      <c r="O299" s="410"/>
      <c r="P299" s="374">
        <f t="shared" si="140"/>
        <v>11</v>
      </c>
      <c r="Q299" s="410"/>
      <c r="R299" s="374">
        <f t="shared" si="153"/>
        <v>11</v>
      </c>
      <c r="S299" s="411"/>
      <c r="T299" s="374">
        <f t="shared" si="150"/>
        <v>11</v>
      </c>
      <c r="U299" s="374"/>
      <c r="V299" s="374">
        <f t="shared" si="151"/>
        <v>11</v>
      </c>
      <c r="W299" s="410"/>
      <c r="X299" s="374">
        <f t="shared" si="152"/>
        <v>11</v>
      </c>
      <c r="Y299" s="405"/>
      <c r="Z299" s="374">
        <f t="shared" si="154"/>
        <v>11</v>
      </c>
      <c r="AA299" s="410"/>
      <c r="AB299" s="374">
        <f t="shared" si="144"/>
        <v>11</v>
      </c>
      <c r="AC299" s="390">
        <f t="shared" si="147"/>
        <v>100</v>
      </c>
      <c r="AD299" s="404"/>
    </row>
    <row r="300" spans="1:30">
      <c r="A300" s="471"/>
      <c r="B300" s="668" t="s">
        <v>979</v>
      </c>
      <c r="C300" s="669" t="s">
        <v>24</v>
      </c>
      <c r="D300" s="446">
        <v>100</v>
      </c>
      <c r="E300" s="410">
        <v>100</v>
      </c>
      <c r="F300" s="374">
        <f t="shared" si="112"/>
        <v>100</v>
      </c>
      <c r="G300" s="410"/>
      <c r="H300" s="374">
        <f t="shared" si="136"/>
        <v>100</v>
      </c>
      <c r="I300" s="410"/>
      <c r="J300" s="374">
        <f t="shared" si="143"/>
        <v>100</v>
      </c>
      <c r="K300" s="410"/>
      <c r="L300" s="374">
        <f t="shared" si="148"/>
        <v>100</v>
      </c>
      <c r="M300" s="405"/>
      <c r="N300" s="374">
        <f t="shared" si="139"/>
        <v>100</v>
      </c>
      <c r="O300" s="410"/>
      <c r="P300" s="374">
        <f t="shared" si="140"/>
        <v>100</v>
      </c>
      <c r="Q300" s="410"/>
      <c r="R300" s="374">
        <f t="shared" si="153"/>
        <v>100</v>
      </c>
      <c r="S300" s="411"/>
      <c r="T300" s="374">
        <f t="shared" si="150"/>
        <v>100</v>
      </c>
      <c r="U300" s="374"/>
      <c r="V300" s="374">
        <f t="shared" si="151"/>
        <v>100</v>
      </c>
      <c r="W300" s="410"/>
      <c r="X300" s="374">
        <f t="shared" si="152"/>
        <v>100</v>
      </c>
      <c r="Y300" s="405"/>
      <c r="Z300" s="374">
        <f t="shared" si="154"/>
        <v>100</v>
      </c>
      <c r="AA300" s="410"/>
      <c r="AB300" s="374">
        <f t="shared" si="144"/>
        <v>100</v>
      </c>
      <c r="AC300" s="390">
        <f t="shared" si="147"/>
        <v>100</v>
      </c>
      <c r="AD300" s="404"/>
    </row>
    <row r="301" spans="1:30">
      <c r="A301" s="471"/>
      <c r="B301" s="666" t="s">
        <v>980</v>
      </c>
      <c r="C301" s="667" t="s">
        <v>61</v>
      </c>
      <c r="D301" s="506">
        <v>12</v>
      </c>
      <c r="E301" s="410">
        <v>12</v>
      </c>
      <c r="F301" s="374">
        <f t="shared" si="112"/>
        <v>12</v>
      </c>
      <c r="G301" s="410"/>
      <c r="H301" s="374">
        <f t="shared" si="136"/>
        <v>12</v>
      </c>
      <c r="I301" s="410"/>
      <c r="J301" s="374">
        <f t="shared" si="143"/>
        <v>12</v>
      </c>
      <c r="K301" s="410"/>
      <c r="L301" s="374">
        <f t="shared" si="148"/>
        <v>12</v>
      </c>
      <c r="M301" s="405"/>
      <c r="N301" s="374">
        <f t="shared" si="139"/>
        <v>12</v>
      </c>
      <c r="O301" s="410"/>
      <c r="P301" s="374">
        <f t="shared" si="140"/>
        <v>12</v>
      </c>
      <c r="Q301" s="410"/>
      <c r="R301" s="374">
        <f t="shared" si="153"/>
        <v>12</v>
      </c>
      <c r="S301" s="411"/>
      <c r="T301" s="374">
        <f t="shared" si="150"/>
        <v>12</v>
      </c>
      <c r="U301" s="374"/>
      <c r="V301" s="374">
        <f t="shared" si="151"/>
        <v>12</v>
      </c>
      <c r="W301" s="410"/>
      <c r="X301" s="374">
        <f t="shared" si="152"/>
        <v>12</v>
      </c>
      <c r="Y301" s="405"/>
      <c r="Z301" s="374">
        <f t="shared" si="154"/>
        <v>12</v>
      </c>
      <c r="AA301" s="410"/>
      <c r="AB301" s="374">
        <f t="shared" si="144"/>
        <v>12</v>
      </c>
      <c r="AC301" s="390">
        <f t="shared" si="147"/>
        <v>100</v>
      </c>
      <c r="AD301" s="404"/>
    </row>
    <row r="302" spans="1:30" ht="35.25" customHeight="1">
      <c r="A302" s="471"/>
      <c r="B302" s="674" t="s">
        <v>981</v>
      </c>
      <c r="C302" s="667" t="s">
        <v>915</v>
      </c>
      <c r="D302" s="405">
        <v>14855</v>
      </c>
      <c r="E302" s="410"/>
      <c r="F302" s="374">
        <f t="shared" si="112"/>
        <v>0</v>
      </c>
      <c r="G302" s="410"/>
      <c r="H302" s="374">
        <f t="shared" si="136"/>
        <v>0</v>
      </c>
      <c r="I302" s="410"/>
      <c r="J302" s="374">
        <f t="shared" si="143"/>
        <v>0</v>
      </c>
      <c r="K302" s="410"/>
      <c r="L302" s="374">
        <f t="shared" si="148"/>
        <v>0</v>
      </c>
      <c r="M302" s="405"/>
      <c r="N302" s="374">
        <f t="shared" si="139"/>
        <v>0</v>
      </c>
      <c r="O302" s="410"/>
      <c r="P302" s="374">
        <f t="shared" si="140"/>
        <v>0</v>
      </c>
      <c r="Q302" s="410"/>
      <c r="R302" s="374">
        <f t="shared" si="153"/>
        <v>0</v>
      </c>
      <c r="S302" s="411"/>
      <c r="T302" s="374">
        <f t="shared" si="150"/>
        <v>0</v>
      </c>
      <c r="U302" s="374"/>
      <c r="V302" s="374">
        <f t="shared" si="151"/>
        <v>0</v>
      </c>
      <c r="W302" s="410"/>
      <c r="X302" s="374">
        <f t="shared" si="152"/>
        <v>0</v>
      </c>
      <c r="Y302" s="405"/>
      <c r="Z302" s="374">
        <f t="shared" si="154"/>
        <v>0</v>
      </c>
      <c r="AA302" s="410"/>
      <c r="AB302" s="374">
        <f t="shared" si="144"/>
        <v>0</v>
      </c>
      <c r="AC302" s="390">
        <f t="shared" si="147"/>
        <v>0</v>
      </c>
      <c r="AD302" s="404"/>
    </row>
    <row r="303" spans="1:30" ht="39" customHeight="1">
      <c r="A303" s="471"/>
      <c r="B303" s="668" t="s">
        <v>982</v>
      </c>
      <c r="C303" s="669" t="s">
        <v>24</v>
      </c>
      <c r="D303" s="405">
        <v>99.8</v>
      </c>
      <c r="E303" s="410"/>
      <c r="F303" s="374">
        <f t="shared" si="112"/>
        <v>0</v>
      </c>
      <c r="G303" s="410"/>
      <c r="H303" s="374">
        <f t="shared" si="136"/>
        <v>0</v>
      </c>
      <c r="I303" s="410"/>
      <c r="J303" s="374">
        <f t="shared" si="143"/>
        <v>0</v>
      </c>
      <c r="K303" s="410"/>
      <c r="L303" s="374">
        <f t="shared" si="148"/>
        <v>0</v>
      </c>
      <c r="M303" s="405"/>
      <c r="N303" s="374">
        <f t="shared" si="139"/>
        <v>0</v>
      </c>
      <c r="O303" s="410"/>
      <c r="P303" s="374">
        <f t="shared" si="140"/>
        <v>0</v>
      </c>
      <c r="Q303" s="410"/>
      <c r="R303" s="374">
        <f t="shared" si="153"/>
        <v>0</v>
      </c>
      <c r="S303" s="411"/>
      <c r="T303" s="374">
        <f t="shared" si="150"/>
        <v>0</v>
      </c>
      <c r="U303" s="374"/>
      <c r="V303" s="374">
        <f t="shared" si="151"/>
        <v>0</v>
      </c>
      <c r="W303" s="410"/>
      <c r="X303" s="374">
        <f>IF(LEN($C303)=0," ",V303+W303)</f>
        <v>0</v>
      </c>
      <c r="Y303" s="405"/>
      <c r="Z303" s="374">
        <f t="shared" si="154"/>
        <v>0</v>
      </c>
      <c r="AA303" s="410"/>
      <c r="AB303" s="374">
        <f t="shared" si="144"/>
        <v>0</v>
      </c>
      <c r="AC303" s="390">
        <f t="shared" si="147"/>
        <v>0</v>
      </c>
      <c r="AD303" s="404"/>
    </row>
    <row r="304" spans="1:30" ht="20.25" customHeight="1">
      <c r="A304" s="471"/>
      <c r="B304" s="641" t="s">
        <v>983</v>
      </c>
      <c r="C304" s="675"/>
      <c r="D304" s="405">
        <v>11</v>
      </c>
      <c r="E304" s="410">
        <v>11</v>
      </c>
      <c r="F304" s="374">
        <v>11</v>
      </c>
      <c r="G304" s="410"/>
      <c r="H304" s="374" t="str">
        <f t="shared" si="136"/>
        <v xml:space="preserve"> </v>
      </c>
      <c r="I304" s="410"/>
      <c r="J304" s="374" t="str">
        <f t="shared" si="143"/>
        <v xml:space="preserve"> </v>
      </c>
      <c r="K304" s="410"/>
      <c r="L304" s="374" t="str">
        <f t="shared" si="148"/>
        <v xml:space="preserve"> </v>
      </c>
      <c r="M304" s="405"/>
      <c r="N304" s="374" t="str">
        <f t="shared" si="139"/>
        <v xml:space="preserve"> </v>
      </c>
      <c r="O304" s="410"/>
      <c r="P304" s="374" t="str">
        <f t="shared" si="140"/>
        <v xml:space="preserve"> </v>
      </c>
      <c r="Q304" s="410"/>
      <c r="R304" s="374" t="str">
        <f t="shared" si="153"/>
        <v xml:space="preserve"> </v>
      </c>
      <c r="S304" s="411"/>
      <c r="T304" s="374" t="str">
        <f t="shared" si="150"/>
        <v xml:space="preserve"> </v>
      </c>
      <c r="U304" s="374"/>
      <c r="V304" s="374" t="str">
        <f t="shared" si="151"/>
        <v xml:space="preserve"> </v>
      </c>
      <c r="W304" s="410"/>
      <c r="X304" s="374" t="str">
        <f t="shared" ref="X304:X314" si="155">IF(LEN($C304)=0," ",V304+W304)</f>
        <v xml:space="preserve"> </v>
      </c>
      <c r="Y304" s="405"/>
      <c r="Z304" s="374" t="str">
        <f t="shared" si="154"/>
        <v xml:space="preserve"> </v>
      </c>
      <c r="AA304" s="410"/>
      <c r="AB304" s="374">
        <v>11</v>
      </c>
      <c r="AC304" s="390">
        <f t="shared" si="147"/>
        <v>100</v>
      </c>
      <c r="AD304" s="404"/>
    </row>
    <row r="305" spans="1:30" ht="20.25" customHeight="1">
      <c r="A305" s="471"/>
      <c r="B305" s="641" t="s">
        <v>984</v>
      </c>
      <c r="C305" s="675"/>
      <c r="D305" s="405">
        <v>100</v>
      </c>
      <c r="E305" s="410">
        <v>100</v>
      </c>
      <c r="F305" s="374">
        <v>100</v>
      </c>
      <c r="G305" s="410"/>
      <c r="H305" s="374" t="str">
        <f t="shared" si="136"/>
        <v xml:space="preserve"> </v>
      </c>
      <c r="I305" s="410"/>
      <c r="J305" s="374" t="str">
        <f t="shared" si="143"/>
        <v xml:space="preserve"> </v>
      </c>
      <c r="K305" s="410"/>
      <c r="L305" s="374" t="str">
        <f t="shared" si="148"/>
        <v xml:space="preserve"> </v>
      </c>
      <c r="M305" s="405"/>
      <c r="N305" s="374" t="str">
        <f t="shared" si="139"/>
        <v xml:space="preserve"> </v>
      </c>
      <c r="O305" s="410"/>
      <c r="P305" s="374" t="str">
        <f t="shared" si="140"/>
        <v xml:space="preserve"> </v>
      </c>
      <c r="Q305" s="410"/>
      <c r="R305" s="374" t="str">
        <f t="shared" si="153"/>
        <v xml:space="preserve"> </v>
      </c>
      <c r="S305" s="411"/>
      <c r="T305" s="374" t="str">
        <f t="shared" si="150"/>
        <v xml:space="preserve"> </v>
      </c>
      <c r="U305" s="374"/>
      <c r="V305" s="374" t="str">
        <f t="shared" si="151"/>
        <v xml:space="preserve"> </v>
      </c>
      <c r="W305" s="410"/>
      <c r="X305" s="374" t="str">
        <f t="shared" si="155"/>
        <v xml:space="preserve"> </v>
      </c>
      <c r="Y305" s="405"/>
      <c r="Z305" s="374" t="str">
        <f t="shared" si="154"/>
        <v xml:space="preserve"> </v>
      </c>
      <c r="AA305" s="410"/>
      <c r="AB305" s="374">
        <v>100</v>
      </c>
      <c r="AC305" s="390">
        <f t="shared" si="147"/>
        <v>100</v>
      </c>
      <c r="AD305" s="404"/>
    </row>
    <row r="306" spans="1:30" ht="20.25" customHeight="1">
      <c r="A306" s="471"/>
      <c r="B306" s="676" t="s">
        <v>914</v>
      </c>
      <c r="C306" s="677" t="s">
        <v>75</v>
      </c>
      <c r="D306" s="405">
        <v>14885</v>
      </c>
      <c r="E306" s="410"/>
      <c r="F306" s="374">
        <f t="shared" si="112"/>
        <v>0</v>
      </c>
      <c r="G306" s="410"/>
      <c r="H306" s="374">
        <f t="shared" si="136"/>
        <v>0</v>
      </c>
      <c r="I306" s="410"/>
      <c r="J306" s="374">
        <f t="shared" si="143"/>
        <v>0</v>
      </c>
      <c r="K306" s="410"/>
      <c r="L306" s="374">
        <f t="shared" si="148"/>
        <v>0</v>
      </c>
      <c r="M306" s="405"/>
      <c r="N306" s="374">
        <f t="shared" si="139"/>
        <v>0</v>
      </c>
      <c r="O306" s="410"/>
      <c r="P306" s="374">
        <f t="shared" si="140"/>
        <v>0</v>
      </c>
      <c r="Q306" s="410"/>
      <c r="R306" s="374">
        <f t="shared" si="153"/>
        <v>0</v>
      </c>
      <c r="S306" s="411"/>
      <c r="T306" s="374">
        <f t="shared" si="150"/>
        <v>0</v>
      </c>
      <c r="U306" s="374"/>
      <c r="V306" s="374">
        <f t="shared" si="151"/>
        <v>0</v>
      </c>
      <c r="W306" s="410"/>
      <c r="X306" s="374">
        <f t="shared" si="155"/>
        <v>0</v>
      </c>
      <c r="Y306" s="405"/>
      <c r="Z306" s="374">
        <f t="shared" si="154"/>
        <v>0</v>
      </c>
      <c r="AA306" s="410"/>
      <c r="AB306" s="374">
        <f t="shared" si="144"/>
        <v>0</v>
      </c>
      <c r="AC306" s="390">
        <f t="shared" si="147"/>
        <v>0</v>
      </c>
      <c r="AD306" s="404"/>
    </row>
    <row r="307" spans="1:30" ht="27.75" customHeight="1">
      <c r="A307" s="471"/>
      <c r="B307" s="678" t="s">
        <v>985</v>
      </c>
      <c r="C307" s="679" t="s">
        <v>24</v>
      </c>
      <c r="D307" s="405">
        <v>100</v>
      </c>
      <c r="E307" s="410">
        <v>100</v>
      </c>
      <c r="F307" s="374">
        <f t="shared" ref="F307:F366" si="156">IF(LEN(C307)=0," ",E307)</f>
        <v>100</v>
      </c>
      <c r="G307" s="410"/>
      <c r="H307" s="374">
        <f t="shared" si="136"/>
        <v>100</v>
      </c>
      <c r="I307" s="410"/>
      <c r="J307" s="374">
        <f t="shared" si="143"/>
        <v>100</v>
      </c>
      <c r="K307" s="410"/>
      <c r="L307" s="374">
        <f t="shared" si="148"/>
        <v>100</v>
      </c>
      <c r="M307" s="405"/>
      <c r="N307" s="374">
        <f t="shared" si="139"/>
        <v>100</v>
      </c>
      <c r="O307" s="410"/>
      <c r="P307" s="374">
        <f t="shared" si="140"/>
        <v>100</v>
      </c>
      <c r="Q307" s="410"/>
      <c r="R307" s="374">
        <f t="shared" si="153"/>
        <v>100</v>
      </c>
      <c r="S307" s="411"/>
      <c r="T307" s="374">
        <f t="shared" si="150"/>
        <v>100</v>
      </c>
      <c r="U307" s="374"/>
      <c r="V307" s="374">
        <f t="shared" si="151"/>
        <v>100</v>
      </c>
      <c r="W307" s="410"/>
      <c r="X307" s="374">
        <f t="shared" si="155"/>
        <v>100</v>
      </c>
      <c r="Y307" s="405"/>
      <c r="Z307" s="374">
        <f t="shared" si="154"/>
        <v>100</v>
      </c>
      <c r="AA307" s="410"/>
      <c r="AB307" s="374">
        <f t="shared" si="144"/>
        <v>100</v>
      </c>
      <c r="AC307" s="390">
        <f t="shared" si="147"/>
        <v>100</v>
      </c>
      <c r="AD307" s="404"/>
    </row>
    <row r="308" spans="1:30" ht="24" customHeight="1">
      <c r="A308" s="448" t="s">
        <v>88</v>
      </c>
      <c r="B308" s="481" t="str">
        <f>UPPER("Bảo hiểm")</f>
        <v>BẢO HIỂM</v>
      </c>
      <c r="C308" s="448"/>
      <c r="D308" s="405"/>
      <c r="E308" s="410"/>
      <c r="F308" s="374" t="str">
        <f t="shared" si="156"/>
        <v xml:space="preserve"> </v>
      </c>
      <c r="G308" s="410"/>
      <c r="H308" s="374" t="str">
        <f t="shared" si="136"/>
        <v xml:space="preserve"> </v>
      </c>
      <c r="I308" s="410"/>
      <c r="J308" s="374" t="str">
        <f t="shared" si="143"/>
        <v xml:space="preserve"> </v>
      </c>
      <c r="K308" s="410"/>
      <c r="L308" s="374" t="str">
        <f t="shared" si="148"/>
        <v xml:space="preserve"> </v>
      </c>
      <c r="M308" s="405"/>
      <c r="N308" s="374" t="str">
        <f t="shared" si="139"/>
        <v xml:space="preserve"> </v>
      </c>
      <c r="O308" s="410"/>
      <c r="P308" s="374" t="str">
        <f t="shared" ref="P308:P369" si="157">IF(LEN($C308)=0," ",N308+O308)</f>
        <v xml:space="preserve"> </v>
      </c>
      <c r="Q308" s="410"/>
      <c r="R308" s="374" t="str">
        <f t="shared" si="153"/>
        <v xml:space="preserve"> </v>
      </c>
      <c r="S308" s="411"/>
      <c r="T308" s="374" t="str">
        <f t="shared" si="150"/>
        <v xml:space="preserve"> </v>
      </c>
      <c r="U308" s="374"/>
      <c r="V308" s="374" t="str">
        <f t="shared" si="151"/>
        <v xml:space="preserve"> </v>
      </c>
      <c r="W308" s="410"/>
      <c r="X308" s="374" t="str">
        <f t="shared" si="155"/>
        <v xml:space="preserve"> </v>
      </c>
      <c r="Y308" s="405"/>
      <c r="Z308" s="374" t="str">
        <f t="shared" si="154"/>
        <v xml:space="preserve"> </v>
      </c>
      <c r="AA308" s="410"/>
      <c r="AB308" s="374" t="str">
        <f t="shared" si="144"/>
        <v xml:space="preserve"> </v>
      </c>
      <c r="AC308" s="390"/>
      <c r="AD308" s="404"/>
    </row>
    <row r="309" spans="1:30">
      <c r="A309" s="471">
        <v>1</v>
      </c>
      <c r="B309" s="484" t="s">
        <v>805</v>
      </c>
      <c r="C309" s="471" t="s">
        <v>55</v>
      </c>
      <c r="D309" s="446">
        <v>3078</v>
      </c>
      <c r="E309" s="409"/>
      <c r="F309" s="374">
        <f t="shared" si="156"/>
        <v>0</v>
      </c>
      <c r="G309" s="409"/>
      <c r="H309" s="374">
        <f t="shared" ref="H309:H370" si="158">IF(LEN(C309)=0," ",F309+G309)</f>
        <v>0</v>
      </c>
      <c r="I309" s="409"/>
      <c r="J309" s="374">
        <f t="shared" ref="J309:J370" si="159">IF(LEN($C309)=0," ",H309+I309)</f>
        <v>0</v>
      </c>
      <c r="K309" s="409"/>
      <c r="L309" s="381">
        <f t="shared" si="148"/>
        <v>0</v>
      </c>
      <c r="M309" s="446"/>
      <c r="N309" s="374">
        <f t="shared" ref="N309:N370" si="160">IF(LEN($C309)=0," ",L309+M309)</f>
        <v>0</v>
      </c>
      <c r="O309" s="409"/>
      <c r="P309" s="374">
        <f t="shared" si="157"/>
        <v>0</v>
      </c>
      <c r="Q309" s="409"/>
      <c r="R309" s="374">
        <f t="shared" si="153"/>
        <v>0</v>
      </c>
      <c r="S309" s="447"/>
      <c r="T309" s="374">
        <f t="shared" si="150"/>
        <v>0</v>
      </c>
      <c r="U309" s="381"/>
      <c r="V309" s="374">
        <f t="shared" si="151"/>
        <v>0</v>
      </c>
      <c r="W309" s="409"/>
      <c r="X309" s="374">
        <f t="shared" si="155"/>
        <v>0</v>
      </c>
      <c r="Y309" s="446"/>
      <c r="Z309" s="374">
        <f t="shared" si="154"/>
        <v>0</v>
      </c>
      <c r="AA309" s="409"/>
      <c r="AB309" s="374">
        <f t="shared" si="144"/>
        <v>0</v>
      </c>
      <c r="AC309" s="390">
        <f t="shared" si="147"/>
        <v>0</v>
      </c>
      <c r="AD309" s="404"/>
    </row>
    <row r="310" spans="1:30">
      <c r="A310" s="471">
        <v>2</v>
      </c>
      <c r="B310" s="484" t="s">
        <v>806</v>
      </c>
      <c r="C310" s="471" t="s">
        <v>55</v>
      </c>
      <c r="D310" s="446">
        <v>2579</v>
      </c>
      <c r="E310" s="410"/>
      <c r="F310" s="374">
        <f t="shared" si="156"/>
        <v>0</v>
      </c>
      <c r="G310" s="410"/>
      <c r="H310" s="374">
        <f t="shared" si="158"/>
        <v>0</v>
      </c>
      <c r="I310" s="410"/>
      <c r="J310" s="374">
        <f t="shared" si="159"/>
        <v>0</v>
      </c>
      <c r="K310" s="410"/>
      <c r="L310" s="374">
        <f t="shared" si="148"/>
        <v>0</v>
      </c>
      <c r="M310" s="405"/>
      <c r="N310" s="374">
        <f t="shared" si="160"/>
        <v>0</v>
      </c>
      <c r="O310" s="409"/>
      <c r="P310" s="374">
        <f t="shared" si="157"/>
        <v>0</v>
      </c>
      <c r="Q310" s="409"/>
      <c r="R310" s="381">
        <f t="shared" si="153"/>
        <v>0</v>
      </c>
      <c r="S310" s="447"/>
      <c r="T310" s="374">
        <f t="shared" si="150"/>
        <v>0</v>
      </c>
      <c r="U310" s="381"/>
      <c r="V310" s="374">
        <f t="shared" si="151"/>
        <v>0</v>
      </c>
      <c r="W310" s="409"/>
      <c r="X310" s="374">
        <f t="shared" si="155"/>
        <v>0</v>
      </c>
      <c r="Y310" s="446"/>
      <c r="Z310" s="374">
        <f t="shared" si="154"/>
        <v>0</v>
      </c>
      <c r="AA310" s="409"/>
      <c r="AB310" s="374">
        <f t="shared" si="144"/>
        <v>0</v>
      </c>
      <c r="AC310" s="390">
        <f t="shared" si="147"/>
        <v>0</v>
      </c>
      <c r="AD310" s="596"/>
    </row>
    <row r="311" spans="1:30">
      <c r="A311" s="471">
        <v>3</v>
      </c>
      <c r="B311" s="484" t="s">
        <v>916</v>
      </c>
      <c r="C311" s="471" t="s">
        <v>55</v>
      </c>
      <c r="D311" s="446">
        <v>1185</v>
      </c>
      <c r="E311" s="410"/>
      <c r="F311" s="374">
        <f t="shared" si="156"/>
        <v>0</v>
      </c>
      <c r="G311" s="410"/>
      <c r="H311" s="374">
        <f t="shared" si="158"/>
        <v>0</v>
      </c>
      <c r="I311" s="410"/>
      <c r="J311" s="374">
        <f t="shared" si="159"/>
        <v>0</v>
      </c>
      <c r="K311" s="410"/>
      <c r="L311" s="381">
        <f t="shared" si="148"/>
        <v>0</v>
      </c>
      <c r="M311" s="405"/>
      <c r="N311" s="374">
        <f t="shared" si="160"/>
        <v>0</v>
      </c>
      <c r="O311" s="409"/>
      <c r="P311" s="374">
        <f t="shared" si="157"/>
        <v>0</v>
      </c>
      <c r="Q311" s="409"/>
      <c r="R311" s="381">
        <f t="shared" si="153"/>
        <v>0</v>
      </c>
      <c r="S311" s="447"/>
      <c r="T311" s="374">
        <f t="shared" si="150"/>
        <v>0</v>
      </c>
      <c r="U311" s="381"/>
      <c r="V311" s="374">
        <f t="shared" si="151"/>
        <v>0</v>
      </c>
      <c r="W311" s="409"/>
      <c r="X311" s="374">
        <f t="shared" si="155"/>
        <v>0</v>
      </c>
      <c r="Y311" s="446"/>
      <c r="Z311" s="374">
        <f t="shared" si="154"/>
        <v>0</v>
      </c>
      <c r="AA311" s="409"/>
      <c r="AB311" s="374">
        <f t="shared" si="144"/>
        <v>0</v>
      </c>
      <c r="AC311" s="390">
        <f t="shared" si="147"/>
        <v>0</v>
      </c>
      <c r="AD311" s="596"/>
    </row>
    <row r="312" spans="1:30">
      <c r="A312" s="471">
        <v>4</v>
      </c>
      <c r="B312" s="484" t="s">
        <v>917</v>
      </c>
      <c r="C312" s="471" t="s">
        <v>55</v>
      </c>
      <c r="D312" s="446">
        <v>67816</v>
      </c>
      <c r="E312" s="410"/>
      <c r="F312" s="374">
        <f t="shared" si="156"/>
        <v>0</v>
      </c>
      <c r="G312" s="410"/>
      <c r="H312" s="374">
        <f t="shared" si="158"/>
        <v>0</v>
      </c>
      <c r="I312" s="410"/>
      <c r="J312" s="374">
        <f t="shared" si="159"/>
        <v>0</v>
      </c>
      <c r="K312" s="410"/>
      <c r="L312" s="374">
        <f t="shared" si="148"/>
        <v>0</v>
      </c>
      <c r="M312" s="405"/>
      <c r="N312" s="374">
        <f t="shared" si="160"/>
        <v>0</v>
      </c>
      <c r="O312" s="409"/>
      <c r="P312" s="374">
        <f t="shared" si="157"/>
        <v>0</v>
      </c>
      <c r="Q312" s="409"/>
      <c r="R312" s="381">
        <f t="shared" si="153"/>
        <v>0</v>
      </c>
      <c r="S312" s="447"/>
      <c r="T312" s="381"/>
      <c r="U312" s="381"/>
      <c r="V312" s="374">
        <f t="shared" si="151"/>
        <v>0</v>
      </c>
      <c r="W312" s="409"/>
      <c r="X312" s="374">
        <f t="shared" si="155"/>
        <v>0</v>
      </c>
      <c r="Y312" s="446"/>
      <c r="Z312" s="374">
        <f t="shared" si="154"/>
        <v>0</v>
      </c>
      <c r="AA312" s="409"/>
      <c r="AB312" s="374">
        <f t="shared" ref="AB312:AB345" si="161">IF(LEN($C312)=0," ",Z312+AA312)</f>
        <v>0</v>
      </c>
      <c r="AC312" s="390">
        <f t="shared" si="147"/>
        <v>0</v>
      </c>
      <c r="AD312" s="596"/>
    </row>
    <row r="313" spans="1:30">
      <c r="A313" s="448" t="s">
        <v>186</v>
      </c>
      <c r="B313" s="481" t="str">
        <f>UPPER("Tạo việc làm")</f>
        <v>TẠO VIỆC LÀM</v>
      </c>
      <c r="C313" s="448"/>
      <c r="D313" s="405"/>
      <c r="E313" s="410"/>
      <c r="F313" s="374" t="str">
        <f t="shared" si="156"/>
        <v xml:space="preserve"> </v>
      </c>
      <c r="G313" s="410"/>
      <c r="H313" s="374" t="str">
        <f t="shared" si="158"/>
        <v xml:space="preserve"> </v>
      </c>
      <c r="I313" s="410"/>
      <c r="J313" s="374" t="str">
        <f t="shared" si="159"/>
        <v xml:space="preserve"> </v>
      </c>
      <c r="K313" s="410"/>
      <c r="L313" s="374" t="str">
        <f t="shared" si="148"/>
        <v xml:space="preserve"> </v>
      </c>
      <c r="M313" s="405"/>
      <c r="N313" s="374" t="str">
        <f t="shared" si="160"/>
        <v xml:space="preserve"> </v>
      </c>
      <c r="O313" s="410"/>
      <c r="P313" s="374" t="str">
        <f t="shared" si="157"/>
        <v xml:space="preserve"> </v>
      </c>
      <c r="Q313" s="410"/>
      <c r="R313" s="374" t="str">
        <f t="shared" si="153"/>
        <v xml:space="preserve"> </v>
      </c>
      <c r="S313" s="411"/>
      <c r="T313" s="374" t="str">
        <f t="shared" si="150"/>
        <v xml:space="preserve"> </v>
      </c>
      <c r="U313" s="374"/>
      <c r="V313" s="374" t="str">
        <f t="shared" si="151"/>
        <v xml:space="preserve"> </v>
      </c>
      <c r="W313" s="410"/>
      <c r="X313" s="374" t="str">
        <f t="shared" si="155"/>
        <v xml:space="preserve"> </v>
      </c>
      <c r="Y313" s="405"/>
      <c r="Z313" s="374" t="str">
        <f t="shared" ref="Z313:Z374" si="162">IF(LEN($C313)=0," ",X313+Y313)</f>
        <v xml:space="preserve"> </v>
      </c>
      <c r="AA313" s="410"/>
      <c r="AB313" s="374" t="str">
        <f t="shared" si="161"/>
        <v xml:space="preserve"> </v>
      </c>
      <c r="AC313" s="390"/>
      <c r="AD313" s="404"/>
    </row>
    <row r="314" spans="1:30" s="350" customFormat="1">
      <c r="A314" s="448">
        <v>1</v>
      </c>
      <c r="B314" s="481" t="s">
        <v>690</v>
      </c>
      <c r="C314" s="448" t="s">
        <v>55</v>
      </c>
      <c r="D314" s="409">
        <v>46130</v>
      </c>
      <c r="E314" s="410"/>
      <c r="F314" s="374">
        <f t="shared" si="156"/>
        <v>0</v>
      </c>
      <c r="G314" s="410"/>
      <c r="H314" s="374">
        <f t="shared" si="158"/>
        <v>0</v>
      </c>
      <c r="I314" s="410"/>
      <c r="J314" s="374">
        <f t="shared" si="159"/>
        <v>0</v>
      </c>
      <c r="K314" s="410"/>
      <c r="L314" s="374">
        <f t="shared" si="148"/>
        <v>0</v>
      </c>
      <c r="M314" s="405"/>
      <c r="N314" s="374">
        <f t="shared" si="160"/>
        <v>0</v>
      </c>
      <c r="O314" s="410"/>
      <c r="P314" s="374">
        <f t="shared" si="157"/>
        <v>0</v>
      </c>
      <c r="Q314" s="409"/>
      <c r="R314" s="381">
        <f t="shared" si="153"/>
        <v>0</v>
      </c>
      <c r="S314" s="447"/>
      <c r="T314" s="374">
        <f t="shared" si="150"/>
        <v>0</v>
      </c>
      <c r="U314" s="381"/>
      <c r="V314" s="374">
        <f t="shared" si="151"/>
        <v>0</v>
      </c>
      <c r="W314" s="410"/>
      <c r="X314" s="374">
        <f t="shared" si="155"/>
        <v>0</v>
      </c>
      <c r="Y314" s="405"/>
      <c r="Z314" s="374">
        <f t="shared" si="162"/>
        <v>0</v>
      </c>
      <c r="AA314" s="410"/>
      <c r="AB314" s="374">
        <f t="shared" si="161"/>
        <v>0</v>
      </c>
      <c r="AC314" s="390">
        <f t="shared" si="147"/>
        <v>0</v>
      </c>
      <c r="AD314" s="412"/>
    </row>
    <row r="315" spans="1:30" s="363" customFormat="1">
      <c r="A315" s="507"/>
      <c r="B315" s="508" t="s">
        <v>689</v>
      </c>
      <c r="C315" s="507" t="s">
        <v>24</v>
      </c>
      <c r="D315" s="406">
        <v>65</v>
      </c>
      <c r="E315" s="410"/>
      <c r="F315" s="374">
        <f t="shared" si="156"/>
        <v>0</v>
      </c>
      <c r="G315" s="410"/>
      <c r="H315" s="374">
        <f t="shared" si="158"/>
        <v>0</v>
      </c>
      <c r="I315" s="410"/>
      <c r="J315" s="374">
        <f t="shared" si="159"/>
        <v>0</v>
      </c>
      <c r="K315" s="410"/>
      <c r="L315" s="374">
        <f t="shared" si="148"/>
        <v>0</v>
      </c>
      <c r="M315" s="405"/>
      <c r="N315" s="374">
        <f t="shared" si="160"/>
        <v>0</v>
      </c>
      <c r="O315" s="410"/>
      <c r="P315" s="374">
        <f t="shared" si="157"/>
        <v>0</v>
      </c>
      <c r="Q315" s="410"/>
      <c r="R315" s="374">
        <f t="shared" si="153"/>
        <v>0</v>
      </c>
      <c r="S315" s="447"/>
      <c r="T315" s="374">
        <f t="shared" si="150"/>
        <v>0</v>
      </c>
      <c r="U315" s="374"/>
      <c r="V315" s="374">
        <f t="shared" si="151"/>
        <v>0</v>
      </c>
      <c r="W315" s="410"/>
      <c r="X315" s="374">
        <f t="shared" ref="X315:X323" si="163">IF(LEN($C315)=0," ",V315+W315)</f>
        <v>0</v>
      </c>
      <c r="Y315" s="405"/>
      <c r="Z315" s="374">
        <f t="shared" si="162"/>
        <v>0</v>
      </c>
      <c r="AA315" s="410"/>
      <c r="AB315" s="374">
        <f t="shared" si="161"/>
        <v>0</v>
      </c>
      <c r="AC315" s="390">
        <f t="shared" si="147"/>
        <v>0</v>
      </c>
      <c r="AD315" s="509"/>
    </row>
    <row r="316" spans="1:30">
      <c r="A316" s="471"/>
      <c r="B316" s="504" t="s">
        <v>117</v>
      </c>
      <c r="C316" s="471" t="s">
        <v>55</v>
      </c>
      <c r="D316" s="405"/>
      <c r="E316" s="410"/>
      <c r="F316" s="374">
        <f t="shared" si="156"/>
        <v>0</v>
      </c>
      <c r="G316" s="410"/>
      <c r="H316" s="374">
        <f t="shared" si="158"/>
        <v>0</v>
      </c>
      <c r="I316" s="410"/>
      <c r="J316" s="374">
        <f t="shared" si="159"/>
        <v>0</v>
      </c>
      <c r="K316" s="410"/>
      <c r="L316" s="374">
        <f t="shared" si="148"/>
        <v>0</v>
      </c>
      <c r="M316" s="405"/>
      <c r="N316" s="374">
        <f t="shared" si="160"/>
        <v>0</v>
      </c>
      <c r="O316" s="410"/>
      <c r="P316" s="374">
        <f t="shared" si="157"/>
        <v>0</v>
      </c>
      <c r="Q316" s="410"/>
      <c r="R316" s="374">
        <f t="shared" si="153"/>
        <v>0</v>
      </c>
      <c r="S316" s="447"/>
      <c r="T316" s="374">
        <f t="shared" si="150"/>
        <v>0</v>
      </c>
      <c r="U316" s="374"/>
      <c r="V316" s="374">
        <f t="shared" si="151"/>
        <v>0</v>
      </c>
      <c r="W316" s="410"/>
      <c r="X316" s="374">
        <f t="shared" si="163"/>
        <v>0</v>
      </c>
      <c r="Y316" s="405"/>
      <c r="Z316" s="374">
        <f t="shared" si="162"/>
        <v>0</v>
      </c>
      <c r="AA316" s="410"/>
      <c r="AB316" s="374">
        <f t="shared" si="161"/>
        <v>0</v>
      </c>
      <c r="AC316" s="390"/>
      <c r="AD316" s="404"/>
    </row>
    <row r="317" spans="1:30">
      <c r="A317" s="471"/>
      <c r="B317" s="504" t="s">
        <v>118</v>
      </c>
      <c r="C317" s="471" t="s">
        <v>55</v>
      </c>
      <c r="D317" s="446">
        <v>5200</v>
      </c>
      <c r="E317" s="410"/>
      <c r="F317" s="374">
        <f t="shared" si="156"/>
        <v>0</v>
      </c>
      <c r="G317" s="410"/>
      <c r="H317" s="374">
        <f t="shared" si="158"/>
        <v>0</v>
      </c>
      <c r="I317" s="410"/>
      <c r="J317" s="374">
        <f t="shared" si="159"/>
        <v>0</v>
      </c>
      <c r="K317" s="410"/>
      <c r="L317" s="374">
        <f t="shared" si="148"/>
        <v>0</v>
      </c>
      <c r="M317" s="405"/>
      <c r="N317" s="374">
        <f t="shared" si="160"/>
        <v>0</v>
      </c>
      <c r="O317" s="410"/>
      <c r="P317" s="374">
        <f t="shared" si="157"/>
        <v>0</v>
      </c>
      <c r="Q317" s="409"/>
      <c r="R317" s="381">
        <f t="shared" si="153"/>
        <v>0</v>
      </c>
      <c r="S317" s="447"/>
      <c r="T317" s="374">
        <f t="shared" si="150"/>
        <v>0</v>
      </c>
      <c r="U317" s="381"/>
      <c r="V317" s="374">
        <f t="shared" si="151"/>
        <v>0</v>
      </c>
      <c r="W317" s="410"/>
      <c r="X317" s="374">
        <f t="shared" si="163"/>
        <v>0</v>
      </c>
      <c r="Y317" s="405"/>
      <c r="Z317" s="374">
        <f t="shared" si="162"/>
        <v>0</v>
      </c>
      <c r="AA317" s="410"/>
      <c r="AB317" s="374">
        <f t="shared" si="161"/>
        <v>0</v>
      </c>
      <c r="AC317" s="390">
        <f t="shared" si="147"/>
        <v>0</v>
      </c>
      <c r="AD317" s="404"/>
    </row>
    <row r="318" spans="1:30">
      <c r="A318" s="471"/>
      <c r="B318" s="504" t="s">
        <v>119</v>
      </c>
      <c r="C318" s="471" t="s">
        <v>55</v>
      </c>
      <c r="D318" s="446">
        <v>40930</v>
      </c>
      <c r="E318" s="410"/>
      <c r="F318" s="374">
        <f t="shared" si="156"/>
        <v>0</v>
      </c>
      <c r="G318" s="410"/>
      <c r="H318" s="374">
        <f t="shared" si="158"/>
        <v>0</v>
      </c>
      <c r="I318" s="410"/>
      <c r="J318" s="374">
        <f t="shared" si="159"/>
        <v>0</v>
      </c>
      <c r="K318" s="410"/>
      <c r="L318" s="374">
        <f t="shared" si="148"/>
        <v>0</v>
      </c>
      <c r="M318" s="405"/>
      <c r="N318" s="374">
        <f t="shared" si="160"/>
        <v>0</v>
      </c>
      <c r="O318" s="410"/>
      <c r="P318" s="374">
        <f t="shared" si="157"/>
        <v>0</v>
      </c>
      <c r="Q318" s="409"/>
      <c r="R318" s="381">
        <f t="shared" si="153"/>
        <v>0</v>
      </c>
      <c r="S318" s="447"/>
      <c r="T318" s="374">
        <f t="shared" si="150"/>
        <v>0</v>
      </c>
      <c r="U318" s="381"/>
      <c r="V318" s="374">
        <f t="shared" si="151"/>
        <v>0</v>
      </c>
      <c r="W318" s="410"/>
      <c r="X318" s="374">
        <f t="shared" si="163"/>
        <v>0</v>
      </c>
      <c r="Y318" s="405"/>
      <c r="Z318" s="374">
        <f t="shared" si="162"/>
        <v>0</v>
      </c>
      <c r="AA318" s="410"/>
      <c r="AB318" s="374">
        <f t="shared" si="161"/>
        <v>0</v>
      </c>
      <c r="AC318" s="390">
        <f t="shared" si="147"/>
        <v>0</v>
      </c>
      <c r="AD318" s="404"/>
    </row>
    <row r="319" spans="1:30" s="350" customFormat="1" ht="34.799999999999997">
      <c r="A319" s="448">
        <v>2</v>
      </c>
      <c r="B319" s="481" t="s">
        <v>691</v>
      </c>
      <c r="C319" s="448" t="s">
        <v>55</v>
      </c>
      <c r="D319" s="409">
        <v>44100</v>
      </c>
      <c r="E319" s="410"/>
      <c r="F319" s="374">
        <f t="shared" si="156"/>
        <v>0</v>
      </c>
      <c r="G319" s="410"/>
      <c r="H319" s="374">
        <f t="shared" si="158"/>
        <v>0</v>
      </c>
      <c r="I319" s="410"/>
      <c r="J319" s="374">
        <f t="shared" si="159"/>
        <v>0</v>
      </c>
      <c r="K319" s="410"/>
      <c r="L319" s="374">
        <f t="shared" si="148"/>
        <v>0</v>
      </c>
      <c r="M319" s="405"/>
      <c r="N319" s="374">
        <f t="shared" si="160"/>
        <v>0</v>
      </c>
      <c r="O319" s="410"/>
      <c r="P319" s="374">
        <f t="shared" si="157"/>
        <v>0</v>
      </c>
      <c r="Q319" s="409"/>
      <c r="R319" s="381">
        <f t="shared" si="153"/>
        <v>0</v>
      </c>
      <c r="S319" s="447"/>
      <c r="T319" s="374">
        <f t="shared" si="150"/>
        <v>0</v>
      </c>
      <c r="U319" s="381"/>
      <c r="V319" s="374">
        <f t="shared" si="151"/>
        <v>0</v>
      </c>
      <c r="W319" s="410"/>
      <c r="X319" s="374">
        <f t="shared" si="163"/>
        <v>0</v>
      </c>
      <c r="Y319" s="405"/>
      <c r="Z319" s="374">
        <f t="shared" si="162"/>
        <v>0</v>
      </c>
      <c r="AA319" s="410"/>
      <c r="AB319" s="374">
        <f t="shared" si="161"/>
        <v>0</v>
      </c>
      <c r="AC319" s="390">
        <f t="shared" si="147"/>
        <v>0</v>
      </c>
      <c r="AD319" s="412"/>
    </row>
    <row r="320" spans="1:30" s="352" customFormat="1">
      <c r="A320" s="435"/>
      <c r="B320" s="505" t="s">
        <v>695</v>
      </c>
      <c r="C320" s="435"/>
      <c r="D320" s="446">
        <v>100</v>
      </c>
      <c r="E320" s="410"/>
      <c r="F320" s="374" t="str">
        <f t="shared" si="156"/>
        <v xml:space="preserve"> </v>
      </c>
      <c r="G320" s="410"/>
      <c r="H320" s="374" t="str">
        <f t="shared" si="158"/>
        <v xml:space="preserve"> </v>
      </c>
      <c r="I320" s="410"/>
      <c r="J320" s="374" t="str">
        <f t="shared" si="159"/>
        <v xml:space="preserve"> </v>
      </c>
      <c r="K320" s="410"/>
      <c r="L320" s="374" t="str">
        <f t="shared" si="148"/>
        <v xml:space="preserve"> </v>
      </c>
      <c r="M320" s="405"/>
      <c r="N320" s="374" t="str">
        <f t="shared" si="160"/>
        <v xml:space="preserve"> </v>
      </c>
      <c r="O320" s="410"/>
      <c r="P320" s="374" t="str">
        <f t="shared" si="157"/>
        <v xml:space="preserve"> </v>
      </c>
      <c r="Q320" s="410"/>
      <c r="R320" s="374" t="str">
        <f t="shared" si="153"/>
        <v xml:space="preserve"> </v>
      </c>
      <c r="S320" s="447"/>
      <c r="T320" s="374" t="str">
        <f t="shared" si="150"/>
        <v xml:space="preserve"> </v>
      </c>
      <c r="U320" s="374"/>
      <c r="V320" s="374" t="str">
        <f t="shared" si="151"/>
        <v xml:space="preserve"> </v>
      </c>
      <c r="W320" s="410"/>
      <c r="X320" s="374" t="str">
        <f t="shared" si="163"/>
        <v xml:space="preserve"> </v>
      </c>
      <c r="Y320" s="405"/>
      <c r="Z320" s="374" t="str">
        <f t="shared" si="162"/>
        <v xml:space="preserve"> </v>
      </c>
      <c r="AA320" s="410"/>
      <c r="AB320" s="374" t="str">
        <f t="shared" si="161"/>
        <v xml:space="preserve"> </v>
      </c>
      <c r="AC320" s="390"/>
      <c r="AD320" s="418"/>
    </row>
    <row r="321" spans="1:30" s="352" customFormat="1">
      <c r="A321" s="435"/>
      <c r="B321" s="505" t="s">
        <v>693</v>
      </c>
      <c r="C321" s="435" t="s">
        <v>24</v>
      </c>
      <c r="D321" s="437">
        <v>74</v>
      </c>
      <c r="E321" s="410"/>
      <c r="F321" s="374">
        <f t="shared" si="156"/>
        <v>0</v>
      </c>
      <c r="G321" s="410"/>
      <c r="H321" s="374">
        <f t="shared" si="158"/>
        <v>0</v>
      </c>
      <c r="I321" s="410"/>
      <c r="J321" s="374">
        <f t="shared" si="159"/>
        <v>0</v>
      </c>
      <c r="K321" s="410"/>
      <c r="L321" s="374">
        <f t="shared" si="148"/>
        <v>0</v>
      </c>
      <c r="M321" s="405"/>
      <c r="N321" s="374">
        <f t="shared" si="160"/>
        <v>0</v>
      </c>
      <c r="O321" s="410"/>
      <c r="P321" s="374">
        <f t="shared" si="157"/>
        <v>0</v>
      </c>
      <c r="Q321" s="410"/>
      <c r="R321" s="374">
        <f t="shared" si="153"/>
        <v>0</v>
      </c>
      <c r="S321" s="447"/>
      <c r="T321" s="374">
        <f t="shared" si="150"/>
        <v>0</v>
      </c>
      <c r="U321" s="374"/>
      <c r="V321" s="374">
        <f t="shared" si="151"/>
        <v>0</v>
      </c>
      <c r="W321" s="410"/>
      <c r="X321" s="374">
        <f t="shared" si="163"/>
        <v>0</v>
      </c>
      <c r="Y321" s="405"/>
      <c r="Z321" s="374">
        <f t="shared" si="162"/>
        <v>0</v>
      </c>
      <c r="AA321" s="410"/>
      <c r="AB321" s="374">
        <f t="shared" si="161"/>
        <v>0</v>
      </c>
      <c r="AC321" s="390">
        <f t="shared" ref="AC321:AC381" si="164">+AB321/D321*100</f>
        <v>0</v>
      </c>
      <c r="AD321" s="418"/>
    </row>
    <row r="322" spans="1:30" s="352" customFormat="1">
      <c r="A322" s="435"/>
      <c r="B322" s="505" t="s">
        <v>694</v>
      </c>
      <c r="C322" s="435" t="s">
        <v>24</v>
      </c>
      <c r="D322" s="437">
        <v>11.5</v>
      </c>
      <c r="E322" s="410"/>
      <c r="F322" s="374">
        <f t="shared" si="156"/>
        <v>0</v>
      </c>
      <c r="G322" s="410"/>
      <c r="H322" s="374">
        <f t="shared" si="158"/>
        <v>0</v>
      </c>
      <c r="I322" s="410"/>
      <c r="J322" s="374">
        <f t="shared" si="159"/>
        <v>0</v>
      </c>
      <c r="K322" s="410"/>
      <c r="L322" s="374">
        <f t="shared" si="148"/>
        <v>0</v>
      </c>
      <c r="M322" s="405"/>
      <c r="N322" s="374">
        <f t="shared" si="160"/>
        <v>0</v>
      </c>
      <c r="O322" s="410"/>
      <c r="P322" s="374">
        <f t="shared" si="157"/>
        <v>0</v>
      </c>
      <c r="Q322" s="410"/>
      <c r="R322" s="374">
        <f t="shared" si="153"/>
        <v>0</v>
      </c>
      <c r="S322" s="588"/>
      <c r="T322" s="374">
        <f t="shared" si="150"/>
        <v>0</v>
      </c>
      <c r="U322" s="374"/>
      <c r="V322" s="374">
        <f t="shared" si="151"/>
        <v>0</v>
      </c>
      <c r="W322" s="410"/>
      <c r="X322" s="374">
        <f t="shared" si="163"/>
        <v>0</v>
      </c>
      <c r="Y322" s="405"/>
      <c r="Z322" s="374">
        <f t="shared" si="162"/>
        <v>0</v>
      </c>
      <c r="AA322" s="410"/>
      <c r="AB322" s="374">
        <f t="shared" si="161"/>
        <v>0</v>
      </c>
      <c r="AC322" s="390">
        <f t="shared" si="164"/>
        <v>0</v>
      </c>
      <c r="AD322" s="418"/>
    </row>
    <row r="323" spans="1:30" s="352" customFormat="1" ht="19.5" customHeight="1">
      <c r="A323" s="435"/>
      <c r="B323" s="505" t="s">
        <v>692</v>
      </c>
      <c r="C323" s="435" t="s">
        <v>24</v>
      </c>
      <c r="D323" s="437">
        <v>14.5</v>
      </c>
      <c r="E323" s="410"/>
      <c r="F323" s="374">
        <f t="shared" si="156"/>
        <v>0</v>
      </c>
      <c r="G323" s="410"/>
      <c r="H323" s="374">
        <f t="shared" si="158"/>
        <v>0</v>
      </c>
      <c r="I323" s="410"/>
      <c r="J323" s="374">
        <f t="shared" si="159"/>
        <v>0</v>
      </c>
      <c r="K323" s="410"/>
      <c r="L323" s="374">
        <f t="shared" si="148"/>
        <v>0</v>
      </c>
      <c r="M323" s="405"/>
      <c r="N323" s="374">
        <f t="shared" si="160"/>
        <v>0</v>
      </c>
      <c r="O323" s="410"/>
      <c r="P323" s="374">
        <f t="shared" si="157"/>
        <v>0</v>
      </c>
      <c r="Q323" s="410"/>
      <c r="R323" s="374">
        <f t="shared" si="153"/>
        <v>0</v>
      </c>
      <c r="S323" s="588"/>
      <c r="T323" s="374">
        <f t="shared" si="150"/>
        <v>0</v>
      </c>
      <c r="U323" s="374"/>
      <c r="V323" s="374">
        <f t="shared" si="151"/>
        <v>0</v>
      </c>
      <c r="W323" s="410"/>
      <c r="X323" s="374">
        <f t="shared" si="163"/>
        <v>0</v>
      </c>
      <c r="Y323" s="405"/>
      <c r="Z323" s="374">
        <f t="shared" si="162"/>
        <v>0</v>
      </c>
      <c r="AA323" s="410"/>
      <c r="AB323" s="374">
        <f t="shared" si="161"/>
        <v>0</v>
      </c>
      <c r="AC323" s="390">
        <f t="shared" si="164"/>
        <v>0</v>
      </c>
      <c r="AD323" s="418"/>
    </row>
    <row r="324" spans="1:30" s="350" customFormat="1" ht="34.799999999999997">
      <c r="A324" s="448">
        <v>3</v>
      </c>
      <c r="B324" s="481" t="s">
        <v>696</v>
      </c>
      <c r="C324" s="448" t="s">
        <v>24</v>
      </c>
      <c r="D324" s="410">
        <v>81</v>
      </c>
      <c r="E324" s="410"/>
      <c r="F324" s="374">
        <f t="shared" si="156"/>
        <v>0</v>
      </c>
      <c r="G324" s="410"/>
      <c r="H324" s="374">
        <f t="shared" si="158"/>
        <v>0</v>
      </c>
      <c r="I324" s="410"/>
      <c r="J324" s="374">
        <f t="shared" si="159"/>
        <v>0</v>
      </c>
      <c r="K324" s="410"/>
      <c r="L324" s="374">
        <f t="shared" si="148"/>
        <v>0</v>
      </c>
      <c r="M324" s="405"/>
      <c r="N324" s="374">
        <f t="shared" si="160"/>
        <v>0</v>
      </c>
      <c r="O324" s="410"/>
      <c r="P324" s="374">
        <f t="shared" si="157"/>
        <v>0</v>
      </c>
      <c r="Q324" s="410"/>
      <c r="R324" s="374">
        <f t="shared" si="153"/>
        <v>0</v>
      </c>
      <c r="S324" s="447"/>
      <c r="T324" s="374">
        <f t="shared" si="150"/>
        <v>0</v>
      </c>
      <c r="U324" s="374"/>
      <c r="V324" s="374">
        <f t="shared" si="151"/>
        <v>0</v>
      </c>
      <c r="W324" s="410"/>
      <c r="X324" s="374"/>
      <c r="Y324" s="405"/>
      <c r="Z324" s="374">
        <f t="shared" si="162"/>
        <v>0</v>
      </c>
      <c r="AA324" s="410"/>
      <c r="AB324" s="374">
        <f t="shared" si="161"/>
        <v>0</v>
      </c>
      <c r="AC324" s="390">
        <f t="shared" si="164"/>
        <v>0</v>
      </c>
      <c r="AD324" s="412"/>
    </row>
    <row r="325" spans="1:30" s="350" customFormat="1">
      <c r="A325" s="448">
        <v>4</v>
      </c>
      <c r="B325" s="481" t="s">
        <v>352</v>
      </c>
      <c r="C325" s="448" t="s">
        <v>55</v>
      </c>
      <c r="D325" s="409">
        <v>1360</v>
      </c>
      <c r="E325" s="410"/>
      <c r="F325" s="374">
        <f t="shared" si="156"/>
        <v>0</v>
      </c>
      <c r="G325" s="410"/>
      <c r="H325" s="374">
        <f t="shared" si="158"/>
        <v>0</v>
      </c>
      <c r="I325" s="410"/>
      <c r="J325" s="374">
        <f t="shared" si="159"/>
        <v>0</v>
      </c>
      <c r="K325" s="410"/>
      <c r="L325" s="374">
        <f t="shared" si="148"/>
        <v>0</v>
      </c>
      <c r="M325" s="405"/>
      <c r="N325" s="374">
        <f t="shared" si="160"/>
        <v>0</v>
      </c>
      <c r="O325" s="410"/>
      <c r="P325" s="374">
        <f t="shared" si="157"/>
        <v>0</v>
      </c>
      <c r="Q325" s="409"/>
      <c r="R325" s="381">
        <f t="shared" si="153"/>
        <v>0</v>
      </c>
      <c r="S325" s="447"/>
      <c r="T325" s="374">
        <f t="shared" si="150"/>
        <v>0</v>
      </c>
      <c r="U325" s="374"/>
      <c r="V325" s="374">
        <f t="shared" si="151"/>
        <v>0</v>
      </c>
      <c r="W325" s="410"/>
      <c r="X325" s="374">
        <f>IF(LEN($C325)=0," ",V325+W325)</f>
        <v>0</v>
      </c>
      <c r="Y325" s="405"/>
      <c r="Z325" s="374">
        <f t="shared" si="162"/>
        <v>0</v>
      </c>
      <c r="AA325" s="410"/>
      <c r="AB325" s="374">
        <f t="shared" si="161"/>
        <v>0</v>
      </c>
      <c r="AC325" s="390">
        <f t="shared" si="164"/>
        <v>0</v>
      </c>
      <c r="AD325" s="412"/>
    </row>
    <row r="326" spans="1:30" s="352" customFormat="1">
      <c r="A326" s="435"/>
      <c r="B326" s="503" t="s">
        <v>584</v>
      </c>
      <c r="C326" s="435" t="s">
        <v>55</v>
      </c>
      <c r="D326" s="446">
        <v>860</v>
      </c>
      <c r="E326" s="410"/>
      <c r="F326" s="374">
        <f t="shared" si="156"/>
        <v>0</v>
      </c>
      <c r="G326" s="410"/>
      <c r="H326" s="374">
        <f t="shared" si="158"/>
        <v>0</v>
      </c>
      <c r="I326" s="410"/>
      <c r="J326" s="374">
        <f t="shared" si="159"/>
        <v>0</v>
      </c>
      <c r="K326" s="410"/>
      <c r="L326" s="374">
        <f t="shared" si="148"/>
        <v>0</v>
      </c>
      <c r="M326" s="405"/>
      <c r="N326" s="374">
        <f t="shared" si="160"/>
        <v>0</v>
      </c>
      <c r="O326" s="410"/>
      <c r="P326" s="374">
        <f t="shared" si="157"/>
        <v>0</v>
      </c>
      <c r="Q326" s="409"/>
      <c r="R326" s="381">
        <f t="shared" si="153"/>
        <v>0</v>
      </c>
      <c r="S326" s="447"/>
      <c r="T326" s="374">
        <f t="shared" si="150"/>
        <v>0</v>
      </c>
      <c r="U326" s="374"/>
      <c r="V326" s="374">
        <f t="shared" si="151"/>
        <v>0</v>
      </c>
      <c r="W326" s="410"/>
      <c r="X326" s="374">
        <f>IF(LEN($C326)=0," ",V326+W326)</f>
        <v>0</v>
      </c>
      <c r="Y326" s="405"/>
      <c r="Z326" s="374">
        <f t="shared" si="162"/>
        <v>0</v>
      </c>
      <c r="AA326" s="410"/>
      <c r="AB326" s="374">
        <f t="shared" si="161"/>
        <v>0</v>
      </c>
      <c r="AC326" s="390">
        <f t="shared" si="164"/>
        <v>0</v>
      </c>
      <c r="AD326" s="418"/>
    </row>
    <row r="327" spans="1:30" s="350" customFormat="1">
      <c r="A327" s="448">
        <v>5</v>
      </c>
      <c r="B327" s="481" t="s">
        <v>918</v>
      </c>
      <c r="C327" s="448" t="s">
        <v>55</v>
      </c>
      <c r="D327" s="477">
        <v>1.7</v>
      </c>
      <c r="E327" s="410"/>
      <c r="F327" s="374">
        <f t="shared" si="156"/>
        <v>0</v>
      </c>
      <c r="G327" s="410"/>
      <c r="H327" s="374">
        <f t="shared" si="158"/>
        <v>0</v>
      </c>
      <c r="I327" s="410"/>
      <c r="J327" s="374">
        <f t="shared" si="159"/>
        <v>0</v>
      </c>
      <c r="K327" s="410"/>
      <c r="L327" s="374">
        <f t="shared" si="148"/>
        <v>0</v>
      </c>
      <c r="M327" s="405"/>
      <c r="N327" s="374">
        <f t="shared" si="160"/>
        <v>0</v>
      </c>
      <c r="O327" s="410"/>
      <c r="P327" s="374">
        <f t="shared" si="157"/>
        <v>0</v>
      </c>
      <c r="Q327" s="410"/>
      <c r="R327" s="381">
        <f t="shared" si="153"/>
        <v>0</v>
      </c>
      <c r="S327" s="447"/>
      <c r="T327" s="374">
        <f t="shared" si="150"/>
        <v>0</v>
      </c>
      <c r="U327" s="377"/>
      <c r="V327" s="374">
        <f t="shared" si="151"/>
        <v>0</v>
      </c>
      <c r="W327" s="410"/>
      <c r="X327" s="374">
        <f t="shared" ref="X327:X376" si="165">IF(LEN($C327)=0," ",V327+W327)</f>
        <v>0</v>
      </c>
      <c r="Y327" s="405"/>
      <c r="Z327" s="374">
        <f t="shared" si="162"/>
        <v>0</v>
      </c>
      <c r="AA327" s="410"/>
      <c r="AB327" s="374">
        <f t="shared" si="161"/>
        <v>0</v>
      </c>
      <c r="AC327" s="390">
        <f t="shared" si="164"/>
        <v>0</v>
      </c>
      <c r="AD327" s="412"/>
    </row>
    <row r="328" spans="1:30" s="352" customFormat="1" ht="36">
      <c r="A328" s="435"/>
      <c r="B328" s="503" t="s">
        <v>919</v>
      </c>
      <c r="C328" s="435" t="s">
        <v>55</v>
      </c>
      <c r="D328" s="460">
        <v>1.2</v>
      </c>
      <c r="E328" s="410"/>
      <c r="F328" s="374">
        <f t="shared" si="156"/>
        <v>0</v>
      </c>
      <c r="G328" s="410"/>
      <c r="H328" s="374">
        <f t="shared" si="158"/>
        <v>0</v>
      </c>
      <c r="I328" s="410"/>
      <c r="J328" s="374">
        <f t="shared" si="159"/>
        <v>0</v>
      </c>
      <c r="K328" s="410"/>
      <c r="L328" s="374">
        <f t="shared" si="148"/>
        <v>0</v>
      </c>
      <c r="M328" s="405"/>
      <c r="N328" s="374">
        <f t="shared" si="160"/>
        <v>0</v>
      </c>
      <c r="O328" s="410"/>
      <c r="P328" s="374">
        <f t="shared" si="157"/>
        <v>0</v>
      </c>
      <c r="Q328" s="410"/>
      <c r="R328" s="381">
        <f t="shared" si="153"/>
        <v>0</v>
      </c>
      <c r="S328" s="447"/>
      <c r="T328" s="374">
        <f t="shared" si="150"/>
        <v>0</v>
      </c>
      <c r="U328" s="374"/>
      <c r="V328" s="374">
        <f t="shared" si="151"/>
        <v>0</v>
      </c>
      <c r="W328" s="410"/>
      <c r="X328" s="374">
        <f t="shared" si="165"/>
        <v>0</v>
      </c>
      <c r="Y328" s="405"/>
      <c r="Z328" s="374">
        <f t="shared" si="162"/>
        <v>0</v>
      </c>
      <c r="AA328" s="410"/>
      <c r="AB328" s="374">
        <f t="shared" si="161"/>
        <v>0</v>
      </c>
      <c r="AC328" s="390">
        <f t="shared" si="164"/>
        <v>0</v>
      </c>
      <c r="AD328" s="418"/>
    </row>
    <row r="329" spans="1:30" s="350" customFormat="1">
      <c r="A329" s="448">
        <v>6</v>
      </c>
      <c r="B329" s="481" t="s">
        <v>920</v>
      </c>
      <c r="C329" s="448" t="s">
        <v>55</v>
      </c>
      <c r="D329" s="477"/>
      <c r="E329" s="410"/>
      <c r="F329" s="374">
        <f t="shared" si="156"/>
        <v>0</v>
      </c>
      <c r="G329" s="410"/>
      <c r="H329" s="374">
        <f t="shared" si="158"/>
        <v>0</v>
      </c>
      <c r="I329" s="410"/>
      <c r="J329" s="374">
        <f t="shared" si="159"/>
        <v>0</v>
      </c>
      <c r="K329" s="410"/>
      <c r="L329" s="374">
        <f t="shared" si="148"/>
        <v>0</v>
      </c>
      <c r="M329" s="405"/>
      <c r="N329" s="374">
        <f t="shared" si="160"/>
        <v>0</v>
      </c>
      <c r="O329" s="410"/>
      <c r="P329" s="374">
        <f t="shared" si="157"/>
        <v>0</v>
      </c>
      <c r="Q329" s="410"/>
      <c r="R329" s="381">
        <f t="shared" si="153"/>
        <v>0</v>
      </c>
      <c r="S329" s="447"/>
      <c r="T329" s="374">
        <f t="shared" si="150"/>
        <v>0</v>
      </c>
      <c r="U329" s="377"/>
      <c r="V329" s="374">
        <f t="shared" si="151"/>
        <v>0</v>
      </c>
      <c r="W329" s="410"/>
      <c r="X329" s="374">
        <f t="shared" si="165"/>
        <v>0</v>
      </c>
      <c r="Y329" s="405"/>
      <c r="Z329" s="374">
        <f t="shared" si="162"/>
        <v>0</v>
      </c>
      <c r="AA329" s="410"/>
      <c r="AB329" s="374">
        <f t="shared" si="161"/>
        <v>0</v>
      </c>
      <c r="AC329" s="390"/>
      <c r="AD329" s="412"/>
    </row>
    <row r="330" spans="1:30" s="352" customFormat="1" ht="36">
      <c r="A330" s="435"/>
      <c r="B330" s="503" t="s">
        <v>921</v>
      </c>
      <c r="C330" s="435" t="s">
        <v>55</v>
      </c>
      <c r="D330" s="460"/>
      <c r="E330" s="410"/>
      <c r="F330" s="374">
        <f t="shared" si="156"/>
        <v>0</v>
      </c>
      <c r="G330" s="410"/>
      <c r="H330" s="374">
        <f t="shared" si="158"/>
        <v>0</v>
      </c>
      <c r="I330" s="410"/>
      <c r="J330" s="374">
        <f t="shared" si="159"/>
        <v>0</v>
      </c>
      <c r="K330" s="410"/>
      <c r="L330" s="374">
        <f t="shared" si="148"/>
        <v>0</v>
      </c>
      <c r="M330" s="405"/>
      <c r="N330" s="374">
        <f t="shared" si="160"/>
        <v>0</v>
      </c>
      <c r="O330" s="410"/>
      <c r="P330" s="374">
        <f t="shared" si="157"/>
        <v>0</v>
      </c>
      <c r="Q330" s="410"/>
      <c r="R330" s="381">
        <f t="shared" si="153"/>
        <v>0</v>
      </c>
      <c r="S330" s="447"/>
      <c r="T330" s="374">
        <f t="shared" si="150"/>
        <v>0</v>
      </c>
      <c r="U330" s="374"/>
      <c r="V330" s="374">
        <f t="shared" si="151"/>
        <v>0</v>
      </c>
      <c r="W330" s="410"/>
      <c r="X330" s="374">
        <f t="shared" si="165"/>
        <v>0</v>
      </c>
      <c r="Y330" s="405"/>
      <c r="Z330" s="374">
        <f t="shared" si="162"/>
        <v>0</v>
      </c>
      <c r="AA330" s="410"/>
      <c r="AB330" s="374">
        <f t="shared" si="161"/>
        <v>0</v>
      </c>
      <c r="AC330" s="390"/>
      <c r="AD330" s="418"/>
    </row>
    <row r="331" spans="1:30" ht="34.799999999999997">
      <c r="A331" s="448">
        <v>7</v>
      </c>
      <c r="B331" s="481" t="s">
        <v>896</v>
      </c>
      <c r="C331" s="448" t="s">
        <v>55</v>
      </c>
      <c r="D331" s="429">
        <v>25</v>
      </c>
      <c r="E331" s="410"/>
      <c r="F331" s="374">
        <f t="shared" si="156"/>
        <v>0</v>
      </c>
      <c r="G331" s="410"/>
      <c r="H331" s="374">
        <f t="shared" si="158"/>
        <v>0</v>
      </c>
      <c r="I331" s="410"/>
      <c r="J331" s="374">
        <f t="shared" si="159"/>
        <v>0</v>
      </c>
      <c r="K331" s="410"/>
      <c r="L331" s="374">
        <f t="shared" si="148"/>
        <v>0</v>
      </c>
      <c r="M331" s="405"/>
      <c r="N331" s="374">
        <f t="shared" si="160"/>
        <v>0</v>
      </c>
      <c r="O331" s="410"/>
      <c r="P331" s="374">
        <f t="shared" si="157"/>
        <v>0</v>
      </c>
      <c r="Q331" s="477"/>
      <c r="R331" s="381">
        <f t="shared" si="153"/>
        <v>0</v>
      </c>
      <c r="S331" s="447"/>
      <c r="T331" s="374">
        <f t="shared" si="150"/>
        <v>0</v>
      </c>
      <c r="U331" s="374"/>
      <c r="V331" s="374">
        <f t="shared" si="151"/>
        <v>0</v>
      </c>
      <c r="W331" s="410"/>
      <c r="X331" s="374">
        <f t="shared" si="165"/>
        <v>0</v>
      </c>
      <c r="Y331" s="405"/>
      <c r="Z331" s="374">
        <f t="shared" si="162"/>
        <v>0</v>
      </c>
      <c r="AA331" s="410"/>
      <c r="AB331" s="374">
        <f t="shared" si="161"/>
        <v>0</v>
      </c>
      <c r="AC331" s="390">
        <f t="shared" si="164"/>
        <v>0</v>
      </c>
      <c r="AD331" s="404"/>
    </row>
    <row r="332" spans="1:30">
      <c r="A332" s="435"/>
      <c r="B332" s="503" t="s">
        <v>77</v>
      </c>
      <c r="C332" s="435" t="s">
        <v>55</v>
      </c>
      <c r="D332" s="446">
        <v>25</v>
      </c>
      <c r="E332" s="410"/>
      <c r="F332" s="374">
        <f t="shared" si="156"/>
        <v>0</v>
      </c>
      <c r="G332" s="410"/>
      <c r="H332" s="374">
        <f t="shared" si="158"/>
        <v>0</v>
      </c>
      <c r="I332" s="410"/>
      <c r="J332" s="374">
        <f t="shared" si="159"/>
        <v>0</v>
      </c>
      <c r="K332" s="410"/>
      <c r="L332" s="374">
        <f t="shared" si="148"/>
        <v>0</v>
      </c>
      <c r="M332" s="405"/>
      <c r="N332" s="374">
        <f t="shared" si="160"/>
        <v>0</v>
      </c>
      <c r="O332" s="410"/>
      <c r="P332" s="374">
        <f t="shared" si="157"/>
        <v>0</v>
      </c>
      <c r="Q332" s="477"/>
      <c r="R332" s="381">
        <f t="shared" si="153"/>
        <v>0</v>
      </c>
      <c r="S332" s="447"/>
      <c r="T332" s="374">
        <f t="shared" si="150"/>
        <v>0</v>
      </c>
      <c r="U332" s="374"/>
      <c r="V332" s="374">
        <f t="shared" si="151"/>
        <v>0</v>
      </c>
      <c r="W332" s="410"/>
      <c r="X332" s="374">
        <f t="shared" si="165"/>
        <v>0</v>
      </c>
      <c r="Y332" s="405"/>
      <c r="Z332" s="374">
        <f t="shared" si="162"/>
        <v>0</v>
      </c>
      <c r="AA332" s="410"/>
      <c r="AB332" s="374">
        <f t="shared" si="161"/>
        <v>0</v>
      </c>
      <c r="AC332" s="390">
        <f t="shared" si="164"/>
        <v>0</v>
      </c>
      <c r="AD332" s="404"/>
    </row>
    <row r="333" spans="1:30">
      <c r="A333" s="448" t="s">
        <v>191</v>
      </c>
      <c r="B333" s="481" t="str">
        <f>UPPER("Đào tạo nghề mới trong năm")</f>
        <v>ĐÀO TẠO NGHỀ MỚI TRONG NĂM</v>
      </c>
      <c r="C333" s="448"/>
      <c r="D333" s="446"/>
      <c r="E333" s="410"/>
      <c r="F333" s="374" t="str">
        <f t="shared" si="156"/>
        <v xml:space="preserve"> </v>
      </c>
      <c r="G333" s="410"/>
      <c r="H333" s="374" t="str">
        <f t="shared" si="158"/>
        <v xml:space="preserve"> </v>
      </c>
      <c r="I333" s="410"/>
      <c r="J333" s="374" t="str">
        <f t="shared" si="159"/>
        <v xml:space="preserve"> </v>
      </c>
      <c r="K333" s="410"/>
      <c r="L333" s="374" t="str">
        <f t="shared" si="148"/>
        <v xml:space="preserve"> </v>
      </c>
      <c r="M333" s="405"/>
      <c r="N333" s="374" t="str">
        <f t="shared" si="160"/>
        <v xml:space="preserve"> </v>
      </c>
      <c r="O333" s="410"/>
      <c r="P333" s="374" t="str">
        <f t="shared" si="157"/>
        <v xml:space="preserve"> </v>
      </c>
      <c r="Q333" s="410"/>
      <c r="R333" s="381" t="str">
        <f t="shared" si="153"/>
        <v xml:space="preserve"> </v>
      </c>
      <c r="S333" s="411"/>
      <c r="T333" s="374" t="str">
        <f t="shared" si="150"/>
        <v xml:space="preserve"> </v>
      </c>
      <c r="U333" s="374"/>
      <c r="V333" s="374" t="str">
        <f t="shared" si="151"/>
        <v xml:space="preserve"> </v>
      </c>
      <c r="W333" s="410"/>
      <c r="X333" s="374" t="str">
        <f t="shared" si="165"/>
        <v xml:space="preserve"> </v>
      </c>
      <c r="Y333" s="405"/>
      <c r="Z333" s="374" t="str">
        <f t="shared" si="162"/>
        <v xml:space="preserve"> </v>
      </c>
      <c r="AA333" s="410"/>
      <c r="AB333" s="374" t="str">
        <f t="shared" si="161"/>
        <v xml:space="preserve"> </v>
      </c>
      <c r="AC333" s="390"/>
      <c r="AD333" s="404"/>
    </row>
    <row r="334" spans="1:30">
      <c r="A334" s="471"/>
      <c r="B334" s="504" t="s">
        <v>358</v>
      </c>
      <c r="C334" s="471" t="s">
        <v>55</v>
      </c>
      <c r="D334" s="446">
        <v>100</v>
      </c>
      <c r="E334" s="410"/>
      <c r="F334" s="374">
        <f t="shared" si="156"/>
        <v>0</v>
      </c>
      <c r="G334" s="410"/>
      <c r="H334" s="374">
        <f t="shared" si="158"/>
        <v>0</v>
      </c>
      <c r="I334" s="410"/>
      <c r="J334" s="374">
        <f t="shared" si="159"/>
        <v>0</v>
      </c>
      <c r="K334" s="410"/>
      <c r="L334" s="374">
        <f t="shared" si="148"/>
        <v>0</v>
      </c>
      <c r="M334" s="405"/>
      <c r="N334" s="374">
        <f t="shared" si="160"/>
        <v>0</v>
      </c>
      <c r="O334" s="409"/>
      <c r="P334" s="374">
        <f t="shared" si="157"/>
        <v>0</v>
      </c>
      <c r="Q334" s="410"/>
      <c r="R334" s="381">
        <f t="shared" si="153"/>
        <v>0</v>
      </c>
      <c r="S334" s="547"/>
      <c r="T334" s="374">
        <f t="shared" si="150"/>
        <v>0</v>
      </c>
      <c r="U334" s="381"/>
      <c r="V334" s="374">
        <f t="shared" si="151"/>
        <v>0</v>
      </c>
      <c r="W334" s="409"/>
      <c r="X334" s="374">
        <f t="shared" si="165"/>
        <v>0</v>
      </c>
      <c r="Y334" s="446"/>
      <c r="Z334" s="374">
        <f t="shared" si="162"/>
        <v>0</v>
      </c>
      <c r="AA334" s="409"/>
      <c r="AB334" s="374">
        <f t="shared" si="161"/>
        <v>0</v>
      </c>
      <c r="AC334" s="390">
        <f t="shared" si="164"/>
        <v>0</v>
      </c>
      <c r="AD334" s="404"/>
    </row>
    <row r="335" spans="1:30" s="352" customFormat="1" ht="36">
      <c r="A335" s="471"/>
      <c r="B335" s="484" t="s">
        <v>808</v>
      </c>
      <c r="C335" s="471" t="s">
        <v>55</v>
      </c>
      <c r="D335" s="446">
        <v>100</v>
      </c>
      <c r="E335" s="410"/>
      <c r="F335" s="374">
        <f t="shared" si="156"/>
        <v>0</v>
      </c>
      <c r="G335" s="410"/>
      <c r="H335" s="374">
        <f t="shared" si="158"/>
        <v>0</v>
      </c>
      <c r="I335" s="410"/>
      <c r="J335" s="374">
        <f t="shared" si="159"/>
        <v>0</v>
      </c>
      <c r="K335" s="410"/>
      <c r="L335" s="374">
        <f t="shared" si="148"/>
        <v>0</v>
      </c>
      <c r="M335" s="405"/>
      <c r="N335" s="374">
        <f t="shared" si="160"/>
        <v>0</v>
      </c>
      <c r="O335" s="410"/>
      <c r="P335" s="374">
        <f t="shared" si="157"/>
        <v>0</v>
      </c>
      <c r="Q335" s="409"/>
      <c r="R335" s="381">
        <f t="shared" si="153"/>
        <v>0</v>
      </c>
      <c r="S335" s="411"/>
      <c r="T335" s="374">
        <f t="shared" si="150"/>
        <v>0</v>
      </c>
      <c r="U335" s="374"/>
      <c r="V335" s="374">
        <f t="shared" si="151"/>
        <v>0</v>
      </c>
      <c r="W335" s="410"/>
      <c r="X335" s="374">
        <f t="shared" si="165"/>
        <v>0</v>
      </c>
      <c r="Y335" s="405"/>
      <c r="Z335" s="374">
        <f t="shared" si="162"/>
        <v>0</v>
      </c>
      <c r="AA335" s="410"/>
      <c r="AB335" s="374">
        <f t="shared" si="161"/>
        <v>0</v>
      </c>
      <c r="AC335" s="390">
        <f t="shared" si="164"/>
        <v>0</v>
      </c>
      <c r="AD335" s="404"/>
    </row>
    <row r="336" spans="1:30">
      <c r="A336" s="471"/>
      <c r="B336" s="504" t="s">
        <v>807</v>
      </c>
      <c r="C336" s="471" t="str">
        <f>+C335</f>
        <v>Người</v>
      </c>
      <c r="D336" s="429"/>
      <c r="E336" s="410"/>
      <c r="F336" s="374">
        <f t="shared" si="156"/>
        <v>0</v>
      </c>
      <c r="G336" s="410"/>
      <c r="H336" s="374">
        <f t="shared" si="158"/>
        <v>0</v>
      </c>
      <c r="I336" s="410"/>
      <c r="J336" s="374">
        <f t="shared" si="159"/>
        <v>0</v>
      </c>
      <c r="K336" s="410"/>
      <c r="L336" s="374">
        <f t="shared" si="148"/>
        <v>0</v>
      </c>
      <c r="M336" s="405"/>
      <c r="N336" s="374">
        <f t="shared" si="160"/>
        <v>0</v>
      </c>
      <c r="O336" s="410"/>
      <c r="P336" s="374">
        <f t="shared" si="157"/>
        <v>0</v>
      </c>
      <c r="Q336" s="410"/>
      <c r="R336" s="381">
        <f t="shared" si="153"/>
        <v>0</v>
      </c>
      <c r="S336" s="411"/>
      <c r="T336" s="374">
        <f t="shared" si="150"/>
        <v>0</v>
      </c>
      <c r="U336" s="374"/>
      <c r="V336" s="374">
        <f t="shared" si="151"/>
        <v>0</v>
      </c>
      <c r="W336" s="410"/>
      <c r="X336" s="374">
        <f t="shared" si="165"/>
        <v>0</v>
      </c>
      <c r="Y336" s="405"/>
      <c r="Z336" s="374">
        <f t="shared" si="162"/>
        <v>0</v>
      </c>
      <c r="AA336" s="410"/>
      <c r="AB336" s="374">
        <f t="shared" si="161"/>
        <v>0</v>
      </c>
      <c r="AC336" s="390"/>
      <c r="AD336" s="404"/>
    </row>
    <row r="337" spans="1:31">
      <c r="A337" s="448" t="s">
        <v>308</v>
      </c>
      <c r="B337" s="481" t="str">
        <f>UPPER("Trật tự an toàn xã hội")</f>
        <v>TRẬT TỰ AN TOÀN XÃ HỘI</v>
      </c>
      <c r="C337" s="448"/>
      <c r="D337" s="446"/>
      <c r="E337" s="410"/>
      <c r="F337" s="374" t="str">
        <f t="shared" si="156"/>
        <v xml:space="preserve"> </v>
      </c>
      <c r="G337" s="410"/>
      <c r="H337" s="374" t="str">
        <f t="shared" si="158"/>
        <v xml:space="preserve"> </v>
      </c>
      <c r="I337" s="410"/>
      <c r="J337" s="374" t="str">
        <f t="shared" si="159"/>
        <v xml:space="preserve"> </v>
      </c>
      <c r="K337" s="410"/>
      <c r="L337" s="374" t="str">
        <f t="shared" si="148"/>
        <v xml:space="preserve"> </v>
      </c>
      <c r="M337" s="405"/>
      <c r="N337" s="374" t="str">
        <f t="shared" si="160"/>
        <v xml:space="preserve"> </v>
      </c>
      <c r="O337" s="410"/>
      <c r="P337" s="374" t="str">
        <f t="shared" si="157"/>
        <v xml:space="preserve"> </v>
      </c>
      <c r="Q337" s="410"/>
      <c r="R337" s="381" t="str">
        <f t="shared" si="153"/>
        <v xml:space="preserve"> </v>
      </c>
      <c r="S337" s="411"/>
      <c r="T337" s="374" t="str">
        <f t="shared" si="150"/>
        <v xml:space="preserve"> </v>
      </c>
      <c r="U337" s="374"/>
      <c r="V337" s="374" t="str">
        <f t="shared" si="151"/>
        <v xml:space="preserve"> </v>
      </c>
      <c r="W337" s="410"/>
      <c r="X337" s="374" t="str">
        <f t="shared" si="165"/>
        <v xml:space="preserve"> </v>
      </c>
      <c r="Y337" s="405"/>
      <c r="Z337" s="374" t="str">
        <f t="shared" si="162"/>
        <v xml:space="preserve"> </v>
      </c>
      <c r="AA337" s="410"/>
      <c r="AB337" s="374" t="str">
        <f t="shared" si="161"/>
        <v xml:space="preserve"> </v>
      </c>
      <c r="AC337" s="390"/>
      <c r="AD337" s="404"/>
    </row>
    <row r="338" spans="1:31">
      <c r="A338" s="471"/>
      <c r="B338" s="504" t="s">
        <v>125</v>
      </c>
      <c r="C338" s="471" t="s">
        <v>55</v>
      </c>
      <c r="D338" s="446">
        <v>20</v>
      </c>
      <c r="E338" s="410"/>
      <c r="F338" s="374">
        <f t="shared" si="156"/>
        <v>0</v>
      </c>
      <c r="G338" s="410"/>
      <c r="H338" s="374">
        <f t="shared" si="158"/>
        <v>0</v>
      </c>
      <c r="I338" s="410"/>
      <c r="J338" s="374">
        <f t="shared" si="159"/>
        <v>0</v>
      </c>
      <c r="K338" s="410"/>
      <c r="L338" s="374">
        <f t="shared" ref="L338:L341" si="166">IF(LEN($C338)=0," ",J338+K338)</f>
        <v>0</v>
      </c>
      <c r="M338" s="405"/>
      <c r="N338" s="374">
        <f t="shared" si="160"/>
        <v>0</v>
      </c>
      <c r="O338" s="410"/>
      <c r="P338" s="374">
        <f t="shared" si="157"/>
        <v>0</v>
      </c>
      <c r="Q338" s="409"/>
      <c r="R338" s="381">
        <f t="shared" ref="R338:R343" si="167">IF(LEN($C338)=0," ",P338+Q338)</f>
        <v>0</v>
      </c>
      <c r="S338" s="447"/>
      <c r="T338" s="374">
        <f t="shared" ref="T338:T342" si="168">IF(LEN($C338)=0," ",R338+S338)</f>
        <v>0</v>
      </c>
      <c r="U338" s="381"/>
      <c r="V338" s="374">
        <f t="shared" ref="V338:V376" si="169">IF(LEN($C338)=0," ",T338+U338)</f>
        <v>0</v>
      </c>
      <c r="W338" s="409"/>
      <c r="X338" s="374">
        <f t="shared" si="165"/>
        <v>0</v>
      </c>
      <c r="Y338" s="446"/>
      <c r="Z338" s="374">
        <f t="shared" si="162"/>
        <v>0</v>
      </c>
      <c r="AA338" s="409"/>
      <c r="AB338" s="374">
        <f t="shared" si="161"/>
        <v>0</v>
      </c>
      <c r="AC338" s="390">
        <f t="shared" si="164"/>
        <v>0</v>
      </c>
      <c r="AD338" s="404"/>
    </row>
    <row r="339" spans="1:31">
      <c r="A339" s="471"/>
      <c r="B339" s="504" t="s">
        <v>126</v>
      </c>
      <c r="C339" s="471" t="s">
        <v>55</v>
      </c>
      <c r="D339" s="446">
        <v>20</v>
      </c>
      <c r="E339" s="410"/>
      <c r="F339" s="374">
        <f t="shared" si="156"/>
        <v>0</v>
      </c>
      <c r="G339" s="410"/>
      <c r="H339" s="374">
        <f t="shared" si="158"/>
        <v>0</v>
      </c>
      <c r="I339" s="410"/>
      <c r="J339" s="374">
        <f t="shared" si="159"/>
        <v>0</v>
      </c>
      <c r="K339" s="410"/>
      <c r="L339" s="374">
        <f t="shared" si="166"/>
        <v>0</v>
      </c>
      <c r="M339" s="405"/>
      <c r="N339" s="374">
        <f t="shared" si="160"/>
        <v>0</v>
      </c>
      <c r="O339" s="410"/>
      <c r="P339" s="374">
        <f t="shared" si="157"/>
        <v>0</v>
      </c>
      <c r="Q339" s="409"/>
      <c r="R339" s="381">
        <f t="shared" si="167"/>
        <v>0</v>
      </c>
      <c r="S339" s="447"/>
      <c r="T339" s="374">
        <f t="shared" si="168"/>
        <v>0</v>
      </c>
      <c r="U339" s="381"/>
      <c r="V339" s="374">
        <f t="shared" si="169"/>
        <v>0</v>
      </c>
      <c r="W339" s="409"/>
      <c r="X339" s="374">
        <f t="shared" si="165"/>
        <v>0</v>
      </c>
      <c r="Y339" s="446"/>
      <c r="Z339" s="374">
        <f t="shared" si="162"/>
        <v>0</v>
      </c>
      <c r="AA339" s="409"/>
      <c r="AB339" s="374">
        <f t="shared" si="161"/>
        <v>0</v>
      </c>
      <c r="AC339" s="390">
        <f t="shared" si="164"/>
        <v>0</v>
      </c>
      <c r="AD339" s="404"/>
      <c r="AE339" s="603"/>
    </row>
    <row r="340" spans="1:31" ht="36">
      <c r="A340" s="471"/>
      <c r="B340" s="504" t="s">
        <v>809</v>
      </c>
      <c r="C340" s="471" t="s">
        <v>55</v>
      </c>
      <c r="D340" s="405"/>
      <c r="E340" s="410"/>
      <c r="F340" s="374">
        <f t="shared" si="156"/>
        <v>0</v>
      </c>
      <c r="G340" s="410"/>
      <c r="H340" s="374">
        <f t="shared" si="158"/>
        <v>0</v>
      </c>
      <c r="I340" s="410"/>
      <c r="J340" s="374">
        <f t="shared" si="159"/>
        <v>0</v>
      </c>
      <c r="K340" s="410"/>
      <c r="L340" s="374">
        <f t="shared" si="166"/>
        <v>0</v>
      </c>
      <c r="M340" s="405"/>
      <c r="N340" s="374">
        <f t="shared" si="160"/>
        <v>0</v>
      </c>
      <c r="O340" s="410"/>
      <c r="P340" s="374">
        <f t="shared" si="157"/>
        <v>0</v>
      </c>
      <c r="Q340" s="410"/>
      <c r="R340" s="381">
        <f t="shared" si="167"/>
        <v>0</v>
      </c>
      <c r="S340" s="411"/>
      <c r="T340" s="374">
        <f t="shared" si="168"/>
        <v>0</v>
      </c>
      <c r="U340" s="374"/>
      <c r="V340" s="374">
        <f t="shared" si="169"/>
        <v>0</v>
      </c>
      <c r="W340" s="410"/>
      <c r="X340" s="374">
        <f t="shared" si="165"/>
        <v>0</v>
      </c>
      <c r="Y340" s="405"/>
      <c r="Z340" s="374">
        <f t="shared" si="162"/>
        <v>0</v>
      </c>
      <c r="AA340" s="410"/>
      <c r="AB340" s="374">
        <f t="shared" si="161"/>
        <v>0</v>
      </c>
      <c r="AC340" s="390"/>
      <c r="AD340" s="404"/>
    </row>
    <row r="341" spans="1:31">
      <c r="A341" s="471"/>
      <c r="B341" s="504" t="s">
        <v>897</v>
      </c>
      <c r="C341" s="471" t="s">
        <v>55</v>
      </c>
      <c r="D341" s="446"/>
      <c r="E341" s="410"/>
      <c r="F341" s="374">
        <f t="shared" si="156"/>
        <v>0</v>
      </c>
      <c r="G341" s="410"/>
      <c r="H341" s="374">
        <f t="shared" si="158"/>
        <v>0</v>
      </c>
      <c r="I341" s="410"/>
      <c r="J341" s="374">
        <f t="shared" si="159"/>
        <v>0</v>
      </c>
      <c r="K341" s="410"/>
      <c r="L341" s="374">
        <f t="shared" si="166"/>
        <v>0</v>
      </c>
      <c r="M341" s="405"/>
      <c r="N341" s="374">
        <f t="shared" si="160"/>
        <v>0</v>
      </c>
      <c r="O341" s="410"/>
      <c r="P341" s="374">
        <f t="shared" si="157"/>
        <v>0</v>
      </c>
      <c r="Q341" s="410"/>
      <c r="R341" s="381">
        <f t="shared" si="167"/>
        <v>0</v>
      </c>
      <c r="S341" s="411"/>
      <c r="T341" s="374">
        <f t="shared" si="168"/>
        <v>0</v>
      </c>
      <c r="U341" s="374"/>
      <c r="V341" s="374">
        <f t="shared" si="169"/>
        <v>0</v>
      </c>
      <c r="W341" s="410"/>
      <c r="X341" s="374">
        <f t="shared" si="165"/>
        <v>0</v>
      </c>
      <c r="Y341" s="405"/>
      <c r="Z341" s="374">
        <f t="shared" si="162"/>
        <v>0</v>
      </c>
      <c r="AA341" s="410"/>
      <c r="AB341" s="374">
        <f t="shared" si="161"/>
        <v>0</v>
      </c>
      <c r="AC341" s="390"/>
      <c r="AD341" s="404"/>
    </row>
    <row r="342" spans="1:31" ht="27.75" customHeight="1">
      <c r="A342" s="471"/>
      <c r="B342" s="504" t="s">
        <v>697</v>
      </c>
      <c r="C342" s="478" t="s">
        <v>366</v>
      </c>
      <c r="D342" s="405"/>
      <c r="E342" s="410"/>
      <c r="F342" s="374">
        <f t="shared" si="156"/>
        <v>0</v>
      </c>
      <c r="G342" s="410"/>
      <c r="H342" s="374">
        <f t="shared" si="158"/>
        <v>0</v>
      </c>
      <c r="I342" s="410"/>
      <c r="J342" s="374">
        <f t="shared" si="159"/>
        <v>0</v>
      </c>
      <c r="K342" s="410"/>
      <c r="L342" s="374">
        <f t="shared" ref="L342:L401" si="170">IF(LEN($C342)=0," ",J342+K342)</f>
        <v>0</v>
      </c>
      <c r="M342" s="405"/>
      <c r="N342" s="374">
        <f t="shared" si="160"/>
        <v>0</v>
      </c>
      <c r="O342" s="410"/>
      <c r="P342" s="374">
        <f t="shared" si="157"/>
        <v>0</v>
      </c>
      <c r="Q342" s="410"/>
      <c r="R342" s="381">
        <f t="shared" si="167"/>
        <v>0</v>
      </c>
      <c r="S342" s="411"/>
      <c r="T342" s="374">
        <f t="shared" si="168"/>
        <v>0</v>
      </c>
      <c r="U342" s="374"/>
      <c r="V342" s="374">
        <f t="shared" si="169"/>
        <v>0</v>
      </c>
      <c r="W342" s="410"/>
      <c r="X342" s="374">
        <f t="shared" si="165"/>
        <v>0</v>
      </c>
      <c r="Y342" s="405"/>
      <c r="Z342" s="374">
        <f t="shared" si="162"/>
        <v>0</v>
      </c>
      <c r="AA342" s="410"/>
      <c r="AB342" s="374">
        <f t="shared" si="161"/>
        <v>0</v>
      </c>
      <c r="AC342" s="390"/>
      <c r="AD342" s="404"/>
    </row>
    <row r="343" spans="1:31" ht="36.75" customHeight="1">
      <c r="A343" s="471"/>
      <c r="B343" s="504" t="s">
        <v>698</v>
      </c>
      <c r="C343" s="478" t="s">
        <v>367</v>
      </c>
      <c r="D343" s="405"/>
      <c r="E343" s="410"/>
      <c r="F343" s="374">
        <f t="shared" si="156"/>
        <v>0</v>
      </c>
      <c r="G343" s="410"/>
      <c r="H343" s="374">
        <f t="shared" si="158"/>
        <v>0</v>
      </c>
      <c r="I343" s="410"/>
      <c r="J343" s="374">
        <f t="shared" si="159"/>
        <v>0</v>
      </c>
      <c r="K343" s="410"/>
      <c r="L343" s="374">
        <f t="shared" si="170"/>
        <v>0</v>
      </c>
      <c r="M343" s="405"/>
      <c r="N343" s="374">
        <f t="shared" si="160"/>
        <v>0</v>
      </c>
      <c r="O343" s="410"/>
      <c r="P343" s="374">
        <f t="shared" si="157"/>
        <v>0</v>
      </c>
      <c r="Q343" s="410"/>
      <c r="R343" s="381">
        <f t="shared" si="167"/>
        <v>0</v>
      </c>
      <c r="S343" s="411"/>
      <c r="T343" s="374">
        <f t="shared" ref="T343:T401" si="171">IF(LEN($C343)=0," ",R343+S343)</f>
        <v>0</v>
      </c>
      <c r="U343" s="374"/>
      <c r="V343" s="374">
        <f t="shared" si="169"/>
        <v>0</v>
      </c>
      <c r="W343" s="410"/>
      <c r="X343" s="374">
        <f t="shared" si="165"/>
        <v>0</v>
      </c>
      <c r="Y343" s="405"/>
      <c r="Z343" s="374">
        <f t="shared" si="162"/>
        <v>0</v>
      </c>
      <c r="AA343" s="410"/>
      <c r="AB343" s="374">
        <f t="shared" si="161"/>
        <v>0</v>
      </c>
      <c r="AC343" s="390"/>
      <c r="AD343" s="404"/>
    </row>
    <row r="344" spans="1:31" ht="36">
      <c r="A344" s="471"/>
      <c r="B344" s="484" t="s">
        <v>368</v>
      </c>
      <c r="C344" s="478" t="s">
        <v>367</v>
      </c>
      <c r="D344" s="446">
        <v>315</v>
      </c>
      <c r="E344" s="410">
        <v>348</v>
      </c>
      <c r="F344" s="374">
        <f t="shared" si="156"/>
        <v>348</v>
      </c>
      <c r="G344" s="410"/>
      <c r="H344" s="374">
        <f t="shared" si="158"/>
        <v>348</v>
      </c>
      <c r="I344" s="410"/>
      <c r="J344" s="374">
        <f t="shared" si="159"/>
        <v>348</v>
      </c>
      <c r="K344" s="410"/>
      <c r="L344" s="374">
        <f t="shared" si="170"/>
        <v>348</v>
      </c>
      <c r="M344" s="405"/>
      <c r="N344" s="374">
        <f t="shared" si="160"/>
        <v>348</v>
      </c>
      <c r="O344" s="410"/>
      <c r="P344" s="374">
        <f t="shared" si="157"/>
        <v>348</v>
      </c>
      <c r="Q344" s="409"/>
      <c r="R344" s="381">
        <f t="shared" ref="R344:R401" si="172">IF(LEN($C344)=0," ",P344+Q344)</f>
        <v>348</v>
      </c>
      <c r="S344" s="447"/>
      <c r="T344" s="381">
        <f t="shared" si="171"/>
        <v>348</v>
      </c>
      <c r="U344" s="381"/>
      <c r="V344" s="374">
        <f t="shared" si="169"/>
        <v>348</v>
      </c>
      <c r="W344" s="409"/>
      <c r="X344" s="374">
        <f t="shared" si="165"/>
        <v>348</v>
      </c>
      <c r="Y344" s="446"/>
      <c r="Z344" s="374">
        <f t="shared" si="162"/>
        <v>348</v>
      </c>
      <c r="AA344" s="409"/>
      <c r="AB344" s="374">
        <f t="shared" si="161"/>
        <v>348</v>
      </c>
      <c r="AC344" s="390">
        <f t="shared" si="164"/>
        <v>110.47619047619048</v>
      </c>
      <c r="AD344" s="404"/>
    </row>
    <row r="345" spans="1:31">
      <c r="A345" s="482" t="s">
        <v>369</v>
      </c>
      <c r="B345" s="481" t="str">
        <f>UPPER("Trẻ em")</f>
        <v>TRẺ EM</v>
      </c>
      <c r="C345" s="482"/>
      <c r="D345" s="405"/>
      <c r="E345" s="410"/>
      <c r="F345" s="374" t="str">
        <f t="shared" si="156"/>
        <v xml:space="preserve"> </v>
      </c>
      <c r="G345" s="410"/>
      <c r="H345" s="374" t="str">
        <f t="shared" si="158"/>
        <v xml:space="preserve"> </v>
      </c>
      <c r="I345" s="410"/>
      <c r="J345" s="374" t="str">
        <f t="shared" si="159"/>
        <v xml:space="preserve"> </v>
      </c>
      <c r="K345" s="410"/>
      <c r="L345" s="374" t="str">
        <f t="shared" si="170"/>
        <v xml:space="preserve"> </v>
      </c>
      <c r="M345" s="405"/>
      <c r="N345" s="374" t="str">
        <f t="shared" si="160"/>
        <v xml:space="preserve"> </v>
      </c>
      <c r="O345" s="410"/>
      <c r="P345" s="374" t="str">
        <f t="shared" si="157"/>
        <v xml:space="preserve"> </v>
      </c>
      <c r="Q345" s="410"/>
      <c r="R345" s="374" t="str">
        <f t="shared" si="172"/>
        <v xml:space="preserve"> </v>
      </c>
      <c r="S345" s="411"/>
      <c r="T345" s="374" t="str">
        <f t="shared" si="171"/>
        <v xml:space="preserve"> </v>
      </c>
      <c r="U345" s="374"/>
      <c r="V345" s="374" t="str">
        <f t="shared" si="169"/>
        <v xml:space="preserve"> </v>
      </c>
      <c r="W345" s="410"/>
      <c r="X345" s="374" t="str">
        <f t="shared" si="165"/>
        <v xml:space="preserve"> </v>
      </c>
      <c r="Y345" s="405"/>
      <c r="Z345" s="374" t="str">
        <f t="shared" si="162"/>
        <v xml:space="preserve"> </v>
      </c>
      <c r="AA345" s="410"/>
      <c r="AB345" s="374" t="str">
        <f t="shared" si="161"/>
        <v xml:space="preserve"> </v>
      </c>
      <c r="AC345" s="390"/>
      <c r="AD345" s="404"/>
    </row>
    <row r="346" spans="1:31" ht="34.799999999999997">
      <c r="A346" s="482">
        <v>1</v>
      </c>
      <c r="B346" s="481" t="s">
        <v>594</v>
      </c>
      <c r="C346" s="482" t="s">
        <v>72</v>
      </c>
      <c r="D346" s="446">
        <v>9</v>
      </c>
      <c r="E346" s="410"/>
      <c r="F346" s="374">
        <f t="shared" si="156"/>
        <v>0</v>
      </c>
      <c r="G346" s="410"/>
      <c r="H346" s="374">
        <f t="shared" si="158"/>
        <v>0</v>
      </c>
      <c r="I346" s="410"/>
      <c r="J346" s="374">
        <f t="shared" si="159"/>
        <v>0</v>
      </c>
      <c r="K346" s="410"/>
      <c r="L346" s="374">
        <f t="shared" si="170"/>
        <v>0</v>
      </c>
      <c r="M346" s="405"/>
      <c r="N346" s="374">
        <f t="shared" si="160"/>
        <v>0</v>
      </c>
      <c r="O346" s="410"/>
      <c r="P346" s="374">
        <f t="shared" si="157"/>
        <v>0</v>
      </c>
      <c r="Q346" s="410"/>
      <c r="R346" s="374">
        <f t="shared" si="172"/>
        <v>0</v>
      </c>
      <c r="S346" s="411"/>
      <c r="T346" s="374">
        <f t="shared" si="171"/>
        <v>0</v>
      </c>
      <c r="U346" s="374"/>
      <c r="V346" s="374">
        <f t="shared" si="169"/>
        <v>0</v>
      </c>
      <c r="W346" s="410"/>
      <c r="X346" s="374">
        <f t="shared" si="165"/>
        <v>0</v>
      </c>
      <c r="Y346" s="405"/>
      <c r="Z346" s="374">
        <f t="shared" si="162"/>
        <v>0</v>
      </c>
      <c r="AA346" s="410"/>
      <c r="AB346" s="374">
        <f t="shared" ref="AB346:AB376" si="173">IF(LEN($C346)=0," ",Z346+AA346)</f>
        <v>0</v>
      </c>
      <c r="AC346" s="390">
        <f t="shared" si="164"/>
        <v>0</v>
      </c>
      <c r="AD346" s="404"/>
    </row>
    <row r="347" spans="1:31" ht="36">
      <c r="A347" s="478"/>
      <c r="B347" s="484" t="s">
        <v>810</v>
      </c>
      <c r="C347" s="478" t="s">
        <v>24</v>
      </c>
      <c r="D347" s="443">
        <v>75</v>
      </c>
      <c r="E347" s="410"/>
      <c r="F347" s="374">
        <f t="shared" si="156"/>
        <v>0</v>
      </c>
      <c r="G347" s="410"/>
      <c r="H347" s="374">
        <f t="shared" si="158"/>
        <v>0</v>
      </c>
      <c r="I347" s="410"/>
      <c r="J347" s="374">
        <f t="shared" si="159"/>
        <v>0</v>
      </c>
      <c r="K347" s="410"/>
      <c r="L347" s="374">
        <f t="shared" si="170"/>
        <v>0</v>
      </c>
      <c r="M347" s="405"/>
      <c r="N347" s="374">
        <f t="shared" si="160"/>
        <v>0</v>
      </c>
      <c r="O347" s="410"/>
      <c r="P347" s="374">
        <f t="shared" si="157"/>
        <v>0</v>
      </c>
      <c r="Q347" s="410"/>
      <c r="R347" s="374">
        <f t="shared" si="172"/>
        <v>0</v>
      </c>
      <c r="S347" s="411"/>
      <c r="T347" s="374">
        <f t="shared" si="171"/>
        <v>0</v>
      </c>
      <c r="U347" s="374"/>
      <c r="V347" s="374">
        <f t="shared" si="169"/>
        <v>0</v>
      </c>
      <c r="W347" s="410"/>
      <c r="X347" s="374">
        <f t="shared" si="165"/>
        <v>0</v>
      </c>
      <c r="Y347" s="405"/>
      <c r="Z347" s="374">
        <f t="shared" si="162"/>
        <v>0</v>
      </c>
      <c r="AA347" s="410"/>
      <c r="AB347" s="374">
        <f t="shared" si="173"/>
        <v>0</v>
      </c>
      <c r="AC347" s="390">
        <f t="shared" si="164"/>
        <v>0</v>
      </c>
      <c r="AD347" s="404"/>
    </row>
    <row r="348" spans="1:31" ht="34.799999999999997">
      <c r="A348" s="482">
        <v>2</v>
      </c>
      <c r="B348" s="481" t="s">
        <v>886</v>
      </c>
      <c r="C348" s="482" t="s">
        <v>24</v>
      </c>
      <c r="D348" s="446">
        <v>95</v>
      </c>
      <c r="E348" s="410"/>
      <c r="F348" s="374">
        <f t="shared" si="156"/>
        <v>0</v>
      </c>
      <c r="G348" s="410"/>
      <c r="H348" s="374">
        <f t="shared" si="158"/>
        <v>0</v>
      </c>
      <c r="I348" s="410"/>
      <c r="J348" s="374">
        <f t="shared" si="159"/>
        <v>0</v>
      </c>
      <c r="K348" s="410"/>
      <c r="L348" s="374">
        <f t="shared" si="170"/>
        <v>0</v>
      </c>
      <c r="M348" s="405"/>
      <c r="N348" s="374">
        <f t="shared" si="160"/>
        <v>0</v>
      </c>
      <c r="O348" s="410"/>
      <c r="P348" s="374">
        <f t="shared" si="157"/>
        <v>0</v>
      </c>
      <c r="Q348" s="410"/>
      <c r="R348" s="374">
        <f t="shared" si="172"/>
        <v>0</v>
      </c>
      <c r="S348" s="411"/>
      <c r="T348" s="374">
        <f t="shared" si="171"/>
        <v>0</v>
      </c>
      <c r="U348" s="374"/>
      <c r="V348" s="374">
        <f t="shared" si="169"/>
        <v>0</v>
      </c>
      <c r="W348" s="410"/>
      <c r="X348" s="374">
        <f t="shared" si="165"/>
        <v>0</v>
      </c>
      <c r="Y348" s="405"/>
      <c r="Z348" s="374">
        <f t="shared" si="162"/>
        <v>0</v>
      </c>
      <c r="AA348" s="410"/>
      <c r="AB348" s="374">
        <f t="shared" si="173"/>
        <v>0</v>
      </c>
      <c r="AC348" s="390">
        <f t="shared" si="164"/>
        <v>0</v>
      </c>
      <c r="AD348" s="404"/>
    </row>
    <row r="349" spans="1:31" s="361" customFormat="1" ht="24.75" customHeight="1">
      <c r="A349" s="485" t="s">
        <v>839</v>
      </c>
      <c r="B349" s="486" t="str">
        <f>UPPER("Môi trường")</f>
        <v>MÔI TRƯỜNG</v>
      </c>
      <c r="C349" s="485"/>
      <c r="D349" s="485"/>
      <c r="E349" s="597"/>
      <c r="F349" s="400" t="str">
        <f t="shared" si="156"/>
        <v xml:space="preserve"> </v>
      </c>
      <c r="G349" s="597"/>
      <c r="H349" s="400" t="str">
        <f t="shared" si="158"/>
        <v xml:space="preserve"> </v>
      </c>
      <c r="I349" s="597"/>
      <c r="J349" s="400" t="str">
        <f t="shared" si="159"/>
        <v xml:space="preserve"> </v>
      </c>
      <c r="K349" s="597"/>
      <c r="L349" s="619" t="str">
        <f t="shared" si="170"/>
        <v xml:space="preserve"> </v>
      </c>
      <c r="M349" s="622"/>
      <c r="N349" s="400" t="str">
        <f t="shared" si="160"/>
        <v xml:space="preserve"> </v>
      </c>
      <c r="O349" s="597"/>
      <c r="P349" s="400" t="str">
        <f t="shared" si="157"/>
        <v xml:space="preserve"> </v>
      </c>
      <c r="Q349" s="597"/>
      <c r="R349" s="619" t="str">
        <f t="shared" si="172"/>
        <v xml:space="preserve"> </v>
      </c>
      <c r="S349" s="597"/>
      <c r="T349" s="619" t="str">
        <f t="shared" si="171"/>
        <v xml:space="preserve"> </v>
      </c>
      <c r="U349" s="619"/>
      <c r="V349" s="619" t="str">
        <f t="shared" si="169"/>
        <v xml:space="preserve"> </v>
      </c>
      <c r="W349" s="597"/>
      <c r="X349" s="619" t="str">
        <f t="shared" si="165"/>
        <v xml:space="preserve"> </v>
      </c>
      <c r="Y349" s="622"/>
      <c r="Z349" s="619" t="str">
        <f t="shared" si="162"/>
        <v xml:space="preserve"> </v>
      </c>
      <c r="AA349" s="597"/>
      <c r="AB349" s="619" t="str">
        <f t="shared" si="173"/>
        <v xml:space="preserve"> </v>
      </c>
      <c r="AC349" s="620"/>
      <c r="AD349" s="485"/>
    </row>
    <row r="350" spans="1:31" s="350" customFormat="1">
      <c r="A350" s="510">
        <v>1</v>
      </c>
      <c r="B350" s="511" t="s">
        <v>91</v>
      </c>
      <c r="C350" s="510" t="s">
        <v>24</v>
      </c>
      <c r="D350" s="512">
        <v>100</v>
      </c>
      <c r="E350" s="410">
        <v>100</v>
      </c>
      <c r="F350" s="374">
        <f t="shared" si="156"/>
        <v>100</v>
      </c>
      <c r="G350" s="410"/>
      <c r="H350" s="374">
        <f t="shared" si="158"/>
        <v>100</v>
      </c>
      <c r="I350" s="410"/>
      <c r="J350" s="374">
        <f t="shared" si="159"/>
        <v>100</v>
      </c>
      <c r="K350" s="410"/>
      <c r="L350" s="374">
        <f t="shared" si="170"/>
        <v>100</v>
      </c>
      <c r="M350" s="405"/>
      <c r="N350" s="374">
        <f t="shared" si="160"/>
        <v>100</v>
      </c>
      <c r="O350" s="410"/>
      <c r="P350" s="374">
        <f t="shared" si="157"/>
        <v>100</v>
      </c>
      <c r="Q350" s="410"/>
      <c r="R350" s="374">
        <f t="shared" si="172"/>
        <v>100</v>
      </c>
      <c r="S350" s="411"/>
      <c r="T350" s="374">
        <f t="shared" si="171"/>
        <v>100</v>
      </c>
      <c r="U350" s="374"/>
      <c r="V350" s="374">
        <f t="shared" si="169"/>
        <v>100</v>
      </c>
      <c r="W350" s="410"/>
      <c r="X350" s="374">
        <f t="shared" si="165"/>
        <v>100</v>
      </c>
      <c r="Y350" s="405"/>
      <c r="Z350" s="374">
        <f t="shared" si="162"/>
        <v>100</v>
      </c>
      <c r="AA350" s="410"/>
      <c r="AB350" s="374">
        <f t="shared" si="173"/>
        <v>100</v>
      </c>
      <c r="AC350" s="390">
        <f t="shared" si="164"/>
        <v>100</v>
      </c>
      <c r="AD350" s="412"/>
    </row>
    <row r="351" spans="1:31" s="350" customFormat="1" ht="34.799999999999997">
      <c r="A351" s="495">
        <v>2</v>
      </c>
      <c r="B351" s="496" t="s">
        <v>107</v>
      </c>
      <c r="C351" s="495" t="s">
        <v>24</v>
      </c>
      <c r="D351" s="512">
        <v>100</v>
      </c>
      <c r="E351" s="410">
        <v>100</v>
      </c>
      <c r="F351" s="374">
        <f t="shared" si="156"/>
        <v>100</v>
      </c>
      <c r="G351" s="410"/>
      <c r="H351" s="374">
        <f t="shared" si="158"/>
        <v>100</v>
      </c>
      <c r="I351" s="410"/>
      <c r="J351" s="374">
        <f t="shared" si="159"/>
        <v>100</v>
      </c>
      <c r="K351" s="410"/>
      <c r="L351" s="374">
        <f t="shared" si="170"/>
        <v>100</v>
      </c>
      <c r="M351" s="405"/>
      <c r="N351" s="374">
        <f t="shared" si="160"/>
        <v>100</v>
      </c>
      <c r="O351" s="410"/>
      <c r="P351" s="374">
        <f t="shared" si="157"/>
        <v>100</v>
      </c>
      <c r="Q351" s="409"/>
      <c r="R351" s="381">
        <f t="shared" si="172"/>
        <v>100</v>
      </c>
      <c r="S351" s="447"/>
      <c r="T351" s="381">
        <f t="shared" si="171"/>
        <v>100</v>
      </c>
      <c r="U351" s="381"/>
      <c r="V351" s="374">
        <f t="shared" si="169"/>
        <v>100</v>
      </c>
      <c r="W351" s="409"/>
      <c r="X351" s="374">
        <f t="shared" si="165"/>
        <v>100</v>
      </c>
      <c r="Y351" s="446"/>
      <c r="Z351" s="374">
        <f t="shared" si="162"/>
        <v>100</v>
      </c>
      <c r="AA351" s="409"/>
      <c r="AB351" s="374">
        <f t="shared" si="173"/>
        <v>100</v>
      </c>
      <c r="AC351" s="390">
        <f t="shared" si="164"/>
        <v>100</v>
      </c>
      <c r="AD351" s="412"/>
    </row>
    <row r="352" spans="1:31" s="350" customFormat="1">
      <c r="A352" s="495">
        <v>3</v>
      </c>
      <c r="B352" s="513" t="s">
        <v>373</v>
      </c>
      <c r="C352" s="495" t="s">
        <v>24</v>
      </c>
      <c r="D352" s="512">
        <v>100</v>
      </c>
      <c r="E352" s="410">
        <v>100</v>
      </c>
      <c r="F352" s="374">
        <f t="shared" si="156"/>
        <v>100</v>
      </c>
      <c r="G352" s="410"/>
      <c r="H352" s="374">
        <f t="shared" si="158"/>
        <v>100</v>
      </c>
      <c r="I352" s="410"/>
      <c r="J352" s="374">
        <f t="shared" si="159"/>
        <v>100</v>
      </c>
      <c r="K352" s="410"/>
      <c r="L352" s="374">
        <f t="shared" si="170"/>
        <v>100</v>
      </c>
      <c r="M352" s="405"/>
      <c r="N352" s="374">
        <f t="shared" si="160"/>
        <v>100</v>
      </c>
      <c r="O352" s="410"/>
      <c r="P352" s="374">
        <f t="shared" si="157"/>
        <v>100</v>
      </c>
      <c r="Q352" s="409"/>
      <c r="R352" s="381">
        <f t="shared" si="172"/>
        <v>100</v>
      </c>
      <c r="S352" s="447"/>
      <c r="T352" s="381">
        <f t="shared" si="171"/>
        <v>100</v>
      </c>
      <c r="U352" s="381"/>
      <c r="V352" s="374">
        <f t="shared" si="169"/>
        <v>100</v>
      </c>
      <c r="W352" s="409"/>
      <c r="X352" s="374">
        <f t="shared" si="165"/>
        <v>100</v>
      </c>
      <c r="Y352" s="446"/>
      <c r="Z352" s="374">
        <f t="shared" si="162"/>
        <v>100</v>
      </c>
      <c r="AA352" s="409"/>
      <c r="AB352" s="374">
        <f t="shared" si="173"/>
        <v>100</v>
      </c>
      <c r="AC352" s="390">
        <f t="shared" si="164"/>
        <v>100</v>
      </c>
      <c r="AD352" s="412"/>
    </row>
    <row r="353" spans="1:30" s="350" customFormat="1">
      <c r="A353" s="495"/>
      <c r="B353" s="514" t="s">
        <v>374</v>
      </c>
      <c r="C353" s="495"/>
      <c r="D353" s="512"/>
      <c r="E353" s="410"/>
      <c r="F353" s="374" t="str">
        <f t="shared" si="156"/>
        <v xml:space="preserve"> </v>
      </c>
      <c r="G353" s="410"/>
      <c r="H353" s="374" t="str">
        <f t="shared" si="158"/>
        <v xml:space="preserve"> </v>
      </c>
      <c r="I353" s="410"/>
      <c r="J353" s="374" t="str">
        <f t="shared" si="159"/>
        <v xml:space="preserve"> </v>
      </c>
      <c r="K353" s="410"/>
      <c r="L353" s="374" t="str">
        <f t="shared" si="170"/>
        <v xml:space="preserve"> </v>
      </c>
      <c r="M353" s="405"/>
      <c r="N353" s="374" t="str">
        <f t="shared" si="160"/>
        <v xml:space="preserve"> </v>
      </c>
      <c r="O353" s="410"/>
      <c r="P353" s="374" t="str">
        <f t="shared" si="157"/>
        <v xml:space="preserve"> </v>
      </c>
      <c r="Q353" s="409"/>
      <c r="R353" s="381" t="str">
        <f t="shared" si="172"/>
        <v xml:space="preserve"> </v>
      </c>
      <c r="S353" s="447"/>
      <c r="T353" s="381" t="str">
        <f t="shared" si="171"/>
        <v xml:space="preserve"> </v>
      </c>
      <c r="U353" s="381"/>
      <c r="V353" s="374" t="str">
        <f t="shared" si="169"/>
        <v xml:space="preserve"> </v>
      </c>
      <c r="W353" s="409"/>
      <c r="X353" s="374" t="str">
        <f t="shared" si="165"/>
        <v xml:space="preserve"> </v>
      </c>
      <c r="Y353" s="446"/>
      <c r="Z353" s="374" t="str">
        <f t="shared" si="162"/>
        <v xml:space="preserve"> </v>
      </c>
      <c r="AA353" s="409"/>
      <c r="AB353" s="374" t="str">
        <f t="shared" si="173"/>
        <v xml:space="preserve"> </v>
      </c>
      <c r="AC353" s="390"/>
      <c r="AD353" s="412"/>
    </row>
    <row r="354" spans="1:30">
      <c r="A354" s="497"/>
      <c r="B354" s="515" t="s">
        <v>375</v>
      </c>
      <c r="C354" s="497" t="s">
        <v>24</v>
      </c>
      <c r="D354" s="516">
        <v>100</v>
      </c>
      <c r="E354" s="410">
        <v>100</v>
      </c>
      <c r="F354" s="374">
        <f t="shared" si="156"/>
        <v>100</v>
      </c>
      <c r="G354" s="410"/>
      <c r="H354" s="374">
        <f t="shared" si="158"/>
        <v>100</v>
      </c>
      <c r="I354" s="410"/>
      <c r="J354" s="374">
        <f t="shared" si="159"/>
        <v>100</v>
      </c>
      <c r="K354" s="410"/>
      <c r="L354" s="374">
        <f t="shared" si="170"/>
        <v>100</v>
      </c>
      <c r="M354" s="405"/>
      <c r="N354" s="374">
        <f t="shared" si="160"/>
        <v>100</v>
      </c>
      <c r="O354" s="410"/>
      <c r="P354" s="374">
        <f t="shared" si="157"/>
        <v>100</v>
      </c>
      <c r="Q354" s="409"/>
      <c r="R354" s="381">
        <f t="shared" si="172"/>
        <v>100</v>
      </c>
      <c r="S354" s="447"/>
      <c r="T354" s="381">
        <f t="shared" si="171"/>
        <v>100</v>
      </c>
      <c r="U354" s="381"/>
      <c r="V354" s="374">
        <f t="shared" si="169"/>
        <v>100</v>
      </c>
      <c r="W354" s="409"/>
      <c r="X354" s="374">
        <f t="shared" si="165"/>
        <v>100</v>
      </c>
      <c r="Y354" s="446"/>
      <c r="Z354" s="374">
        <f t="shared" si="162"/>
        <v>100</v>
      </c>
      <c r="AA354" s="409"/>
      <c r="AB354" s="374">
        <f t="shared" si="173"/>
        <v>100</v>
      </c>
      <c r="AC354" s="390">
        <f t="shared" si="164"/>
        <v>100</v>
      </c>
      <c r="AD354" s="404"/>
    </row>
    <row r="355" spans="1:30">
      <c r="A355" s="497"/>
      <c r="B355" s="515" t="s">
        <v>376</v>
      </c>
      <c r="C355" s="497" t="s">
        <v>24</v>
      </c>
      <c r="D355" s="516"/>
      <c r="E355" s="410"/>
      <c r="F355" s="374">
        <f t="shared" si="156"/>
        <v>0</v>
      </c>
      <c r="G355" s="410"/>
      <c r="H355" s="374">
        <f t="shared" si="158"/>
        <v>0</v>
      </c>
      <c r="I355" s="410"/>
      <c r="J355" s="374">
        <f t="shared" si="159"/>
        <v>0</v>
      </c>
      <c r="K355" s="410"/>
      <c r="L355" s="374">
        <f t="shared" si="170"/>
        <v>0</v>
      </c>
      <c r="M355" s="405"/>
      <c r="N355" s="374">
        <f t="shared" si="160"/>
        <v>0</v>
      </c>
      <c r="O355" s="410"/>
      <c r="P355" s="374">
        <f t="shared" si="157"/>
        <v>0</v>
      </c>
      <c r="Q355" s="410"/>
      <c r="R355" s="374">
        <f t="shared" si="172"/>
        <v>0</v>
      </c>
      <c r="S355" s="411"/>
      <c r="T355" s="374">
        <f t="shared" si="171"/>
        <v>0</v>
      </c>
      <c r="U355" s="374"/>
      <c r="V355" s="374">
        <f t="shared" si="169"/>
        <v>0</v>
      </c>
      <c r="W355" s="410"/>
      <c r="X355" s="374">
        <f t="shared" si="165"/>
        <v>0</v>
      </c>
      <c r="Y355" s="405"/>
      <c r="Z355" s="374">
        <f t="shared" si="162"/>
        <v>0</v>
      </c>
      <c r="AA355" s="410"/>
      <c r="AB355" s="374">
        <f t="shared" si="173"/>
        <v>0</v>
      </c>
      <c r="AC355" s="390"/>
      <c r="AD355" s="404"/>
    </row>
    <row r="356" spans="1:30" s="350" customFormat="1" ht="34.799999999999997">
      <c r="A356" s="495">
        <v>4</v>
      </c>
      <c r="B356" s="513" t="s">
        <v>602</v>
      </c>
      <c r="C356" s="495" t="s">
        <v>24</v>
      </c>
      <c r="D356" s="512">
        <v>100</v>
      </c>
      <c r="E356" s="410">
        <v>100</v>
      </c>
      <c r="F356" s="374">
        <f t="shared" si="156"/>
        <v>100</v>
      </c>
      <c r="G356" s="410"/>
      <c r="H356" s="374">
        <f t="shared" si="158"/>
        <v>100</v>
      </c>
      <c r="I356" s="410"/>
      <c r="J356" s="374">
        <f t="shared" si="159"/>
        <v>100</v>
      </c>
      <c r="K356" s="410"/>
      <c r="L356" s="374">
        <f t="shared" si="170"/>
        <v>100</v>
      </c>
      <c r="M356" s="405"/>
      <c r="N356" s="374">
        <f t="shared" si="160"/>
        <v>100</v>
      </c>
      <c r="O356" s="410"/>
      <c r="P356" s="374">
        <f t="shared" si="157"/>
        <v>100</v>
      </c>
      <c r="Q356" s="409"/>
      <c r="R356" s="380">
        <f t="shared" si="172"/>
        <v>100</v>
      </c>
      <c r="S356" s="588"/>
      <c r="T356" s="380">
        <f t="shared" si="171"/>
        <v>100</v>
      </c>
      <c r="U356" s="380"/>
      <c r="V356" s="374">
        <f t="shared" si="169"/>
        <v>100</v>
      </c>
      <c r="W356" s="477"/>
      <c r="X356" s="374">
        <f t="shared" si="165"/>
        <v>100</v>
      </c>
      <c r="Y356" s="460"/>
      <c r="Z356" s="374">
        <f t="shared" si="162"/>
        <v>100</v>
      </c>
      <c r="AA356" s="477"/>
      <c r="AB356" s="374">
        <f t="shared" si="173"/>
        <v>100</v>
      </c>
      <c r="AC356" s="390">
        <f t="shared" si="164"/>
        <v>100</v>
      </c>
      <c r="AD356" s="412"/>
    </row>
    <row r="357" spans="1:30" s="350" customFormat="1" ht="34.799999999999997">
      <c r="A357" s="495">
        <v>5</v>
      </c>
      <c r="B357" s="517" t="s">
        <v>381</v>
      </c>
      <c r="C357" s="495"/>
      <c r="D357" s="512">
        <v>200</v>
      </c>
      <c r="E357" s="410">
        <v>29</v>
      </c>
      <c r="F357" s="374">
        <v>29</v>
      </c>
      <c r="G357" s="410"/>
      <c r="H357" s="374" t="str">
        <f t="shared" si="158"/>
        <v xml:space="preserve"> </v>
      </c>
      <c r="I357" s="410"/>
      <c r="J357" s="374" t="str">
        <f t="shared" si="159"/>
        <v xml:space="preserve"> </v>
      </c>
      <c r="K357" s="410"/>
      <c r="L357" s="374" t="str">
        <f>IF(LEN($C357)=0," ",J357+K357)</f>
        <v xml:space="preserve"> </v>
      </c>
      <c r="M357" s="405"/>
      <c r="N357" s="374" t="str">
        <f t="shared" si="160"/>
        <v xml:space="preserve"> </v>
      </c>
      <c r="O357" s="410"/>
      <c r="P357" s="374" t="str">
        <f t="shared" si="157"/>
        <v xml:space="preserve"> </v>
      </c>
      <c r="Q357" s="409"/>
      <c r="R357" s="380" t="str">
        <f t="shared" si="172"/>
        <v xml:space="preserve"> </v>
      </c>
      <c r="S357" s="409"/>
      <c r="T357" s="380" t="str">
        <f t="shared" si="171"/>
        <v xml:space="preserve"> </v>
      </c>
      <c r="U357" s="409"/>
      <c r="V357" s="374" t="str">
        <f t="shared" si="169"/>
        <v xml:space="preserve"> </v>
      </c>
      <c r="W357" s="409"/>
      <c r="X357" s="374" t="str">
        <f t="shared" si="165"/>
        <v xml:space="preserve"> </v>
      </c>
      <c r="Y357" s="446"/>
      <c r="Z357" s="374" t="str">
        <f t="shared" si="162"/>
        <v xml:space="preserve"> </v>
      </c>
      <c r="AA357" s="409"/>
      <c r="AB357" s="374">
        <v>29</v>
      </c>
      <c r="AC357" s="390">
        <f>+AB357/D357*100</f>
        <v>14.499999999999998</v>
      </c>
      <c r="AD357" s="412"/>
    </row>
    <row r="358" spans="1:30">
      <c r="A358" s="497"/>
      <c r="B358" s="518" t="s">
        <v>382</v>
      </c>
      <c r="C358" s="519" t="s">
        <v>383</v>
      </c>
      <c r="D358" s="516">
        <v>200</v>
      </c>
      <c r="E358" s="410">
        <v>29</v>
      </c>
      <c r="F358" s="374">
        <f t="shared" si="156"/>
        <v>29</v>
      </c>
      <c r="G358" s="410"/>
      <c r="H358" s="374">
        <f t="shared" si="158"/>
        <v>29</v>
      </c>
      <c r="I358" s="410"/>
      <c r="J358" s="374">
        <f t="shared" si="159"/>
        <v>29</v>
      </c>
      <c r="K358" s="410"/>
      <c r="L358" s="374">
        <f t="shared" si="170"/>
        <v>29</v>
      </c>
      <c r="M358" s="405"/>
      <c r="N358" s="374">
        <f t="shared" si="160"/>
        <v>29</v>
      </c>
      <c r="O358" s="410"/>
      <c r="P358" s="374">
        <f t="shared" si="157"/>
        <v>29</v>
      </c>
      <c r="Q358" s="409"/>
      <c r="R358" s="380">
        <f t="shared" si="172"/>
        <v>29</v>
      </c>
      <c r="S358" s="447"/>
      <c r="T358" s="380">
        <f t="shared" si="171"/>
        <v>29</v>
      </c>
      <c r="U358" s="381"/>
      <c r="V358" s="374">
        <f t="shared" si="169"/>
        <v>29</v>
      </c>
      <c r="W358" s="409"/>
      <c r="X358" s="374">
        <f t="shared" si="165"/>
        <v>29</v>
      </c>
      <c r="Y358" s="446"/>
      <c r="Z358" s="374">
        <f t="shared" si="162"/>
        <v>29</v>
      </c>
      <c r="AA358" s="409"/>
      <c r="AB358" s="374">
        <f t="shared" si="173"/>
        <v>29</v>
      </c>
      <c r="AC358" s="390">
        <f t="shared" si="164"/>
        <v>14.499999999999998</v>
      </c>
      <c r="AD358" s="404"/>
    </row>
    <row r="359" spans="1:30">
      <c r="A359" s="497"/>
      <c r="B359" s="518" t="s">
        <v>384</v>
      </c>
      <c r="C359" s="497" t="s">
        <v>383</v>
      </c>
      <c r="D359" s="516"/>
      <c r="E359" s="410"/>
      <c r="F359" s="374">
        <f t="shared" si="156"/>
        <v>0</v>
      </c>
      <c r="G359" s="410"/>
      <c r="H359" s="374">
        <f t="shared" si="158"/>
        <v>0</v>
      </c>
      <c r="I359" s="410"/>
      <c r="J359" s="374">
        <f t="shared" si="159"/>
        <v>0</v>
      </c>
      <c r="K359" s="410"/>
      <c r="L359" s="374">
        <f t="shared" si="170"/>
        <v>0</v>
      </c>
      <c r="M359" s="405"/>
      <c r="N359" s="374">
        <f t="shared" si="160"/>
        <v>0</v>
      </c>
      <c r="O359" s="410"/>
      <c r="P359" s="374">
        <f t="shared" si="157"/>
        <v>0</v>
      </c>
      <c r="Q359" s="410"/>
      <c r="R359" s="380">
        <f t="shared" si="172"/>
        <v>0</v>
      </c>
      <c r="S359" s="411"/>
      <c r="T359" s="380">
        <f t="shared" si="171"/>
        <v>0</v>
      </c>
      <c r="U359" s="374"/>
      <c r="V359" s="374">
        <f t="shared" si="169"/>
        <v>0</v>
      </c>
      <c r="W359" s="410"/>
      <c r="X359" s="374">
        <f t="shared" si="165"/>
        <v>0</v>
      </c>
      <c r="Y359" s="405"/>
      <c r="Z359" s="374">
        <f t="shared" si="162"/>
        <v>0</v>
      </c>
      <c r="AA359" s="410"/>
      <c r="AB359" s="374">
        <f t="shared" si="173"/>
        <v>0</v>
      </c>
      <c r="AC359" s="390"/>
      <c r="AD359" s="404"/>
    </row>
    <row r="360" spans="1:30" s="350" customFormat="1" ht="34.799999999999997">
      <c r="A360" s="495">
        <v>6</v>
      </c>
      <c r="B360" s="517" t="s">
        <v>385</v>
      </c>
      <c r="C360" s="495"/>
      <c r="D360" s="512">
        <v>100</v>
      </c>
      <c r="E360" s="410">
        <v>100</v>
      </c>
      <c r="F360" s="374">
        <v>100</v>
      </c>
      <c r="G360" s="410"/>
      <c r="H360" s="374" t="str">
        <f t="shared" si="158"/>
        <v xml:space="preserve"> </v>
      </c>
      <c r="I360" s="410"/>
      <c r="J360" s="374" t="str">
        <f t="shared" si="159"/>
        <v xml:space="preserve"> </v>
      </c>
      <c r="K360" s="410"/>
      <c r="L360" s="374" t="str">
        <f t="shared" si="170"/>
        <v xml:space="preserve"> </v>
      </c>
      <c r="M360" s="405"/>
      <c r="N360" s="374" t="str">
        <f t="shared" si="160"/>
        <v xml:space="preserve"> </v>
      </c>
      <c r="O360" s="410"/>
      <c r="P360" s="374" t="str">
        <f t="shared" si="157"/>
        <v xml:space="preserve"> </v>
      </c>
      <c r="Q360" s="409"/>
      <c r="R360" s="380" t="str">
        <f t="shared" si="172"/>
        <v xml:space="preserve"> </v>
      </c>
      <c r="S360" s="409"/>
      <c r="T360" s="380" t="str">
        <f t="shared" si="171"/>
        <v xml:space="preserve"> </v>
      </c>
      <c r="U360" s="409"/>
      <c r="V360" s="374" t="str">
        <f t="shared" si="169"/>
        <v xml:space="preserve"> </v>
      </c>
      <c r="W360" s="409"/>
      <c r="X360" s="374" t="str">
        <f t="shared" si="165"/>
        <v xml:space="preserve"> </v>
      </c>
      <c r="Y360" s="446"/>
      <c r="Z360" s="374" t="str">
        <f t="shared" si="162"/>
        <v xml:space="preserve"> </v>
      </c>
      <c r="AA360" s="409"/>
      <c r="AB360" s="374">
        <v>100</v>
      </c>
      <c r="AC360" s="390">
        <f>+AB360/D360*100</f>
        <v>100</v>
      </c>
      <c r="AD360" s="412"/>
    </row>
    <row r="361" spans="1:30">
      <c r="A361" s="497"/>
      <c r="B361" s="518" t="s">
        <v>382</v>
      </c>
      <c r="C361" s="497" t="s">
        <v>24</v>
      </c>
      <c r="D361" s="516">
        <v>100</v>
      </c>
      <c r="E361" s="410">
        <v>100</v>
      </c>
      <c r="F361" s="374">
        <f t="shared" si="156"/>
        <v>100</v>
      </c>
      <c r="G361" s="410"/>
      <c r="H361" s="374">
        <f t="shared" si="158"/>
        <v>100</v>
      </c>
      <c r="I361" s="410"/>
      <c r="J361" s="374">
        <f t="shared" si="159"/>
        <v>100</v>
      </c>
      <c r="K361" s="410"/>
      <c r="L361" s="374">
        <f t="shared" si="170"/>
        <v>100</v>
      </c>
      <c r="M361" s="405"/>
      <c r="N361" s="374">
        <f t="shared" si="160"/>
        <v>100</v>
      </c>
      <c r="O361" s="410"/>
      <c r="P361" s="374">
        <f t="shared" si="157"/>
        <v>100</v>
      </c>
      <c r="Q361" s="409"/>
      <c r="R361" s="380">
        <f t="shared" si="172"/>
        <v>100</v>
      </c>
      <c r="S361" s="447"/>
      <c r="T361" s="380">
        <f t="shared" si="171"/>
        <v>100</v>
      </c>
      <c r="U361" s="381"/>
      <c r="V361" s="374">
        <f t="shared" si="169"/>
        <v>100</v>
      </c>
      <c r="W361" s="409"/>
      <c r="X361" s="374">
        <f t="shared" si="165"/>
        <v>100</v>
      </c>
      <c r="Y361" s="446"/>
      <c r="Z361" s="374">
        <f t="shared" si="162"/>
        <v>100</v>
      </c>
      <c r="AA361" s="409"/>
      <c r="AB361" s="374">
        <f t="shared" si="173"/>
        <v>100</v>
      </c>
      <c r="AC361" s="390">
        <f t="shared" si="164"/>
        <v>100</v>
      </c>
      <c r="AD361" s="404"/>
    </row>
    <row r="362" spans="1:30">
      <c r="A362" s="497"/>
      <c r="B362" s="518" t="s">
        <v>384</v>
      </c>
      <c r="C362" s="497" t="s">
        <v>24</v>
      </c>
      <c r="D362" s="516"/>
      <c r="E362" s="410"/>
      <c r="F362" s="374">
        <f t="shared" si="156"/>
        <v>0</v>
      </c>
      <c r="G362" s="410"/>
      <c r="H362" s="374">
        <f t="shared" si="158"/>
        <v>0</v>
      </c>
      <c r="I362" s="410"/>
      <c r="J362" s="374">
        <f t="shared" si="159"/>
        <v>0</v>
      </c>
      <c r="K362" s="410"/>
      <c r="L362" s="374">
        <f t="shared" si="170"/>
        <v>0</v>
      </c>
      <c r="M362" s="405"/>
      <c r="N362" s="374">
        <f t="shared" si="160"/>
        <v>0</v>
      </c>
      <c r="O362" s="410"/>
      <c r="P362" s="374">
        <f t="shared" si="157"/>
        <v>0</v>
      </c>
      <c r="Q362" s="409"/>
      <c r="R362" s="380">
        <f t="shared" si="172"/>
        <v>0</v>
      </c>
      <c r="S362" s="447"/>
      <c r="T362" s="380">
        <f t="shared" si="171"/>
        <v>0</v>
      </c>
      <c r="U362" s="381"/>
      <c r="V362" s="374">
        <f t="shared" si="169"/>
        <v>0</v>
      </c>
      <c r="W362" s="409"/>
      <c r="X362" s="374">
        <f t="shared" si="165"/>
        <v>0</v>
      </c>
      <c r="Y362" s="446"/>
      <c r="Z362" s="374">
        <f t="shared" si="162"/>
        <v>0</v>
      </c>
      <c r="AA362" s="409"/>
      <c r="AB362" s="374">
        <f t="shared" si="173"/>
        <v>0</v>
      </c>
      <c r="AC362" s="390"/>
      <c r="AD362" s="404"/>
    </row>
    <row r="363" spans="1:30" s="361" customFormat="1" ht="24.75" customHeight="1">
      <c r="A363" s="485" t="s">
        <v>840</v>
      </c>
      <c r="B363" s="486" t="str">
        <f>UPPER("Dân số - Gia đình - Trẻ em")</f>
        <v>DÂN SỐ - GIA ĐÌNH - TRẺ EM</v>
      </c>
      <c r="C363" s="485"/>
      <c r="D363" s="485"/>
      <c r="E363" s="597"/>
      <c r="F363" s="400" t="str">
        <f t="shared" si="156"/>
        <v xml:space="preserve"> </v>
      </c>
      <c r="G363" s="597"/>
      <c r="H363" s="400" t="str">
        <f t="shared" si="158"/>
        <v xml:space="preserve"> </v>
      </c>
      <c r="I363" s="597"/>
      <c r="J363" s="400" t="str">
        <f t="shared" si="159"/>
        <v xml:space="preserve"> </v>
      </c>
      <c r="K363" s="597"/>
      <c r="L363" s="619" t="str">
        <f t="shared" si="170"/>
        <v xml:space="preserve"> </v>
      </c>
      <c r="M363" s="622"/>
      <c r="N363" s="400" t="str">
        <f t="shared" si="160"/>
        <v xml:space="preserve"> </v>
      </c>
      <c r="O363" s="597"/>
      <c r="P363" s="400" t="str">
        <f t="shared" si="157"/>
        <v xml:space="preserve"> </v>
      </c>
      <c r="Q363" s="597"/>
      <c r="R363" s="619" t="str">
        <f t="shared" si="172"/>
        <v xml:space="preserve"> </v>
      </c>
      <c r="S363" s="597"/>
      <c r="T363" s="619" t="str">
        <f t="shared" si="171"/>
        <v xml:space="preserve"> </v>
      </c>
      <c r="U363" s="619"/>
      <c r="V363" s="619" t="str">
        <f t="shared" si="169"/>
        <v xml:space="preserve"> </v>
      </c>
      <c r="W363" s="597"/>
      <c r="X363" s="619" t="str">
        <f t="shared" si="165"/>
        <v xml:space="preserve"> </v>
      </c>
      <c r="Y363" s="622"/>
      <c r="Z363" s="619" t="str">
        <f t="shared" si="162"/>
        <v xml:space="preserve"> </v>
      </c>
      <c r="AA363" s="597"/>
      <c r="AB363" s="619" t="str">
        <f t="shared" si="173"/>
        <v xml:space="preserve"> </v>
      </c>
      <c r="AC363" s="620"/>
      <c r="AD363" s="485"/>
    </row>
    <row r="364" spans="1:30">
      <c r="A364" s="520">
        <v>1</v>
      </c>
      <c r="B364" s="521" t="s">
        <v>386</v>
      </c>
      <c r="C364" s="519"/>
      <c r="D364" s="404"/>
      <c r="E364" s="410"/>
      <c r="F364" s="374" t="str">
        <f t="shared" si="156"/>
        <v xml:space="preserve"> </v>
      </c>
      <c r="G364" s="410"/>
      <c r="H364" s="374" t="str">
        <f t="shared" si="158"/>
        <v xml:space="preserve"> </v>
      </c>
      <c r="I364" s="410"/>
      <c r="J364" s="374" t="str">
        <f t="shared" si="159"/>
        <v xml:space="preserve"> </v>
      </c>
      <c r="K364" s="410"/>
      <c r="L364" s="374" t="str">
        <f t="shared" si="170"/>
        <v xml:space="preserve"> </v>
      </c>
      <c r="M364" s="405"/>
      <c r="N364" s="374" t="str">
        <f t="shared" si="160"/>
        <v xml:space="preserve"> </v>
      </c>
      <c r="O364" s="410"/>
      <c r="P364" s="374" t="str">
        <f t="shared" si="157"/>
        <v xml:space="preserve"> </v>
      </c>
      <c r="Q364" s="410"/>
      <c r="R364" s="380" t="str">
        <f t="shared" si="172"/>
        <v xml:space="preserve"> </v>
      </c>
      <c r="S364" s="411"/>
      <c r="T364" s="380" t="str">
        <f t="shared" si="171"/>
        <v xml:space="preserve"> </v>
      </c>
      <c r="U364" s="374"/>
      <c r="V364" s="374" t="str">
        <f t="shared" si="169"/>
        <v xml:space="preserve"> </v>
      </c>
      <c r="W364" s="410"/>
      <c r="X364" s="374" t="str">
        <f t="shared" si="165"/>
        <v xml:space="preserve"> </v>
      </c>
      <c r="Y364" s="405"/>
      <c r="Z364" s="374" t="str">
        <f t="shared" si="162"/>
        <v xml:space="preserve"> </v>
      </c>
      <c r="AA364" s="410"/>
      <c r="AB364" s="374" t="str">
        <f t="shared" si="173"/>
        <v xml:space="preserve"> </v>
      </c>
      <c r="AC364" s="390"/>
      <c r="AD364" s="404"/>
    </row>
    <row r="365" spans="1:30">
      <c r="A365" s="522"/>
      <c r="B365" s="523" t="s">
        <v>699</v>
      </c>
      <c r="C365" s="522" t="s">
        <v>55</v>
      </c>
      <c r="D365" s="446">
        <v>70968</v>
      </c>
      <c r="E365" s="409"/>
      <c r="F365" s="374">
        <v>70637</v>
      </c>
      <c r="G365" s="409"/>
      <c r="H365" s="374">
        <f t="shared" si="158"/>
        <v>70637</v>
      </c>
      <c r="I365" s="409"/>
      <c r="J365" s="374">
        <f t="shared" si="159"/>
        <v>70637</v>
      </c>
      <c r="K365" s="409"/>
      <c r="L365" s="374">
        <f t="shared" si="170"/>
        <v>70637</v>
      </c>
      <c r="M365" s="446"/>
      <c r="N365" s="374">
        <f t="shared" si="160"/>
        <v>70637</v>
      </c>
      <c r="O365" s="409"/>
      <c r="P365" s="374">
        <f t="shared" si="157"/>
        <v>70637</v>
      </c>
      <c r="Q365" s="409"/>
      <c r="R365" s="380">
        <f t="shared" si="172"/>
        <v>70637</v>
      </c>
      <c r="S365" s="447"/>
      <c r="T365" s="380">
        <f t="shared" si="171"/>
        <v>70637</v>
      </c>
      <c r="U365" s="381"/>
      <c r="V365" s="374">
        <f t="shared" si="169"/>
        <v>70637</v>
      </c>
      <c r="W365" s="409"/>
      <c r="X365" s="374">
        <f t="shared" si="165"/>
        <v>70637</v>
      </c>
      <c r="Y365" s="446"/>
      <c r="Z365" s="374">
        <f t="shared" si="162"/>
        <v>70637</v>
      </c>
      <c r="AA365" s="409"/>
      <c r="AB365" s="374">
        <f t="shared" si="173"/>
        <v>70637</v>
      </c>
      <c r="AC365" s="390">
        <f t="shared" si="164"/>
        <v>99.533592605117803</v>
      </c>
      <c r="AD365" s="404"/>
    </row>
    <row r="366" spans="1:30">
      <c r="A366" s="522"/>
      <c r="B366" s="524" t="s">
        <v>701</v>
      </c>
      <c r="C366" s="522"/>
      <c r="D366" s="446"/>
      <c r="E366" s="409"/>
      <c r="F366" s="374" t="str">
        <f t="shared" si="156"/>
        <v xml:space="preserve"> </v>
      </c>
      <c r="G366" s="410"/>
      <c r="H366" s="374" t="str">
        <f t="shared" si="158"/>
        <v xml:space="preserve"> </v>
      </c>
      <c r="I366" s="410"/>
      <c r="J366" s="374" t="str">
        <f t="shared" si="159"/>
        <v xml:space="preserve"> </v>
      </c>
      <c r="K366" s="410"/>
      <c r="L366" s="374" t="str">
        <f t="shared" si="170"/>
        <v xml:space="preserve"> </v>
      </c>
      <c r="M366" s="405"/>
      <c r="N366" s="374" t="str">
        <f t="shared" si="160"/>
        <v xml:space="preserve"> </v>
      </c>
      <c r="O366" s="410"/>
      <c r="P366" s="374" t="str">
        <f t="shared" si="157"/>
        <v xml:space="preserve"> </v>
      </c>
      <c r="Q366" s="410"/>
      <c r="R366" s="380" t="str">
        <f t="shared" si="172"/>
        <v xml:space="preserve"> </v>
      </c>
      <c r="S366" s="411"/>
      <c r="T366" s="380" t="str">
        <f t="shared" si="171"/>
        <v xml:space="preserve"> </v>
      </c>
      <c r="U366" s="374"/>
      <c r="V366" s="374" t="str">
        <f t="shared" si="169"/>
        <v xml:space="preserve"> </v>
      </c>
      <c r="W366" s="410"/>
      <c r="X366" s="374" t="str">
        <f t="shared" si="165"/>
        <v xml:space="preserve"> </v>
      </c>
      <c r="Y366" s="405"/>
      <c r="Z366" s="374" t="str">
        <f t="shared" si="162"/>
        <v xml:space="preserve"> </v>
      </c>
      <c r="AA366" s="410"/>
      <c r="AB366" s="374" t="str">
        <f t="shared" si="173"/>
        <v xml:space="preserve"> </v>
      </c>
      <c r="AC366" s="390"/>
      <c r="AD366" s="404"/>
    </row>
    <row r="367" spans="1:30">
      <c r="A367" s="522"/>
      <c r="B367" s="523" t="s">
        <v>700</v>
      </c>
      <c r="C367" s="522" t="s">
        <v>55</v>
      </c>
      <c r="D367" s="446">
        <v>7232</v>
      </c>
      <c r="E367" s="409"/>
      <c r="F367" s="374">
        <v>7117</v>
      </c>
      <c r="G367" s="409"/>
      <c r="H367" s="374">
        <f t="shared" si="158"/>
        <v>7117</v>
      </c>
      <c r="I367" s="409"/>
      <c r="J367" s="374">
        <f t="shared" si="159"/>
        <v>7117</v>
      </c>
      <c r="K367" s="409"/>
      <c r="L367" s="374">
        <f t="shared" si="170"/>
        <v>7117</v>
      </c>
      <c r="M367" s="446"/>
      <c r="N367" s="374">
        <f t="shared" si="160"/>
        <v>7117</v>
      </c>
      <c r="O367" s="409"/>
      <c r="P367" s="374">
        <f t="shared" si="157"/>
        <v>7117</v>
      </c>
      <c r="Q367" s="409"/>
      <c r="R367" s="380">
        <f t="shared" si="172"/>
        <v>7117</v>
      </c>
      <c r="S367" s="447"/>
      <c r="T367" s="380">
        <f t="shared" si="171"/>
        <v>7117</v>
      </c>
      <c r="U367" s="381"/>
      <c r="V367" s="374">
        <f t="shared" si="169"/>
        <v>7117</v>
      </c>
      <c r="W367" s="409"/>
      <c r="X367" s="374">
        <f t="shared" si="165"/>
        <v>7117</v>
      </c>
      <c r="Y367" s="446"/>
      <c r="Z367" s="374">
        <f t="shared" si="162"/>
        <v>7117</v>
      </c>
      <c r="AA367" s="409"/>
      <c r="AB367" s="374">
        <f t="shared" si="173"/>
        <v>7117</v>
      </c>
      <c r="AC367" s="390">
        <f t="shared" si="164"/>
        <v>98.409845132743371</v>
      </c>
      <c r="AD367" s="404"/>
    </row>
    <row r="368" spans="1:30">
      <c r="A368" s="522"/>
      <c r="B368" s="523" t="s">
        <v>702</v>
      </c>
      <c r="C368" s="522" t="s">
        <v>55</v>
      </c>
      <c r="D368" s="446">
        <v>63736</v>
      </c>
      <c r="E368" s="409"/>
      <c r="F368" s="374">
        <v>63520</v>
      </c>
      <c r="G368" s="409"/>
      <c r="H368" s="374">
        <f t="shared" si="158"/>
        <v>63520</v>
      </c>
      <c r="I368" s="409"/>
      <c r="J368" s="374">
        <f t="shared" si="159"/>
        <v>63520</v>
      </c>
      <c r="K368" s="409"/>
      <c r="L368" s="374">
        <f t="shared" si="170"/>
        <v>63520</v>
      </c>
      <c r="M368" s="446"/>
      <c r="N368" s="374">
        <f t="shared" si="160"/>
        <v>63520</v>
      </c>
      <c r="O368" s="409"/>
      <c r="P368" s="374">
        <f t="shared" si="157"/>
        <v>63520</v>
      </c>
      <c r="Q368" s="409"/>
      <c r="R368" s="380">
        <f t="shared" si="172"/>
        <v>63520</v>
      </c>
      <c r="S368" s="447"/>
      <c r="T368" s="380">
        <f t="shared" si="171"/>
        <v>63520</v>
      </c>
      <c r="U368" s="381"/>
      <c r="V368" s="374">
        <f t="shared" si="169"/>
        <v>63520</v>
      </c>
      <c r="W368" s="409"/>
      <c r="X368" s="374">
        <f t="shared" si="165"/>
        <v>63520</v>
      </c>
      <c r="Y368" s="446"/>
      <c r="Z368" s="374">
        <f t="shared" si="162"/>
        <v>63520</v>
      </c>
      <c r="AA368" s="409"/>
      <c r="AB368" s="374">
        <f t="shared" si="173"/>
        <v>63520</v>
      </c>
      <c r="AC368" s="390">
        <f t="shared" si="164"/>
        <v>99.661102045939501</v>
      </c>
      <c r="AD368" s="404"/>
    </row>
    <row r="369" spans="1:30">
      <c r="A369" s="525"/>
      <c r="B369" s="524" t="s">
        <v>705</v>
      </c>
      <c r="C369" s="525" t="str">
        <f>+C368</f>
        <v>Người</v>
      </c>
      <c r="D369" s="429">
        <v>60606</v>
      </c>
      <c r="E369" s="410"/>
      <c r="F369" s="374">
        <f t="shared" ref="F369:F424" si="174">IF(LEN(C369)=0," ",E369)</f>
        <v>0</v>
      </c>
      <c r="G369" s="410"/>
      <c r="H369" s="374">
        <f t="shared" si="158"/>
        <v>0</v>
      </c>
      <c r="I369" s="410"/>
      <c r="J369" s="374">
        <f t="shared" si="159"/>
        <v>0</v>
      </c>
      <c r="K369" s="410"/>
      <c r="L369" s="374">
        <f t="shared" si="170"/>
        <v>0</v>
      </c>
      <c r="M369" s="405"/>
      <c r="N369" s="374">
        <f t="shared" si="160"/>
        <v>0</v>
      </c>
      <c r="O369" s="410"/>
      <c r="P369" s="374">
        <f t="shared" si="157"/>
        <v>0</v>
      </c>
      <c r="Q369" s="410"/>
      <c r="R369" s="380">
        <f t="shared" si="172"/>
        <v>0</v>
      </c>
      <c r="S369" s="411"/>
      <c r="T369" s="380">
        <f t="shared" si="171"/>
        <v>0</v>
      </c>
      <c r="U369" s="374"/>
      <c r="V369" s="374">
        <f t="shared" si="169"/>
        <v>0</v>
      </c>
      <c r="W369" s="410"/>
      <c r="X369" s="374">
        <f t="shared" si="165"/>
        <v>0</v>
      </c>
      <c r="Y369" s="405"/>
      <c r="Z369" s="374">
        <f t="shared" si="162"/>
        <v>0</v>
      </c>
      <c r="AA369" s="410"/>
      <c r="AB369" s="374">
        <f t="shared" si="173"/>
        <v>0</v>
      </c>
      <c r="AC369" s="390">
        <f t="shared" si="164"/>
        <v>0</v>
      </c>
      <c r="AD369" s="404"/>
    </row>
    <row r="370" spans="1:30">
      <c r="A370" s="522"/>
      <c r="B370" s="523" t="s">
        <v>703</v>
      </c>
      <c r="C370" s="522" t="s">
        <v>24</v>
      </c>
      <c r="D370" s="443">
        <v>0.95</v>
      </c>
      <c r="E370" s="477"/>
      <c r="F370" s="374">
        <f t="shared" si="174"/>
        <v>0</v>
      </c>
      <c r="G370" s="410"/>
      <c r="H370" s="374">
        <f t="shared" si="158"/>
        <v>0</v>
      </c>
      <c r="I370" s="410"/>
      <c r="J370" s="374">
        <f t="shared" si="159"/>
        <v>0</v>
      </c>
      <c r="K370" s="410"/>
      <c r="L370" s="374">
        <f t="shared" si="170"/>
        <v>0</v>
      </c>
      <c r="M370" s="405"/>
      <c r="N370" s="374">
        <f t="shared" si="160"/>
        <v>0</v>
      </c>
      <c r="O370" s="410"/>
      <c r="P370" s="374">
        <f t="shared" ref="P370:P373" si="175">IF(LEN($C370)=0," ",N370+O370)</f>
        <v>0</v>
      </c>
      <c r="Q370" s="410"/>
      <c r="R370" s="374">
        <f t="shared" si="172"/>
        <v>0</v>
      </c>
      <c r="S370" s="411"/>
      <c r="T370" s="380">
        <f t="shared" si="171"/>
        <v>0</v>
      </c>
      <c r="U370" s="374"/>
      <c r="V370" s="374">
        <f t="shared" si="169"/>
        <v>0</v>
      </c>
      <c r="W370" s="410"/>
      <c r="X370" s="374">
        <f t="shared" si="165"/>
        <v>0</v>
      </c>
      <c r="Y370" s="405"/>
      <c r="Z370" s="374">
        <f t="shared" si="162"/>
        <v>0</v>
      </c>
      <c r="AA370" s="410"/>
      <c r="AB370" s="374">
        <f t="shared" si="173"/>
        <v>0</v>
      </c>
      <c r="AC370" s="390">
        <f t="shared" si="164"/>
        <v>0</v>
      </c>
      <c r="AD370" s="404"/>
    </row>
    <row r="371" spans="1:30">
      <c r="A371" s="522"/>
      <c r="B371" s="523" t="s">
        <v>817</v>
      </c>
      <c r="C371" s="522" t="s">
        <v>57</v>
      </c>
      <c r="D371" s="526">
        <v>0.4</v>
      </c>
      <c r="E371" s="477"/>
      <c r="F371" s="374">
        <f t="shared" si="174"/>
        <v>0</v>
      </c>
      <c r="G371" s="410"/>
      <c r="H371" s="374">
        <f t="shared" ref="H371:H372" si="176">IF(LEN(C371)=0," ",F371+G371)</f>
        <v>0</v>
      </c>
      <c r="I371" s="410"/>
      <c r="J371" s="374">
        <f t="shared" ref="J371:J372" si="177">IF(LEN($C371)=0," ",H371+I371)</f>
        <v>0</v>
      </c>
      <c r="K371" s="410"/>
      <c r="L371" s="374">
        <f t="shared" si="170"/>
        <v>0</v>
      </c>
      <c r="M371" s="405"/>
      <c r="N371" s="374">
        <f t="shared" ref="N371:N373" si="178">IF(LEN($C371)=0," ",L371+M371)</f>
        <v>0</v>
      </c>
      <c r="O371" s="410"/>
      <c r="P371" s="374">
        <f t="shared" si="175"/>
        <v>0</v>
      </c>
      <c r="Q371" s="410"/>
      <c r="R371" s="374">
        <f t="shared" si="172"/>
        <v>0</v>
      </c>
      <c r="S371" s="411"/>
      <c r="T371" s="380">
        <f t="shared" si="171"/>
        <v>0</v>
      </c>
      <c r="U371" s="374"/>
      <c r="V371" s="374">
        <f t="shared" si="169"/>
        <v>0</v>
      </c>
      <c r="W371" s="410"/>
      <c r="X371" s="374">
        <f t="shared" si="165"/>
        <v>0</v>
      </c>
      <c r="Y371" s="405"/>
      <c r="Z371" s="374">
        <f t="shared" si="162"/>
        <v>0</v>
      </c>
      <c r="AA371" s="410"/>
      <c r="AB371" s="374">
        <f t="shared" si="173"/>
        <v>0</v>
      </c>
      <c r="AC371" s="390">
        <f t="shared" si="164"/>
        <v>0</v>
      </c>
      <c r="AD371" s="404"/>
    </row>
    <row r="372" spans="1:30">
      <c r="A372" s="522"/>
      <c r="B372" s="523" t="s">
        <v>816</v>
      </c>
      <c r="C372" s="522" t="s">
        <v>57</v>
      </c>
      <c r="D372" s="527">
        <v>8.5</v>
      </c>
      <c r="E372" s="477"/>
      <c r="F372" s="374">
        <f t="shared" si="174"/>
        <v>0</v>
      </c>
      <c r="G372" s="410"/>
      <c r="H372" s="374">
        <f t="shared" si="176"/>
        <v>0</v>
      </c>
      <c r="I372" s="410"/>
      <c r="J372" s="374">
        <f t="shared" si="177"/>
        <v>0</v>
      </c>
      <c r="K372" s="410"/>
      <c r="L372" s="374">
        <f t="shared" si="170"/>
        <v>0</v>
      </c>
      <c r="M372" s="405"/>
      <c r="N372" s="374">
        <f t="shared" si="178"/>
        <v>0</v>
      </c>
      <c r="O372" s="410"/>
      <c r="P372" s="374">
        <f t="shared" si="175"/>
        <v>0</v>
      </c>
      <c r="Q372" s="410"/>
      <c r="R372" s="374">
        <f t="shared" si="172"/>
        <v>0</v>
      </c>
      <c r="S372" s="411"/>
      <c r="T372" s="380">
        <f t="shared" si="171"/>
        <v>0</v>
      </c>
      <c r="U372" s="374"/>
      <c r="V372" s="374">
        <f t="shared" si="169"/>
        <v>0</v>
      </c>
      <c r="W372" s="410"/>
      <c r="X372" s="374">
        <f t="shared" si="165"/>
        <v>0</v>
      </c>
      <c r="Y372" s="405"/>
      <c r="Z372" s="374">
        <f t="shared" si="162"/>
        <v>0</v>
      </c>
      <c r="AA372" s="410"/>
      <c r="AB372" s="374">
        <f t="shared" si="173"/>
        <v>0</v>
      </c>
      <c r="AC372" s="390">
        <f t="shared" si="164"/>
        <v>0</v>
      </c>
      <c r="AD372" s="404"/>
    </row>
    <row r="373" spans="1:30" ht="36">
      <c r="A373" s="522"/>
      <c r="B373" s="528" t="s">
        <v>704</v>
      </c>
      <c r="C373" s="522" t="s">
        <v>24</v>
      </c>
      <c r="D373" s="529"/>
      <c r="E373" s="477"/>
      <c r="F373" s="374">
        <f t="shared" si="174"/>
        <v>0</v>
      </c>
      <c r="G373" s="410"/>
      <c r="H373" s="374">
        <f t="shared" ref="H373:H424" si="179">IF(LEN(C373)=0," ",F373+G373)</f>
        <v>0</v>
      </c>
      <c r="I373" s="410"/>
      <c r="J373" s="374">
        <f t="shared" ref="J373:J424" si="180">IF(LEN($C373)=0," ",H373+I373)</f>
        <v>0</v>
      </c>
      <c r="K373" s="410"/>
      <c r="L373" s="374">
        <f t="shared" si="170"/>
        <v>0</v>
      </c>
      <c r="M373" s="405"/>
      <c r="N373" s="374">
        <f t="shared" si="178"/>
        <v>0</v>
      </c>
      <c r="O373" s="410"/>
      <c r="P373" s="374">
        <f t="shared" si="175"/>
        <v>0</v>
      </c>
      <c r="Q373" s="410"/>
      <c r="R373" s="374">
        <f t="shared" si="172"/>
        <v>0</v>
      </c>
      <c r="S373" s="411"/>
      <c r="T373" s="380">
        <f t="shared" si="171"/>
        <v>0</v>
      </c>
      <c r="U373" s="374"/>
      <c r="V373" s="374">
        <f t="shared" si="169"/>
        <v>0</v>
      </c>
      <c r="W373" s="410"/>
      <c r="X373" s="374">
        <f t="shared" si="165"/>
        <v>0</v>
      </c>
      <c r="Y373" s="405"/>
      <c r="Z373" s="374">
        <f t="shared" si="162"/>
        <v>0</v>
      </c>
      <c r="AA373" s="410"/>
      <c r="AB373" s="374">
        <f t="shared" si="173"/>
        <v>0</v>
      </c>
      <c r="AC373" s="390"/>
      <c r="AD373" s="404"/>
    </row>
    <row r="374" spans="1:30">
      <c r="A374" s="520">
        <v>2</v>
      </c>
      <c r="B374" s="521" t="s">
        <v>392</v>
      </c>
      <c r="C374" s="522"/>
      <c r="D374" s="516"/>
      <c r="E374" s="410"/>
      <c r="F374" s="374" t="str">
        <f t="shared" si="174"/>
        <v xml:space="preserve"> </v>
      </c>
      <c r="G374" s="410"/>
      <c r="H374" s="374" t="str">
        <f t="shared" si="179"/>
        <v xml:space="preserve"> </v>
      </c>
      <c r="I374" s="410"/>
      <c r="J374" s="374" t="str">
        <f t="shared" si="180"/>
        <v xml:space="preserve"> </v>
      </c>
      <c r="K374" s="410"/>
      <c r="L374" s="374" t="str">
        <f t="shared" si="170"/>
        <v xml:space="preserve"> </v>
      </c>
      <c r="M374" s="405"/>
      <c r="N374" s="374" t="str">
        <f t="shared" ref="N374:N424" si="181">IF(LEN($C374)=0," ",L374+M374)</f>
        <v xml:space="preserve"> </v>
      </c>
      <c r="O374" s="410"/>
      <c r="P374" s="374" t="str">
        <f t="shared" ref="P374:P424" si="182">IF(LEN($C374)=0," ",N374+O374)</f>
        <v xml:space="preserve"> </v>
      </c>
      <c r="Q374" s="410"/>
      <c r="R374" s="374" t="str">
        <f t="shared" si="172"/>
        <v xml:space="preserve"> </v>
      </c>
      <c r="S374" s="411"/>
      <c r="T374" s="380" t="str">
        <f t="shared" si="171"/>
        <v xml:space="preserve"> </v>
      </c>
      <c r="U374" s="374"/>
      <c r="V374" s="374" t="str">
        <f t="shared" si="169"/>
        <v xml:space="preserve"> </v>
      </c>
      <c r="W374" s="410"/>
      <c r="X374" s="374" t="str">
        <f t="shared" si="165"/>
        <v xml:space="preserve"> </v>
      </c>
      <c r="Y374" s="405"/>
      <c r="Z374" s="374" t="str">
        <f t="shared" si="162"/>
        <v xml:space="preserve"> </v>
      </c>
      <c r="AA374" s="410"/>
      <c r="AB374" s="374" t="str">
        <f t="shared" si="173"/>
        <v xml:space="preserve"> </v>
      </c>
      <c r="AC374" s="390"/>
      <c r="AD374" s="404"/>
    </row>
    <row r="375" spans="1:30" ht="36">
      <c r="A375" s="522"/>
      <c r="B375" s="528" t="s">
        <v>706</v>
      </c>
      <c r="C375" s="522" t="s">
        <v>24</v>
      </c>
      <c r="D375" s="499">
        <v>71</v>
      </c>
      <c r="E375" s="410"/>
      <c r="F375" s="374">
        <f t="shared" si="174"/>
        <v>0</v>
      </c>
      <c r="G375" s="410"/>
      <c r="H375" s="374">
        <f t="shared" si="179"/>
        <v>0</v>
      </c>
      <c r="I375" s="410"/>
      <c r="J375" s="374">
        <f t="shared" si="180"/>
        <v>0</v>
      </c>
      <c r="K375" s="410"/>
      <c r="L375" s="374">
        <f t="shared" si="170"/>
        <v>0</v>
      </c>
      <c r="M375" s="405"/>
      <c r="N375" s="374">
        <f t="shared" si="181"/>
        <v>0</v>
      </c>
      <c r="O375" s="410"/>
      <c r="P375" s="374">
        <f t="shared" si="182"/>
        <v>0</v>
      </c>
      <c r="Q375" s="477"/>
      <c r="R375" s="380">
        <f t="shared" si="172"/>
        <v>0</v>
      </c>
      <c r="S375" s="588"/>
      <c r="T375" s="380">
        <f t="shared" si="171"/>
        <v>0</v>
      </c>
      <c r="U375" s="380"/>
      <c r="V375" s="374">
        <f t="shared" si="169"/>
        <v>0</v>
      </c>
      <c r="W375" s="477"/>
      <c r="X375" s="374">
        <f t="shared" si="165"/>
        <v>0</v>
      </c>
      <c r="Y375" s="460"/>
      <c r="Z375" s="374">
        <f t="shared" ref="Z375:Z376" si="183">IF(LEN($C375)=0," ",X375+Y375)</f>
        <v>0</v>
      </c>
      <c r="AA375" s="477"/>
      <c r="AB375" s="374">
        <f t="shared" si="173"/>
        <v>0</v>
      </c>
      <c r="AC375" s="390">
        <f t="shared" si="164"/>
        <v>0</v>
      </c>
      <c r="AD375" s="404"/>
    </row>
    <row r="376" spans="1:30" ht="36">
      <c r="A376" s="522"/>
      <c r="B376" s="528" t="s">
        <v>707</v>
      </c>
      <c r="C376" s="522" t="s">
        <v>24</v>
      </c>
      <c r="D376" s="526">
        <v>15</v>
      </c>
      <c r="E376" s="410"/>
      <c r="F376" s="374">
        <v>19.5</v>
      </c>
      <c r="G376" s="410"/>
      <c r="H376" s="374">
        <f t="shared" si="179"/>
        <v>19.5</v>
      </c>
      <c r="I376" s="410"/>
      <c r="J376" s="374">
        <f t="shared" si="180"/>
        <v>19.5</v>
      </c>
      <c r="K376" s="410"/>
      <c r="L376" s="374">
        <f t="shared" si="170"/>
        <v>19.5</v>
      </c>
      <c r="M376" s="405"/>
      <c r="N376" s="374">
        <f t="shared" si="181"/>
        <v>19.5</v>
      </c>
      <c r="O376" s="410"/>
      <c r="P376" s="374">
        <f t="shared" si="182"/>
        <v>19.5</v>
      </c>
      <c r="Q376" s="477"/>
      <c r="R376" s="380">
        <f t="shared" si="172"/>
        <v>19.5</v>
      </c>
      <c r="S376" s="588"/>
      <c r="T376" s="380">
        <f t="shared" si="171"/>
        <v>19.5</v>
      </c>
      <c r="U376" s="380"/>
      <c r="V376" s="374">
        <f t="shared" si="169"/>
        <v>19.5</v>
      </c>
      <c r="W376" s="477"/>
      <c r="X376" s="374">
        <f t="shared" si="165"/>
        <v>19.5</v>
      </c>
      <c r="Y376" s="460"/>
      <c r="Z376" s="374">
        <f t="shared" si="183"/>
        <v>19.5</v>
      </c>
      <c r="AA376" s="477"/>
      <c r="AB376" s="374">
        <f t="shared" si="173"/>
        <v>19.5</v>
      </c>
      <c r="AC376" s="390">
        <f t="shared" si="164"/>
        <v>130</v>
      </c>
      <c r="AD376" s="404"/>
    </row>
    <row r="377" spans="1:30" hidden="1">
      <c r="A377" s="522"/>
      <c r="B377" s="528" t="s">
        <v>708</v>
      </c>
      <c r="C377" s="522" t="s">
        <v>397</v>
      </c>
      <c r="D377" s="526"/>
      <c r="E377" s="410"/>
      <c r="F377" s="374">
        <f t="shared" si="174"/>
        <v>0</v>
      </c>
      <c r="G377" s="410"/>
      <c r="H377" s="374">
        <f t="shared" si="179"/>
        <v>0</v>
      </c>
      <c r="I377" s="410"/>
      <c r="J377" s="374">
        <f t="shared" si="180"/>
        <v>0</v>
      </c>
      <c r="K377" s="410"/>
      <c r="L377" s="374">
        <f t="shared" si="170"/>
        <v>0</v>
      </c>
      <c r="M377" s="405"/>
      <c r="N377" s="374">
        <f t="shared" si="181"/>
        <v>0</v>
      </c>
      <c r="O377" s="410"/>
      <c r="P377" s="374">
        <f t="shared" si="182"/>
        <v>0</v>
      </c>
      <c r="Q377" s="410"/>
      <c r="R377" s="374">
        <f t="shared" si="172"/>
        <v>0</v>
      </c>
      <c r="S377" s="411"/>
      <c r="T377" s="374">
        <f t="shared" si="171"/>
        <v>0</v>
      </c>
      <c r="U377" s="374"/>
      <c r="V377" s="374">
        <f t="shared" ref="V377:V401" si="184">IF(LEN($C377)=0," ",T377+U377)</f>
        <v>0</v>
      </c>
      <c r="W377" s="410"/>
      <c r="X377" s="374">
        <f t="shared" ref="X377:X401" si="185">IF(LEN($C377)=0," ",V377+W377)</f>
        <v>0</v>
      </c>
      <c r="Y377" s="405"/>
      <c r="Z377" s="374">
        <f t="shared" ref="Z377:Z401" si="186">IF(LEN($C377)=0," ",X377+Y377)</f>
        <v>0</v>
      </c>
      <c r="AA377" s="410"/>
      <c r="AB377" s="374">
        <f t="shared" ref="AB377:AB425" si="187">IF(LEN($C377)=0," ",Z377+AA377)</f>
        <v>0</v>
      </c>
      <c r="AC377" s="390" t="e">
        <f t="shared" si="164"/>
        <v>#DIV/0!</v>
      </c>
      <c r="AD377" s="404"/>
    </row>
    <row r="378" spans="1:30" hidden="1">
      <c r="A378" s="522"/>
      <c r="B378" s="530" t="s">
        <v>45</v>
      </c>
      <c r="C378" s="522"/>
      <c r="D378" s="499"/>
      <c r="E378" s="410"/>
      <c r="F378" s="374" t="str">
        <f t="shared" si="174"/>
        <v xml:space="preserve"> </v>
      </c>
      <c r="G378" s="410"/>
      <c r="H378" s="374" t="str">
        <f t="shared" si="179"/>
        <v xml:space="preserve"> </v>
      </c>
      <c r="I378" s="410"/>
      <c r="J378" s="374" t="str">
        <f t="shared" si="180"/>
        <v xml:space="preserve"> </v>
      </c>
      <c r="K378" s="410"/>
      <c r="L378" s="374" t="str">
        <f t="shared" si="170"/>
        <v xml:space="preserve"> </v>
      </c>
      <c r="M378" s="405"/>
      <c r="N378" s="374" t="str">
        <f t="shared" si="181"/>
        <v xml:space="preserve"> </v>
      </c>
      <c r="O378" s="410"/>
      <c r="P378" s="374" t="str">
        <f t="shared" si="182"/>
        <v xml:space="preserve"> </v>
      </c>
      <c r="Q378" s="410"/>
      <c r="R378" s="374" t="str">
        <f t="shared" si="172"/>
        <v xml:space="preserve"> </v>
      </c>
      <c r="S378" s="411"/>
      <c r="T378" s="374" t="str">
        <f t="shared" si="171"/>
        <v xml:space="preserve"> </v>
      </c>
      <c r="U378" s="374"/>
      <c r="V378" s="374" t="str">
        <f t="shared" si="184"/>
        <v xml:space="preserve"> </v>
      </c>
      <c r="W378" s="410"/>
      <c r="X378" s="374" t="str">
        <f t="shared" si="185"/>
        <v xml:space="preserve"> </v>
      </c>
      <c r="Y378" s="405"/>
      <c r="Z378" s="374" t="str">
        <f t="shared" si="186"/>
        <v xml:space="preserve"> </v>
      </c>
      <c r="AA378" s="410"/>
      <c r="AB378" s="374" t="str">
        <f t="shared" si="187"/>
        <v xml:space="preserve"> </v>
      </c>
      <c r="AC378" s="390" t="e">
        <f t="shared" si="164"/>
        <v>#VALUE!</v>
      </c>
      <c r="AD378" s="404"/>
    </row>
    <row r="379" spans="1:30" s="352" customFormat="1" hidden="1">
      <c r="A379" s="525"/>
      <c r="B379" s="524" t="s">
        <v>709</v>
      </c>
      <c r="C379" s="525" t="s">
        <v>397</v>
      </c>
      <c r="D379" s="531"/>
      <c r="E379" s="410"/>
      <c r="F379" s="374">
        <f t="shared" si="174"/>
        <v>0</v>
      </c>
      <c r="G379" s="410"/>
      <c r="H379" s="374">
        <f t="shared" si="179"/>
        <v>0</v>
      </c>
      <c r="I379" s="410"/>
      <c r="J379" s="374">
        <f t="shared" si="180"/>
        <v>0</v>
      </c>
      <c r="K379" s="410"/>
      <c r="L379" s="374">
        <f t="shared" si="170"/>
        <v>0</v>
      </c>
      <c r="M379" s="405"/>
      <c r="N379" s="374">
        <f t="shared" si="181"/>
        <v>0</v>
      </c>
      <c r="O379" s="410"/>
      <c r="P379" s="374">
        <f t="shared" si="182"/>
        <v>0</v>
      </c>
      <c r="Q379" s="410"/>
      <c r="R379" s="374">
        <f t="shared" si="172"/>
        <v>0</v>
      </c>
      <c r="S379" s="411"/>
      <c r="T379" s="374">
        <f t="shared" si="171"/>
        <v>0</v>
      </c>
      <c r="U379" s="374"/>
      <c r="V379" s="374">
        <f t="shared" si="184"/>
        <v>0</v>
      </c>
      <c r="W379" s="410"/>
      <c r="X379" s="374">
        <f t="shared" si="185"/>
        <v>0</v>
      </c>
      <c r="Y379" s="405"/>
      <c r="Z379" s="374">
        <f t="shared" si="186"/>
        <v>0</v>
      </c>
      <c r="AA379" s="410"/>
      <c r="AB379" s="374">
        <f t="shared" si="187"/>
        <v>0</v>
      </c>
      <c r="AC379" s="390" t="e">
        <f t="shared" si="164"/>
        <v>#DIV/0!</v>
      </c>
      <c r="AD379" s="418"/>
    </row>
    <row r="380" spans="1:30" s="352" customFormat="1" hidden="1">
      <c r="A380" s="525"/>
      <c r="B380" s="524" t="s">
        <v>710</v>
      </c>
      <c r="C380" s="525" t="s">
        <v>397</v>
      </c>
      <c r="D380" s="531"/>
      <c r="E380" s="410"/>
      <c r="F380" s="374">
        <f t="shared" si="174"/>
        <v>0</v>
      </c>
      <c r="G380" s="410"/>
      <c r="H380" s="374">
        <f t="shared" si="179"/>
        <v>0</v>
      </c>
      <c r="I380" s="410"/>
      <c r="J380" s="374">
        <f t="shared" si="180"/>
        <v>0</v>
      </c>
      <c r="K380" s="410"/>
      <c r="L380" s="374">
        <f t="shared" si="170"/>
        <v>0</v>
      </c>
      <c r="M380" s="405"/>
      <c r="N380" s="374">
        <f t="shared" si="181"/>
        <v>0</v>
      </c>
      <c r="O380" s="410"/>
      <c r="P380" s="374">
        <f t="shared" si="182"/>
        <v>0</v>
      </c>
      <c r="Q380" s="410"/>
      <c r="R380" s="374">
        <f t="shared" si="172"/>
        <v>0</v>
      </c>
      <c r="S380" s="411"/>
      <c r="T380" s="374">
        <f t="shared" si="171"/>
        <v>0</v>
      </c>
      <c r="U380" s="374"/>
      <c r="V380" s="374">
        <f t="shared" si="184"/>
        <v>0</v>
      </c>
      <c r="W380" s="410"/>
      <c r="X380" s="374">
        <f t="shared" si="185"/>
        <v>0</v>
      </c>
      <c r="Y380" s="405"/>
      <c r="Z380" s="374">
        <f t="shared" si="186"/>
        <v>0</v>
      </c>
      <c r="AA380" s="410"/>
      <c r="AB380" s="374">
        <f t="shared" si="187"/>
        <v>0</v>
      </c>
      <c r="AC380" s="390" t="e">
        <f t="shared" si="164"/>
        <v>#DIV/0!</v>
      </c>
      <c r="AD380" s="418"/>
    </row>
    <row r="381" spans="1:30" s="352" customFormat="1" hidden="1">
      <c r="A381" s="532"/>
      <c r="B381" s="533" t="s">
        <v>711</v>
      </c>
      <c r="C381" s="525" t="s">
        <v>397</v>
      </c>
      <c r="D381" s="531"/>
      <c r="E381" s="410"/>
      <c r="F381" s="374">
        <f t="shared" si="174"/>
        <v>0</v>
      </c>
      <c r="G381" s="410"/>
      <c r="H381" s="374">
        <f t="shared" si="179"/>
        <v>0</v>
      </c>
      <c r="I381" s="410"/>
      <c r="J381" s="374">
        <f t="shared" si="180"/>
        <v>0</v>
      </c>
      <c r="K381" s="410"/>
      <c r="L381" s="374">
        <f t="shared" si="170"/>
        <v>0</v>
      </c>
      <c r="M381" s="405"/>
      <c r="N381" s="374">
        <f t="shared" si="181"/>
        <v>0</v>
      </c>
      <c r="O381" s="410"/>
      <c r="P381" s="374">
        <f t="shared" si="182"/>
        <v>0</v>
      </c>
      <c r="Q381" s="410"/>
      <c r="R381" s="374">
        <f t="shared" si="172"/>
        <v>0</v>
      </c>
      <c r="S381" s="411"/>
      <c r="T381" s="374">
        <f t="shared" si="171"/>
        <v>0</v>
      </c>
      <c r="U381" s="374"/>
      <c r="V381" s="374">
        <f t="shared" si="184"/>
        <v>0</v>
      </c>
      <c r="W381" s="410"/>
      <c r="X381" s="374">
        <f t="shared" si="185"/>
        <v>0</v>
      </c>
      <c r="Y381" s="405"/>
      <c r="Z381" s="374">
        <f t="shared" si="186"/>
        <v>0</v>
      </c>
      <c r="AA381" s="410"/>
      <c r="AB381" s="374">
        <f t="shared" si="187"/>
        <v>0</v>
      </c>
      <c r="AC381" s="390" t="e">
        <f t="shared" si="164"/>
        <v>#DIV/0!</v>
      </c>
      <c r="AD381" s="418"/>
    </row>
    <row r="382" spans="1:30" s="361" customFormat="1">
      <c r="A382" s="485" t="s">
        <v>841</v>
      </c>
      <c r="B382" s="486" t="str">
        <f>UPPER("Y tế")</f>
        <v>Y TẾ</v>
      </c>
      <c r="C382" s="485"/>
      <c r="D382" s="485"/>
      <c r="E382" s="597"/>
      <c r="F382" s="400" t="str">
        <f t="shared" si="174"/>
        <v xml:space="preserve"> </v>
      </c>
      <c r="G382" s="597"/>
      <c r="H382" s="400" t="str">
        <f t="shared" si="179"/>
        <v xml:space="preserve"> </v>
      </c>
      <c r="I382" s="597"/>
      <c r="J382" s="400" t="str">
        <f t="shared" si="180"/>
        <v xml:space="preserve"> </v>
      </c>
      <c r="K382" s="597"/>
      <c r="L382" s="619" t="str">
        <f t="shared" si="170"/>
        <v xml:space="preserve"> </v>
      </c>
      <c r="M382" s="622"/>
      <c r="N382" s="400" t="str">
        <f t="shared" si="181"/>
        <v xml:space="preserve"> </v>
      </c>
      <c r="O382" s="597"/>
      <c r="P382" s="400" t="str">
        <f t="shared" si="182"/>
        <v xml:space="preserve"> </v>
      </c>
      <c r="Q382" s="597"/>
      <c r="R382" s="619" t="str">
        <f t="shared" si="172"/>
        <v xml:space="preserve"> </v>
      </c>
      <c r="S382" s="597"/>
      <c r="T382" s="619" t="str">
        <f t="shared" si="171"/>
        <v xml:space="preserve"> </v>
      </c>
      <c r="U382" s="619"/>
      <c r="V382" s="619" t="str">
        <f t="shared" si="184"/>
        <v xml:space="preserve"> </v>
      </c>
      <c r="W382" s="597"/>
      <c r="X382" s="619" t="str">
        <f t="shared" si="185"/>
        <v xml:space="preserve"> </v>
      </c>
      <c r="Y382" s="622"/>
      <c r="Z382" s="619" t="str">
        <f t="shared" si="186"/>
        <v xml:space="preserve"> </v>
      </c>
      <c r="AA382" s="597"/>
      <c r="AB382" s="619" t="str">
        <f t="shared" si="187"/>
        <v xml:space="preserve"> </v>
      </c>
      <c r="AC382" s="620"/>
      <c r="AD382" s="485"/>
    </row>
    <row r="383" spans="1:30">
      <c r="A383" s="482" t="s">
        <v>6</v>
      </c>
      <c r="B383" s="481" t="s">
        <v>887</v>
      </c>
      <c r="C383" s="471"/>
      <c r="D383" s="404"/>
      <c r="E383" s="410"/>
      <c r="F383" s="374" t="str">
        <f t="shared" si="174"/>
        <v xml:space="preserve"> </v>
      </c>
      <c r="G383" s="410"/>
      <c r="H383" s="374" t="str">
        <f t="shared" si="179"/>
        <v xml:space="preserve"> </v>
      </c>
      <c r="I383" s="410"/>
      <c r="J383" s="374" t="str">
        <f t="shared" si="180"/>
        <v xml:space="preserve"> </v>
      </c>
      <c r="K383" s="410"/>
      <c r="L383" s="374" t="str">
        <f t="shared" si="170"/>
        <v xml:space="preserve"> </v>
      </c>
      <c r="M383" s="405"/>
      <c r="N383" s="374" t="str">
        <f t="shared" si="181"/>
        <v xml:space="preserve"> </v>
      </c>
      <c r="O383" s="410"/>
      <c r="P383" s="374" t="str">
        <f t="shared" si="182"/>
        <v xml:space="preserve"> </v>
      </c>
      <c r="Q383" s="410"/>
      <c r="R383" s="374" t="str">
        <f t="shared" si="172"/>
        <v xml:space="preserve"> </v>
      </c>
      <c r="S383" s="411"/>
      <c r="T383" s="374" t="str">
        <f t="shared" si="171"/>
        <v xml:space="preserve"> </v>
      </c>
      <c r="U383" s="374"/>
      <c r="V383" s="374" t="str">
        <f t="shared" si="184"/>
        <v xml:space="preserve"> </v>
      </c>
      <c r="W383" s="410"/>
      <c r="X383" s="374" t="str">
        <f t="shared" si="185"/>
        <v xml:space="preserve"> </v>
      </c>
      <c r="Y383" s="405"/>
      <c r="Z383" s="374" t="str">
        <f t="shared" si="186"/>
        <v xml:space="preserve"> </v>
      </c>
      <c r="AA383" s="410"/>
      <c r="AB383" s="374" t="str">
        <f t="shared" si="187"/>
        <v xml:space="preserve"> </v>
      </c>
      <c r="AC383" s="390"/>
      <c r="AD383" s="404"/>
    </row>
    <row r="384" spans="1:30">
      <c r="A384" s="482">
        <v>1</v>
      </c>
      <c r="B384" s="464" t="s">
        <v>712</v>
      </c>
      <c r="C384" s="448" t="s">
        <v>986</v>
      </c>
      <c r="D384" s="404">
        <v>13</v>
      </c>
      <c r="E384" s="410"/>
      <c r="F384" s="374">
        <v>13</v>
      </c>
      <c r="G384" s="410"/>
      <c r="H384" s="374">
        <f t="shared" si="179"/>
        <v>13</v>
      </c>
      <c r="I384" s="410"/>
      <c r="J384" s="374">
        <f t="shared" si="180"/>
        <v>13</v>
      </c>
      <c r="K384" s="410"/>
      <c r="L384" s="381">
        <f t="shared" si="170"/>
        <v>13</v>
      </c>
      <c r="M384" s="405"/>
      <c r="N384" s="374">
        <f t="shared" si="181"/>
        <v>13</v>
      </c>
      <c r="O384" s="410"/>
      <c r="P384" s="374">
        <f t="shared" si="182"/>
        <v>13</v>
      </c>
      <c r="Q384" s="410"/>
      <c r="R384" s="374">
        <f t="shared" si="172"/>
        <v>13</v>
      </c>
      <c r="S384" s="411"/>
      <c r="T384" s="381">
        <f t="shared" si="171"/>
        <v>13</v>
      </c>
      <c r="U384" s="374"/>
      <c r="V384" s="381">
        <f t="shared" si="184"/>
        <v>13</v>
      </c>
      <c r="W384" s="410"/>
      <c r="X384" s="381">
        <f t="shared" si="185"/>
        <v>13</v>
      </c>
      <c r="Y384" s="405"/>
      <c r="Z384" s="381">
        <f t="shared" si="186"/>
        <v>13</v>
      </c>
      <c r="AA384" s="410"/>
      <c r="AB384" s="381">
        <f t="shared" si="187"/>
        <v>13</v>
      </c>
      <c r="AC384" s="390">
        <f t="shared" ref="AC384:AC435" si="188">+AB384/D384*100</f>
        <v>100</v>
      </c>
      <c r="AD384" s="404"/>
    </row>
    <row r="385" spans="1:30">
      <c r="A385" s="478"/>
      <c r="B385" s="504" t="s">
        <v>713</v>
      </c>
      <c r="C385" s="478" t="s">
        <v>0</v>
      </c>
      <c r="D385" s="446">
        <v>1</v>
      </c>
      <c r="E385" s="409"/>
      <c r="F385" s="374">
        <v>1</v>
      </c>
      <c r="G385" s="409"/>
      <c r="H385" s="374">
        <f t="shared" si="179"/>
        <v>1</v>
      </c>
      <c r="I385" s="409"/>
      <c r="J385" s="374">
        <f t="shared" si="180"/>
        <v>1</v>
      </c>
      <c r="K385" s="409"/>
      <c r="L385" s="381">
        <f t="shared" si="170"/>
        <v>1</v>
      </c>
      <c r="M385" s="446"/>
      <c r="N385" s="374">
        <f t="shared" si="181"/>
        <v>1</v>
      </c>
      <c r="O385" s="409"/>
      <c r="P385" s="374">
        <f t="shared" si="182"/>
        <v>1</v>
      </c>
      <c r="Q385" s="409"/>
      <c r="R385" s="374">
        <f t="shared" si="172"/>
        <v>1</v>
      </c>
      <c r="S385" s="447"/>
      <c r="T385" s="381">
        <f t="shared" si="171"/>
        <v>1</v>
      </c>
      <c r="U385" s="381"/>
      <c r="V385" s="381">
        <f t="shared" si="184"/>
        <v>1</v>
      </c>
      <c r="W385" s="409"/>
      <c r="X385" s="381">
        <f t="shared" si="185"/>
        <v>1</v>
      </c>
      <c r="Y385" s="446"/>
      <c r="Z385" s="381">
        <f t="shared" si="186"/>
        <v>1</v>
      </c>
      <c r="AA385" s="409"/>
      <c r="AB385" s="381">
        <f t="shared" si="187"/>
        <v>1</v>
      </c>
      <c r="AC385" s="390">
        <f t="shared" si="188"/>
        <v>100</v>
      </c>
      <c r="AD385" s="404"/>
    </row>
    <row r="386" spans="1:30">
      <c r="A386" s="478"/>
      <c r="B386" s="504" t="s">
        <v>714</v>
      </c>
      <c r="C386" s="478" t="s">
        <v>406</v>
      </c>
      <c r="D386" s="446"/>
      <c r="E386" s="409"/>
      <c r="F386" s="374">
        <f t="shared" si="174"/>
        <v>0</v>
      </c>
      <c r="G386" s="409"/>
      <c r="H386" s="374">
        <f t="shared" si="179"/>
        <v>0</v>
      </c>
      <c r="I386" s="409"/>
      <c r="J386" s="374">
        <f t="shared" si="180"/>
        <v>0</v>
      </c>
      <c r="K386" s="409"/>
      <c r="L386" s="381">
        <f t="shared" si="170"/>
        <v>0</v>
      </c>
      <c r="M386" s="446"/>
      <c r="N386" s="374">
        <f t="shared" si="181"/>
        <v>0</v>
      </c>
      <c r="O386" s="409"/>
      <c r="P386" s="374">
        <f t="shared" si="182"/>
        <v>0</v>
      </c>
      <c r="Q386" s="409"/>
      <c r="R386" s="374">
        <f t="shared" si="172"/>
        <v>0</v>
      </c>
      <c r="S386" s="447"/>
      <c r="T386" s="381">
        <f t="shared" si="171"/>
        <v>0</v>
      </c>
      <c r="U386" s="381"/>
      <c r="V386" s="381">
        <f t="shared" si="184"/>
        <v>0</v>
      </c>
      <c r="W386" s="409"/>
      <c r="X386" s="381">
        <f t="shared" si="185"/>
        <v>0</v>
      </c>
      <c r="Y386" s="446"/>
      <c r="Z386" s="381">
        <f t="shared" si="186"/>
        <v>0</v>
      </c>
      <c r="AA386" s="409"/>
      <c r="AB386" s="381">
        <f t="shared" si="187"/>
        <v>0</v>
      </c>
      <c r="AC386" s="390"/>
      <c r="AD386" s="404"/>
    </row>
    <row r="387" spans="1:30">
      <c r="A387" s="478"/>
      <c r="B387" s="504" t="s">
        <v>715</v>
      </c>
      <c r="C387" s="471" t="s">
        <v>408</v>
      </c>
      <c r="D387" s="446">
        <v>12</v>
      </c>
      <c r="E387" s="409"/>
      <c r="F387" s="374">
        <v>12</v>
      </c>
      <c r="G387" s="409"/>
      <c r="H387" s="374">
        <f t="shared" si="179"/>
        <v>12</v>
      </c>
      <c r="I387" s="409"/>
      <c r="J387" s="374">
        <f t="shared" si="180"/>
        <v>12</v>
      </c>
      <c r="K387" s="409"/>
      <c r="L387" s="381">
        <f t="shared" si="170"/>
        <v>12</v>
      </c>
      <c r="M387" s="446"/>
      <c r="N387" s="374">
        <f t="shared" si="181"/>
        <v>12</v>
      </c>
      <c r="O387" s="409"/>
      <c r="P387" s="374">
        <f t="shared" si="182"/>
        <v>12</v>
      </c>
      <c r="Q387" s="409"/>
      <c r="R387" s="374">
        <f t="shared" si="172"/>
        <v>12</v>
      </c>
      <c r="S387" s="447"/>
      <c r="T387" s="381">
        <f t="shared" si="171"/>
        <v>12</v>
      </c>
      <c r="U387" s="381"/>
      <c r="V387" s="381">
        <f t="shared" si="184"/>
        <v>12</v>
      </c>
      <c r="W387" s="409"/>
      <c r="X387" s="381">
        <f t="shared" si="185"/>
        <v>12</v>
      </c>
      <c r="Y387" s="446"/>
      <c r="Z387" s="381">
        <f t="shared" si="186"/>
        <v>12</v>
      </c>
      <c r="AA387" s="409"/>
      <c r="AB387" s="381">
        <f t="shared" si="187"/>
        <v>12</v>
      </c>
      <c r="AC387" s="390">
        <f t="shared" si="188"/>
        <v>100</v>
      </c>
      <c r="AD387" s="404"/>
    </row>
    <row r="388" spans="1:30" s="350" customFormat="1">
      <c r="A388" s="482">
        <v>2</v>
      </c>
      <c r="B388" s="534" t="s">
        <v>718</v>
      </c>
      <c r="C388" s="448" t="s">
        <v>410</v>
      </c>
      <c r="D388" s="409"/>
      <c r="E388" s="409"/>
      <c r="F388" s="374">
        <f t="shared" si="174"/>
        <v>0</v>
      </c>
      <c r="G388" s="409"/>
      <c r="H388" s="374">
        <f t="shared" si="179"/>
        <v>0</v>
      </c>
      <c r="I388" s="409"/>
      <c r="J388" s="374">
        <f t="shared" si="180"/>
        <v>0</v>
      </c>
      <c r="K388" s="409"/>
      <c r="L388" s="381">
        <f t="shared" si="170"/>
        <v>0</v>
      </c>
      <c r="M388" s="446"/>
      <c r="N388" s="374">
        <f t="shared" si="181"/>
        <v>0</v>
      </c>
      <c r="O388" s="409"/>
      <c r="P388" s="374">
        <f t="shared" si="182"/>
        <v>0</v>
      </c>
      <c r="Q388" s="409"/>
      <c r="R388" s="374">
        <f t="shared" si="172"/>
        <v>0</v>
      </c>
      <c r="S388" s="447"/>
      <c r="T388" s="381">
        <f t="shared" si="171"/>
        <v>0</v>
      </c>
      <c r="U388" s="381"/>
      <c r="V388" s="381">
        <f t="shared" si="184"/>
        <v>0</v>
      </c>
      <c r="W388" s="409"/>
      <c r="X388" s="381">
        <f t="shared" si="185"/>
        <v>0</v>
      </c>
      <c r="Y388" s="446"/>
      <c r="Z388" s="381">
        <f t="shared" si="186"/>
        <v>0</v>
      </c>
      <c r="AA388" s="409"/>
      <c r="AB388" s="381">
        <f t="shared" si="187"/>
        <v>0</v>
      </c>
      <c r="AC388" s="390"/>
      <c r="AD388" s="412"/>
    </row>
    <row r="389" spans="1:30" ht="36">
      <c r="A389" s="478"/>
      <c r="B389" s="503" t="s">
        <v>716</v>
      </c>
      <c r="C389" s="471" t="s">
        <v>410</v>
      </c>
      <c r="D389" s="446">
        <v>190</v>
      </c>
      <c r="E389" s="409"/>
      <c r="F389" s="374">
        <v>190</v>
      </c>
      <c r="G389" s="409"/>
      <c r="H389" s="374">
        <f t="shared" si="179"/>
        <v>190</v>
      </c>
      <c r="I389" s="409"/>
      <c r="J389" s="374">
        <f t="shared" si="180"/>
        <v>190</v>
      </c>
      <c r="K389" s="409"/>
      <c r="L389" s="381">
        <f t="shared" si="170"/>
        <v>190</v>
      </c>
      <c r="M389" s="446"/>
      <c r="N389" s="374">
        <f t="shared" si="181"/>
        <v>190</v>
      </c>
      <c r="O389" s="409"/>
      <c r="P389" s="374">
        <f t="shared" si="182"/>
        <v>190</v>
      </c>
      <c r="Q389" s="409"/>
      <c r="R389" s="374">
        <f t="shared" si="172"/>
        <v>190</v>
      </c>
      <c r="S389" s="447"/>
      <c r="T389" s="381"/>
      <c r="U389" s="381"/>
      <c r="V389" s="381">
        <f t="shared" si="184"/>
        <v>0</v>
      </c>
      <c r="W389" s="409"/>
      <c r="X389" s="381">
        <f t="shared" si="185"/>
        <v>0</v>
      </c>
      <c r="Y389" s="446"/>
      <c r="Z389" s="381">
        <f t="shared" si="186"/>
        <v>0</v>
      </c>
      <c r="AA389" s="409"/>
      <c r="AB389" s="381">
        <v>190</v>
      </c>
      <c r="AC389" s="390">
        <f t="shared" si="188"/>
        <v>100</v>
      </c>
      <c r="AD389" s="404"/>
    </row>
    <row r="390" spans="1:30" hidden="1">
      <c r="A390" s="471"/>
      <c r="B390" s="503" t="s">
        <v>717</v>
      </c>
      <c r="C390" s="471" t="s">
        <v>410</v>
      </c>
      <c r="D390" s="446"/>
      <c r="E390" s="410"/>
      <c r="F390" s="374">
        <f t="shared" si="174"/>
        <v>0</v>
      </c>
      <c r="G390" s="410"/>
      <c r="H390" s="374">
        <f t="shared" si="179"/>
        <v>0</v>
      </c>
      <c r="I390" s="410"/>
      <c r="J390" s="374">
        <f t="shared" si="180"/>
        <v>0</v>
      </c>
      <c r="K390" s="410"/>
      <c r="L390" s="374">
        <f t="shared" si="170"/>
        <v>0</v>
      </c>
      <c r="M390" s="405"/>
      <c r="N390" s="374">
        <f t="shared" si="181"/>
        <v>0</v>
      </c>
      <c r="O390" s="410"/>
      <c r="P390" s="374">
        <f t="shared" si="182"/>
        <v>0</v>
      </c>
      <c r="Q390" s="410"/>
      <c r="R390" s="374">
        <f t="shared" si="172"/>
        <v>0</v>
      </c>
      <c r="S390" s="411"/>
      <c r="T390" s="374">
        <f t="shared" si="171"/>
        <v>0</v>
      </c>
      <c r="U390" s="374"/>
      <c r="V390" s="374">
        <f t="shared" si="184"/>
        <v>0</v>
      </c>
      <c r="W390" s="410"/>
      <c r="X390" s="374">
        <f t="shared" si="185"/>
        <v>0</v>
      </c>
      <c r="Y390" s="405"/>
      <c r="Z390" s="374">
        <f t="shared" si="186"/>
        <v>0</v>
      </c>
      <c r="AA390" s="410"/>
      <c r="AB390" s="381">
        <f t="shared" si="187"/>
        <v>0</v>
      </c>
      <c r="AC390" s="390"/>
      <c r="AD390" s="404"/>
    </row>
    <row r="391" spans="1:30" hidden="1">
      <c r="A391" s="478"/>
      <c r="B391" s="503" t="s">
        <v>413</v>
      </c>
      <c r="C391" s="471" t="s">
        <v>410</v>
      </c>
      <c r="D391" s="446"/>
      <c r="E391" s="410"/>
      <c r="F391" s="374">
        <f t="shared" si="174"/>
        <v>0</v>
      </c>
      <c r="G391" s="410"/>
      <c r="H391" s="374">
        <f t="shared" si="179"/>
        <v>0</v>
      </c>
      <c r="I391" s="410"/>
      <c r="J391" s="374">
        <f t="shared" si="180"/>
        <v>0</v>
      </c>
      <c r="K391" s="410"/>
      <c r="L391" s="374">
        <f t="shared" si="170"/>
        <v>0</v>
      </c>
      <c r="M391" s="405"/>
      <c r="N391" s="374">
        <f t="shared" si="181"/>
        <v>0</v>
      </c>
      <c r="O391" s="410"/>
      <c r="P391" s="374">
        <f t="shared" si="182"/>
        <v>0</v>
      </c>
      <c r="Q391" s="410"/>
      <c r="R391" s="374">
        <f t="shared" si="172"/>
        <v>0</v>
      </c>
      <c r="S391" s="411"/>
      <c r="T391" s="374">
        <f t="shared" si="171"/>
        <v>0</v>
      </c>
      <c r="U391" s="374"/>
      <c r="V391" s="374">
        <f t="shared" si="184"/>
        <v>0</v>
      </c>
      <c r="W391" s="410"/>
      <c r="X391" s="374">
        <f t="shared" si="185"/>
        <v>0</v>
      </c>
      <c r="Y391" s="405"/>
      <c r="Z391" s="374">
        <f t="shared" si="186"/>
        <v>0</v>
      </c>
      <c r="AA391" s="410"/>
      <c r="AB391" s="381">
        <f t="shared" si="187"/>
        <v>0</v>
      </c>
      <c r="AC391" s="390"/>
      <c r="AD391" s="404"/>
    </row>
    <row r="392" spans="1:30" ht="34.799999999999997">
      <c r="A392" s="482">
        <v>3</v>
      </c>
      <c r="B392" s="481" t="s">
        <v>414</v>
      </c>
      <c r="C392" s="448" t="s">
        <v>410</v>
      </c>
      <c r="D392" s="410">
        <v>26.8</v>
      </c>
      <c r="E392" s="476"/>
      <c r="F392" s="374">
        <v>26.9</v>
      </c>
      <c r="G392" s="410"/>
      <c r="H392" s="374">
        <f t="shared" si="179"/>
        <v>26.9</v>
      </c>
      <c r="I392" s="410"/>
      <c r="J392" s="374">
        <f t="shared" si="180"/>
        <v>26.9</v>
      </c>
      <c r="K392" s="410"/>
      <c r="L392" s="374">
        <f t="shared" si="170"/>
        <v>26.9</v>
      </c>
      <c r="M392" s="405"/>
      <c r="N392" s="374">
        <f t="shared" si="181"/>
        <v>26.9</v>
      </c>
      <c r="O392" s="410"/>
      <c r="P392" s="374">
        <f t="shared" si="182"/>
        <v>26.9</v>
      </c>
      <c r="Q392" s="410"/>
      <c r="R392" s="374">
        <f t="shared" si="172"/>
        <v>26.9</v>
      </c>
      <c r="S392" s="411"/>
      <c r="T392" s="374">
        <f t="shared" si="171"/>
        <v>26.9</v>
      </c>
      <c r="U392" s="374"/>
      <c r="V392" s="374">
        <f t="shared" si="184"/>
        <v>26.9</v>
      </c>
      <c r="W392" s="410"/>
      <c r="X392" s="374">
        <f t="shared" si="185"/>
        <v>26.9</v>
      </c>
      <c r="Y392" s="405"/>
      <c r="Z392" s="374">
        <f t="shared" si="186"/>
        <v>26.9</v>
      </c>
      <c r="AA392" s="410"/>
      <c r="AB392" s="381">
        <f t="shared" si="187"/>
        <v>26.9</v>
      </c>
      <c r="AC392" s="390">
        <f t="shared" si="188"/>
        <v>100.37313432835819</v>
      </c>
      <c r="AD392" s="404"/>
    </row>
    <row r="393" spans="1:30" ht="36">
      <c r="A393" s="435"/>
      <c r="B393" s="503" t="s">
        <v>415</v>
      </c>
      <c r="C393" s="435"/>
      <c r="D393" s="405"/>
      <c r="E393" s="410"/>
      <c r="F393" s="374" t="str">
        <f t="shared" si="174"/>
        <v xml:space="preserve"> </v>
      </c>
      <c r="G393" s="410"/>
      <c r="H393" s="374" t="str">
        <f t="shared" si="179"/>
        <v xml:space="preserve"> </v>
      </c>
      <c r="I393" s="410"/>
      <c r="J393" s="374" t="str">
        <f t="shared" si="180"/>
        <v xml:space="preserve"> </v>
      </c>
      <c r="K393" s="410"/>
      <c r="L393" s="374" t="str">
        <f t="shared" si="170"/>
        <v xml:space="preserve"> </v>
      </c>
      <c r="M393" s="405"/>
      <c r="N393" s="374" t="str">
        <f t="shared" si="181"/>
        <v xml:space="preserve"> </v>
      </c>
      <c r="O393" s="410"/>
      <c r="P393" s="374" t="str">
        <f t="shared" si="182"/>
        <v xml:space="preserve"> </v>
      </c>
      <c r="Q393" s="410"/>
      <c r="R393" s="374" t="str">
        <f t="shared" si="172"/>
        <v xml:space="preserve"> </v>
      </c>
      <c r="S393" s="411"/>
      <c r="T393" s="374" t="str">
        <f t="shared" si="171"/>
        <v xml:space="preserve"> </v>
      </c>
      <c r="U393" s="374"/>
      <c r="V393" s="374" t="str">
        <f t="shared" si="184"/>
        <v xml:space="preserve"> </v>
      </c>
      <c r="W393" s="410"/>
      <c r="X393" s="374" t="str">
        <f t="shared" si="185"/>
        <v xml:space="preserve"> </v>
      </c>
      <c r="Y393" s="405"/>
      <c r="Z393" s="374" t="str">
        <f t="shared" si="186"/>
        <v xml:space="preserve"> </v>
      </c>
      <c r="AA393" s="410"/>
      <c r="AB393" s="381" t="str">
        <f t="shared" si="187"/>
        <v xml:space="preserve"> </v>
      </c>
      <c r="AC393" s="390"/>
      <c r="AD393" s="404"/>
    </row>
    <row r="394" spans="1:30">
      <c r="A394" s="448" t="s">
        <v>52</v>
      </c>
      <c r="B394" s="464" t="s">
        <v>416</v>
      </c>
      <c r="C394" s="448"/>
      <c r="D394" s="405"/>
      <c r="E394" s="410"/>
      <c r="F394" s="374" t="str">
        <f t="shared" si="174"/>
        <v xml:space="preserve"> </v>
      </c>
      <c r="G394" s="410"/>
      <c r="H394" s="374" t="str">
        <f t="shared" si="179"/>
        <v xml:space="preserve"> </v>
      </c>
      <c r="I394" s="410"/>
      <c r="J394" s="374" t="str">
        <f t="shared" si="180"/>
        <v xml:space="preserve"> </v>
      </c>
      <c r="K394" s="410"/>
      <c r="L394" s="374" t="str">
        <f t="shared" si="170"/>
        <v xml:space="preserve"> </v>
      </c>
      <c r="M394" s="405"/>
      <c r="N394" s="374" t="str">
        <f t="shared" si="181"/>
        <v xml:space="preserve"> </v>
      </c>
      <c r="O394" s="410"/>
      <c r="P394" s="374" t="str">
        <f t="shared" si="182"/>
        <v xml:space="preserve"> </v>
      </c>
      <c r="Q394" s="410"/>
      <c r="R394" s="374" t="str">
        <f t="shared" si="172"/>
        <v xml:space="preserve"> </v>
      </c>
      <c r="S394" s="411"/>
      <c r="T394" s="374" t="str">
        <f t="shared" si="171"/>
        <v xml:space="preserve"> </v>
      </c>
      <c r="U394" s="374"/>
      <c r="V394" s="374" t="str">
        <f t="shared" si="184"/>
        <v xml:space="preserve"> </v>
      </c>
      <c r="W394" s="410"/>
      <c r="X394" s="374" t="str">
        <f t="shared" si="185"/>
        <v xml:space="preserve"> </v>
      </c>
      <c r="Y394" s="405"/>
      <c r="Z394" s="374" t="str">
        <f t="shared" si="186"/>
        <v xml:space="preserve"> </v>
      </c>
      <c r="AA394" s="410"/>
      <c r="AB394" s="381" t="str">
        <f t="shared" si="187"/>
        <v xml:space="preserve"> </v>
      </c>
      <c r="AC394" s="390"/>
      <c r="AD394" s="404"/>
    </row>
    <row r="395" spans="1:30">
      <c r="A395" s="448">
        <v>1</v>
      </c>
      <c r="B395" s="481" t="s">
        <v>417</v>
      </c>
      <c r="C395" s="482" t="s">
        <v>55</v>
      </c>
      <c r="D395" s="409">
        <v>308</v>
      </c>
      <c r="E395" s="409"/>
      <c r="F395" s="374">
        <v>307</v>
      </c>
      <c r="G395" s="409"/>
      <c r="H395" s="374">
        <f t="shared" si="179"/>
        <v>307</v>
      </c>
      <c r="I395" s="409"/>
      <c r="J395" s="374">
        <f t="shared" si="180"/>
        <v>307</v>
      </c>
      <c r="K395" s="409"/>
      <c r="L395" s="381">
        <f t="shared" si="170"/>
        <v>307</v>
      </c>
      <c r="M395" s="446"/>
      <c r="N395" s="374">
        <f t="shared" si="181"/>
        <v>307</v>
      </c>
      <c r="O395" s="409"/>
      <c r="P395" s="374">
        <f t="shared" si="182"/>
        <v>307</v>
      </c>
      <c r="Q395" s="409"/>
      <c r="R395" s="381">
        <f t="shared" si="172"/>
        <v>307</v>
      </c>
      <c r="S395" s="447"/>
      <c r="T395" s="381">
        <f t="shared" si="171"/>
        <v>307</v>
      </c>
      <c r="U395" s="381"/>
      <c r="V395" s="381">
        <f t="shared" si="184"/>
        <v>307</v>
      </c>
      <c r="W395" s="409"/>
      <c r="X395" s="381">
        <f t="shared" si="185"/>
        <v>307</v>
      </c>
      <c r="Y395" s="446"/>
      <c r="Z395" s="381">
        <f t="shared" si="186"/>
        <v>307</v>
      </c>
      <c r="AA395" s="409"/>
      <c r="AB395" s="381">
        <f t="shared" si="187"/>
        <v>307</v>
      </c>
      <c r="AC395" s="390">
        <f t="shared" si="188"/>
        <v>99.675324675324674</v>
      </c>
      <c r="AD395" s="404"/>
    </row>
    <row r="396" spans="1:30">
      <c r="A396" s="471"/>
      <c r="B396" s="503" t="s">
        <v>418</v>
      </c>
      <c r="C396" s="478"/>
      <c r="D396" s="405"/>
      <c r="E396" s="410"/>
      <c r="F396" s="374" t="str">
        <f t="shared" si="174"/>
        <v xml:space="preserve"> </v>
      </c>
      <c r="G396" s="410"/>
      <c r="H396" s="374" t="str">
        <f t="shared" si="179"/>
        <v xml:space="preserve"> </v>
      </c>
      <c r="I396" s="410"/>
      <c r="J396" s="374" t="str">
        <f t="shared" si="180"/>
        <v xml:space="preserve"> </v>
      </c>
      <c r="K396" s="410"/>
      <c r="L396" s="374" t="str">
        <f t="shared" si="170"/>
        <v xml:space="preserve"> </v>
      </c>
      <c r="M396" s="405"/>
      <c r="N396" s="374" t="str">
        <f t="shared" si="181"/>
        <v xml:space="preserve"> </v>
      </c>
      <c r="O396" s="410"/>
      <c r="P396" s="374" t="str">
        <f t="shared" si="182"/>
        <v xml:space="preserve"> </v>
      </c>
      <c r="Q396" s="410"/>
      <c r="R396" s="374" t="str">
        <f t="shared" si="172"/>
        <v xml:space="preserve"> </v>
      </c>
      <c r="S396" s="411"/>
      <c r="T396" s="374" t="str">
        <f t="shared" si="171"/>
        <v xml:space="preserve"> </v>
      </c>
      <c r="U396" s="374"/>
      <c r="V396" s="374" t="str">
        <f t="shared" si="184"/>
        <v xml:space="preserve"> </v>
      </c>
      <c r="W396" s="410"/>
      <c r="X396" s="374" t="str">
        <f t="shared" si="185"/>
        <v xml:space="preserve"> </v>
      </c>
      <c r="Y396" s="405"/>
      <c r="Z396" s="374" t="str">
        <f t="shared" si="186"/>
        <v xml:space="preserve"> </v>
      </c>
      <c r="AA396" s="410"/>
      <c r="AB396" s="381" t="str">
        <f t="shared" si="187"/>
        <v xml:space="preserve"> </v>
      </c>
      <c r="AC396" s="390"/>
      <c r="AD396" s="404"/>
    </row>
    <row r="397" spans="1:30" s="354" customFormat="1">
      <c r="A397" s="436" t="s">
        <v>231</v>
      </c>
      <c r="B397" s="489" t="s">
        <v>419</v>
      </c>
      <c r="C397" s="535" t="s">
        <v>419</v>
      </c>
      <c r="D397" s="536">
        <v>57</v>
      </c>
      <c r="E397" s="409"/>
      <c r="F397" s="374">
        <v>56</v>
      </c>
      <c r="G397" s="409">
        <v>0</v>
      </c>
      <c r="H397" s="374">
        <f t="shared" si="179"/>
        <v>56</v>
      </c>
      <c r="I397" s="409"/>
      <c r="J397" s="374">
        <f t="shared" si="180"/>
        <v>56</v>
      </c>
      <c r="K397" s="409"/>
      <c r="L397" s="381">
        <f t="shared" si="170"/>
        <v>56</v>
      </c>
      <c r="M397" s="446"/>
      <c r="N397" s="374">
        <f t="shared" si="181"/>
        <v>56</v>
      </c>
      <c r="O397" s="409"/>
      <c r="P397" s="374">
        <f t="shared" si="182"/>
        <v>56</v>
      </c>
      <c r="Q397" s="409"/>
      <c r="R397" s="381">
        <f t="shared" si="172"/>
        <v>56</v>
      </c>
      <c r="S397" s="447"/>
      <c r="T397" s="381">
        <f t="shared" si="171"/>
        <v>56</v>
      </c>
      <c r="U397" s="381"/>
      <c r="V397" s="381">
        <f t="shared" si="184"/>
        <v>56</v>
      </c>
      <c r="W397" s="409"/>
      <c r="X397" s="381">
        <f t="shared" si="185"/>
        <v>56</v>
      </c>
      <c r="Y397" s="446"/>
      <c r="Z397" s="381">
        <f t="shared" si="186"/>
        <v>56</v>
      </c>
      <c r="AA397" s="409"/>
      <c r="AB397" s="381">
        <f t="shared" si="187"/>
        <v>56</v>
      </c>
      <c r="AC397" s="390">
        <f t="shared" si="188"/>
        <v>98.245614035087712</v>
      </c>
      <c r="AD397" s="423"/>
    </row>
    <row r="398" spans="1:30" s="352" customFormat="1">
      <c r="A398" s="435"/>
      <c r="B398" s="503" t="s">
        <v>420</v>
      </c>
      <c r="C398" s="537" t="s">
        <v>421</v>
      </c>
      <c r="D398" s="538">
        <v>8</v>
      </c>
      <c r="E398" s="410"/>
      <c r="F398" s="374">
        <v>7.9</v>
      </c>
      <c r="G398" s="410">
        <v>0</v>
      </c>
      <c r="H398" s="374">
        <f t="shared" si="179"/>
        <v>7.9</v>
      </c>
      <c r="I398" s="410"/>
      <c r="J398" s="374">
        <f t="shared" si="180"/>
        <v>7.9</v>
      </c>
      <c r="K398" s="410"/>
      <c r="L398" s="374">
        <f t="shared" si="170"/>
        <v>7.9</v>
      </c>
      <c r="M398" s="405"/>
      <c r="N398" s="374">
        <f t="shared" si="181"/>
        <v>7.9</v>
      </c>
      <c r="O398" s="410"/>
      <c r="P398" s="374">
        <f t="shared" si="182"/>
        <v>7.9</v>
      </c>
      <c r="Q398" s="410"/>
      <c r="R398" s="381">
        <f t="shared" si="172"/>
        <v>7.9</v>
      </c>
      <c r="S398" s="411"/>
      <c r="T398" s="374">
        <f t="shared" si="171"/>
        <v>7.9</v>
      </c>
      <c r="U398" s="374"/>
      <c r="V398" s="374">
        <f t="shared" si="184"/>
        <v>7.9</v>
      </c>
      <c r="W398" s="410"/>
      <c r="X398" s="374">
        <f t="shared" si="185"/>
        <v>7.9</v>
      </c>
      <c r="Y398" s="405"/>
      <c r="Z398" s="374">
        <f t="shared" si="186"/>
        <v>7.9</v>
      </c>
      <c r="AA398" s="410"/>
      <c r="AB398" s="380">
        <f t="shared" si="187"/>
        <v>7.9</v>
      </c>
      <c r="AC398" s="390">
        <f t="shared" si="188"/>
        <v>98.75</v>
      </c>
      <c r="AD398" s="418"/>
    </row>
    <row r="399" spans="1:30" s="354" customFormat="1">
      <c r="A399" s="436" t="s">
        <v>232</v>
      </c>
      <c r="B399" s="489" t="s">
        <v>422</v>
      </c>
      <c r="C399" s="535" t="s">
        <v>422</v>
      </c>
      <c r="D399" s="431">
        <v>13</v>
      </c>
      <c r="E399" s="409"/>
      <c r="F399" s="374">
        <v>13</v>
      </c>
      <c r="G399" s="409"/>
      <c r="H399" s="374">
        <f t="shared" si="179"/>
        <v>13</v>
      </c>
      <c r="I399" s="409"/>
      <c r="J399" s="374">
        <f t="shared" si="180"/>
        <v>13</v>
      </c>
      <c r="K399" s="409"/>
      <c r="L399" s="381">
        <f t="shared" si="170"/>
        <v>13</v>
      </c>
      <c r="M399" s="446"/>
      <c r="N399" s="374">
        <f t="shared" si="181"/>
        <v>13</v>
      </c>
      <c r="O399" s="409"/>
      <c r="P399" s="374">
        <f t="shared" si="182"/>
        <v>13</v>
      </c>
      <c r="Q399" s="409"/>
      <c r="R399" s="381"/>
      <c r="S399" s="447"/>
      <c r="T399" s="374">
        <f t="shared" si="171"/>
        <v>0</v>
      </c>
      <c r="U399" s="381"/>
      <c r="V399" s="381">
        <f t="shared" si="184"/>
        <v>0</v>
      </c>
      <c r="W399" s="409"/>
      <c r="X399" s="381">
        <f t="shared" si="185"/>
        <v>0</v>
      </c>
      <c r="Y399" s="446"/>
      <c r="Z399" s="381">
        <f t="shared" si="186"/>
        <v>0</v>
      </c>
      <c r="AA399" s="409"/>
      <c r="AB399" s="381">
        <v>13</v>
      </c>
      <c r="AC399" s="390">
        <f t="shared" si="188"/>
        <v>100</v>
      </c>
      <c r="AD399" s="423"/>
    </row>
    <row r="400" spans="1:30" s="352" customFormat="1">
      <c r="A400" s="435"/>
      <c r="B400" s="503" t="s">
        <v>423</v>
      </c>
      <c r="C400" s="537" t="s">
        <v>421</v>
      </c>
      <c r="D400" s="539">
        <v>1.8</v>
      </c>
      <c r="E400" s="476"/>
      <c r="F400" s="374">
        <v>1.84</v>
      </c>
      <c r="G400" s="409"/>
      <c r="H400" s="374">
        <f t="shared" si="179"/>
        <v>1.84</v>
      </c>
      <c r="I400" s="409"/>
      <c r="J400" s="374">
        <f t="shared" si="180"/>
        <v>1.84</v>
      </c>
      <c r="K400" s="476"/>
      <c r="L400" s="390">
        <f t="shared" si="170"/>
        <v>1.84</v>
      </c>
      <c r="M400" s="446"/>
      <c r="N400" s="374">
        <f t="shared" si="181"/>
        <v>1.84</v>
      </c>
      <c r="O400" s="409"/>
      <c r="P400" s="374">
        <f t="shared" si="182"/>
        <v>1.84</v>
      </c>
      <c r="Q400" s="409"/>
      <c r="R400" s="380">
        <f t="shared" si="172"/>
        <v>1.84</v>
      </c>
      <c r="S400" s="447"/>
      <c r="T400" s="374">
        <f t="shared" si="171"/>
        <v>1.84</v>
      </c>
      <c r="U400" s="381"/>
      <c r="V400" s="390">
        <f t="shared" si="184"/>
        <v>1.84</v>
      </c>
      <c r="W400" s="409"/>
      <c r="X400" s="390">
        <f t="shared" si="185"/>
        <v>1.84</v>
      </c>
      <c r="Y400" s="446"/>
      <c r="Z400" s="390">
        <f t="shared" si="186"/>
        <v>1.84</v>
      </c>
      <c r="AA400" s="409"/>
      <c r="AB400" s="390">
        <f t="shared" si="187"/>
        <v>1.84</v>
      </c>
      <c r="AC400" s="390">
        <f t="shared" si="188"/>
        <v>102.22222222222221</v>
      </c>
      <c r="AD400" s="418"/>
    </row>
    <row r="401" spans="1:30" s="350" customFormat="1" ht="34.799999999999997">
      <c r="A401" s="482">
        <v>2</v>
      </c>
      <c r="B401" s="481" t="s">
        <v>719</v>
      </c>
      <c r="C401" s="482" t="s">
        <v>24</v>
      </c>
      <c r="D401" s="409">
        <v>100</v>
      </c>
      <c r="E401" s="409"/>
      <c r="F401" s="374">
        <v>100</v>
      </c>
      <c r="G401" s="409"/>
      <c r="H401" s="374">
        <f t="shared" si="179"/>
        <v>100</v>
      </c>
      <c r="I401" s="409"/>
      <c r="J401" s="374">
        <f t="shared" si="180"/>
        <v>100</v>
      </c>
      <c r="K401" s="409"/>
      <c r="L401" s="381">
        <f t="shared" si="170"/>
        <v>100</v>
      </c>
      <c r="M401" s="446"/>
      <c r="N401" s="374">
        <f t="shared" si="181"/>
        <v>100</v>
      </c>
      <c r="O401" s="409"/>
      <c r="P401" s="374">
        <f t="shared" si="182"/>
        <v>100</v>
      </c>
      <c r="Q401" s="409"/>
      <c r="R401" s="381">
        <f t="shared" si="172"/>
        <v>100</v>
      </c>
      <c r="S401" s="447"/>
      <c r="T401" s="381">
        <f t="shared" si="171"/>
        <v>100</v>
      </c>
      <c r="U401" s="381"/>
      <c r="V401" s="381">
        <f t="shared" si="184"/>
        <v>100</v>
      </c>
      <c r="W401" s="409"/>
      <c r="X401" s="381">
        <f t="shared" si="185"/>
        <v>100</v>
      </c>
      <c r="Y401" s="446"/>
      <c r="Z401" s="381">
        <f t="shared" si="186"/>
        <v>100</v>
      </c>
      <c r="AA401" s="409"/>
      <c r="AB401" s="381">
        <f t="shared" si="187"/>
        <v>100</v>
      </c>
      <c r="AC401" s="390">
        <f t="shared" si="188"/>
        <v>100</v>
      </c>
      <c r="AD401" s="412"/>
    </row>
    <row r="402" spans="1:30" s="350" customFormat="1" ht="34.799999999999997">
      <c r="A402" s="482">
        <v>3</v>
      </c>
      <c r="B402" s="481" t="s">
        <v>720</v>
      </c>
      <c r="C402" s="482" t="s">
        <v>24</v>
      </c>
      <c r="D402" s="477">
        <v>75</v>
      </c>
      <c r="E402" s="477"/>
      <c r="F402" s="374">
        <v>75</v>
      </c>
      <c r="G402" s="410"/>
      <c r="H402" s="374">
        <f t="shared" si="179"/>
        <v>75</v>
      </c>
      <c r="I402" s="410"/>
      <c r="J402" s="374">
        <f t="shared" si="180"/>
        <v>75</v>
      </c>
      <c r="K402" s="410"/>
      <c r="L402" s="374">
        <f t="shared" ref="L402:L465" si="189">IF(LEN($C402)=0," ",J402+K402)</f>
        <v>75</v>
      </c>
      <c r="M402" s="405"/>
      <c r="N402" s="374">
        <f t="shared" si="181"/>
        <v>75</v>
      </c>
      <c r="O402" s="410"/>
      <c r="P402" s="374">
        <f t="shared" si="182"/>
        <v>75</v>
      </c>
      <c r="Q402" s="410"/>
      <c r="R402" s="374">
        <f t="shared" ref="R402:R465" si="190">IF(LEN($C402)=0," ",P402+Q402)</f>
        <v>75</v>
      </c>
      <c r="S402" s="411"/>
      <c r="T402" s="374">
        <f t="shared" ref="T402:T465" si="191">IF(LEN($C402)=0," ",R402+S402)</f>
        <v>75</v>
      </c>
      <c r="U402" s="374"/>
      <c r="V402" s="374">
        <f t="shared" ref="V402:V465" si="192">IF(LEN($C402)=0," ",T402+U402)</f>
        <v>75</v>
      </c>
      <c r="W402" s="410"/>
      <c r="X402" s="374">
        <f t="shared" ref="X402:X465" si="193">IF(LEN($C402)=0," ",V402+W402)</f>
        <v>75</v>
      </c>
      <c r="Y402" s="405"/>
      <c r="Z402" s="374">
        <f t="shared" ref="Z402:Z465" si="194">IF(LEN($C402)=0," ",X402+Y402)</f>
        <v>75</v>
      </c>
      <c r="AA402" s="410"/>
      <c r="AB402" s="381">
        <f t="shared" si="187"/>
        <v>75</v>
      </c>
      <c r="AC402" s="390">
        <f t="shared" si="188"/>
        <v>100</v>
      </c>
      <c r="AD402" s="412"/>
    </row>
    <row r="403" spans="1:30" s="350" customFormat="1" ht="34.799999999999997">
      <c r="A403" s="482">
        <v>4</v>
      </c>
      <c r="B403" s="481" t="s">
        <v>721</v>
      </c>
      <c r="C403" s="535" t="s">
        <v>24</v>
      </c>
      <c r="D403" s="409">
        <v>100</v>
      </c>
      <c r="E403" s="410"/>
      <c r="F403" s="374">
        <v>100</v>
      </c>
      <c r="G403" s="410"/>
      <c r="H403" s="374">
        <f t="shared" si="179"/>
        <v>100</v>
      </c>
      <c r="I403" s="410"/>
      <c r="J403" s="374">
        <f t="shared" si="180"/>
        <v>100</v>
      </c>
      <c r="K403" s="410"/>
      <c r="L403" s="374">
        <f t="shared" si="189"/>
        <v>100</v>
      </c>
      <c r="M403" s="405"/>
      <c r="N403" s="374">
        <f t="shared" si="181"/>
        <v>100</v>
      </c>
      <c r="O403" s="410"/>
      <c r="P403" s="374">
        <f t="shared" si="182"/>
        <v>100</v>
      </c>
      <c r="Q403" s="409"/>
      <c r="R403" s="381">
        <f t="shared" si="190"/>
        <v>100</v>
      </c>
      <c r="S403" s="447"/>
      <c r="T403" s="381">
        <f t="shared" si="191"/>
        <v>100</v>
      </c>
      <c r="U403" s="381"/>
      <c r="V403" s="381">
        <f t="shared" si="192"/>
        <v>100</v>
      </c>
      <c r="W403" s="409"/>
      <c r="X403" s="381">
        <f t="shared" si="193"/>
        <v>100</v>
      </c>
      <c r="Y403" s="446"/>
      <c r="Z403" s="381">
        <f t="shared" si="194"/>
        <v>100</v>
      </c>
      <c r="AA403" s="409"/>
      <c r="AB403" s="381">
        <f t="shared" si="187"/>
        <v>100</v>
      </c>
      <c r="AC403" s="390">
        <f t="shared" si="188"/>
        <v>100</v>
      </c>
      <c r="AD403" s="412"/>
    </row>
    <row r="404" spans="1:30" s="350" customFormat="1" ht="34.799999999999997">
      <c r="A404" s="482">
        <v>5</v>
      </c>
      <c r="B404" s="481" t="s">
        <v>430</v>
      </c>
      <c r="C404" s="535" t="s">
        <v>24</v>
      </c>
      <c r="D404" s="540">
        <v>100</v>
      </c>
      <c r="E404" s="409"/>
      <c r="F404" s="374">
        <v>98</v>
      </c>
      <c r="G404" s="410"/>
      <c r="H404" s="374">
        <f t="shared" si="179"/>
        <v>98</v>
      </c>
      <c r="I404" s="410"/>
      <c r="J404" s="374">
        <f t="shared" si="180"/>
        <v>98</v>
      </c>
      <c r="K404" s="410"/>
      <c r="L404" s="374">
        <f t="shared" si="189"/>
        <v>98</v>
      </c>
      <c r="M404" s="405"/>
      <c r="N404" s="374">
        <f t="shared" si="181"/>
        <v>98</v>
      </c>
      <c r="O404" s="410"/>
      <c r="P404" s="374">
        <f t="shared" si="182"/>
        <v>98</v>
      </c>
      <c r="Q404" s="409"/>
      <c r="R404" s="381">
        <f t="shared" si="190"/>
        <v>98</v>
      </c>
      <c r="S404" s="447"/>
      <c r="T404" s="381">
        <f t="shared" si="191"/>
        <v>98</v>
      </c>
      <c r="U404" s="381"/>
      <c r="V404" s="381">
        <f t="shared" si="192"/>
        <v>98</v>
      </c>
      <c r="W404" s="409"/>
      <c r="X404" s="381">
        <f t="shared" si="193"/>
        <v>98</v>
      </c>
      <c r="Y404" s="446"/>
      <c r="Z404" s="381">
        <f t="shared" si="194"/>
        <v>98</v>
      </c>
      <c r="AA404" s="409"/>
      <c r="AB404" s="381">
        <f t="shared" si="187"/>
        <v>98</v>
      </c>
      <c r="AC404" s="390">
        <f t="shared" si="188"/>
        <v>98</v>
      </c>
      <c r="AD404" s="412"/>
    </row>
    <row r="405" spans="1:30" s="350" customFormat="1">
      <c r="A405" s="448" t="s">
        <v>88</v>
      </c>
      <c r="B405" s="464" t="s">
        <v>431</v>
      </c>
      <c r="C405" s="448"/>
      <c r="D405" s="410"/>
      <c r="E405" s="410"/>
      <c r="F405" s="374" t="str">
        <f t="shared" si="174"/>
        <v xml:space="preserve"> </v>
      </c>
      <c r="G405" s="410"/>
      <c r="H405" s="374" t="str">
        <f t="shared" si="179"/>
        <v xml:space="preserve"> </v>
      </c>
      <c r="I405" s="410"/>
      <c r="J405" s="374" t="str">
        <f t="shared" si="180"/>
        <v xml:space="preserve"> </v>
      </c>
      <c r="K405" s="410"/>
      <c r="L405" s="374" t="str">
        <f t="shared" si="189"/>
        <v xml:space="preserve"> </v>
      </c>
      <c r="M405" s="405"/>
      <c r="N405" s="374" t="str">
        <f t="shared" si="181"/>
        <v xml:space="preserve"> </v>
      </c>
      <c r="O405" s="410"/>
      <c r="P405" s="374" t="str">
        <f t="shared" si="182"/>
        <v xml:space="preserve"> </v>
      </c>
      <c r="Q405" s="410"/>
      <c r="R405" s="374" t="str">
        <f t="shared" si="190"/>
        <v xml:space="preserve"> </v>
      </c>
      <c r="S405" s="411"/>
      <c r="T405" s="374" t="str">
        <f t="shared" si="191"/>
        <v xml:space="preserve"> </v>
      </c>
      <c r="U405" s="374"/>
      <c r="V405" s="374" t="str">
        <f t="shared" si="192"/>
        <v xml:space="preserve"> </v>
      </c>
      <c r="W405" s="410"/>
      <c r="X405" s="374" t="str">
        <f t="shared" si="193"/>
        <v xml:space="preserve"> </v>
      </c>
      <c r="Y405" s="405"/>
      <c r="Z405" s="374" t="str">
        <f t="shared" si="194"/>
        <v xml:space="preserve"> </v>
      </c>
      <c r="AA405" s="410"/>
      <c r="AB405" s="381" t="str">
        <f t="shared" si="187"/>
        <v xml:space="preserve"> </v>
      </c>
      <c r="AC405" s="390"/>
      <c r="AD405" s="412"/>
    </row>
    <row r="406" spans="1:30" s="350" customFormat="1">
      <c r="A406" s="448">
        <v>1</v>
      </c>
      <c r="B406" s="481" t="s">
        <v>432</v>
      </c>
      <c r="C406" s="535" t="s">
        <v>433</v>
      </c>
      <c r="D406" s="409">
        <v>12</v>
      </c>
      <c r="E406" s="410"/>
      <c r="F406" s="374">
        <v>12</v>
      </c>
      <c r="G406" s="410"/>
      <c r="H406" s="374">
        <f t="shared" si="179"/>
        <v>12</v>
      </c>
      <c r="I406" s="410"/>
      <c r="J406" s="374">
        <f t="shared" si="180"/>
        <v>12</v>
      </c>
      <c r="K406" s="410"/>
      <c r="L406" s="374">
        <f t="shared" si="189"/>
        <v>12</v>
      </c>
      <c r="M406" s="405"/>
      <c r="N406" s="374">
        <f t="shared" si="181"/>
        <v>12</v>
      </c>
      <c r="O406" s="410"/>
      <c r="P406" s="374">
        <f t="shared" si="182"/>
        <v>12</v>
      </c>
      <c r="Q406" s="409"/>
      <c r="R406" s="381">
        <f t="shared" si="190"/>
        <v>12</v>
      </c>
      <c r="S406" s="447"/>
      <c r="T406" s="381">
        <f t="shared" si="191"/>
        <v>12</v>
      </c>
      <c r="U406" s="381"/>
      <c r="V406" s="381">
        <f t="shared" si="192"/>
        <v>12</v>
      </c>
      <c r="W406" s="409"/>
      <c r="X406" s="381">
        <f t="shared" si="193"/>
        <v>12</v>
      </c>
      <c r="Y406" s="446"/>
      <c r="Z406" s="381">
        <f t="shared" si="194"/>
        <v>12</v>
      </c>
      <c r="AA406" s="409"/>
      <c r="AB406" s="381">
        <f t="shared" si="187"/>
        <v>12</v>
      </c>
      <c r="AC406" s="390">
        <f t="shared" si="188"/>
        <v>100</v>
      </c>
      <c r="AD406" s="412"/>
    </row>
    <row r="407" spans="1:30" s="350" customFormat="1" ht="36">
      <c r="A407" s="471"/>
      <c r="B407" s="503" t="s">
        <v>434</v>
      </c>
      <c r="C407" s="537"/>
      <c r="D407" s="409"/>
      <c r="E407" s="410"/>
      <c r="F407" s="374" t="str">
        <f t="shared" si="174"/>
        <v xml:space="preserve"> </v>
      </c>
      <c r="G407" s="410"/>
      <c r="H407" s="374" t="str">
        <f t="shared" si="179"/>
        <v xml:space="preserve"> </v>
      </c>
      <c r="I407" s="410"/>
      <c r="J407" s="374" t="str">
        <f t="shared" si="180"/>
        <v xml:space="preserve"> </v>
      </c>
      <c r="K407" s="410"/>
      <c r="L407" s="374" t="str">
        <f t="shared" si="189"/>
        <v xml:space="preserve"> </v>
      </c>
      <c r="M407" s="405"/>
      <c r="N407" s="374" t="str">
        <f t="shared" si="181"/>
        <v xml:space="preserve"> </v>
      </c>
      <c r="O407" s="410"/>
      <c r="P407" s="374" t="str">
        <f t="shared" si="182"/>
        <v xml:space="preserve"> </v>
      </c>
      <c r="Q407" s="409"/>
      <c r="R407" s="381" t="str">
        <f t="shared" si="190"/>
        <v xml:space="preserve"> </v>
      </c>
      <c r="S407" s="447"/>
      <c r="T407" s="381" t="str">
        <f t="shared" si="191"/>
        <v xml:space="preserve"> </v>
      </c>
      <c r="U407" s="381"/>
      <c r="V407" s="381" t="str">
        <f t="shared" si="192"/>
        <v xml:space="preserve"> </v>
      </c>
      <c r="W407" s="409"/>
      <c r="X407" s="381" t="str">
        <f t="shared" si="193"/>
        <v xml:space="preserve"> </v>
      </c>
      <c r="Y407" s="446"/>
      <c r="Z407" s="381" t="str">
        <f t="shared" si="194"/>
        <v xml:space="preserve"> </v>
      </c>
      <c r="AA407" s="409"/>
      <c r="AB407" s="381" t="str">
        <f t="shared" si="187"/>
        <v xml:space="preserve"> </v>
      </c>
      <c r="AC407" s="390"/>
      <c r="AD407" s="412"/>
    </row>
    <row r="408" spans="1:30">
      <c r="A408" s="471"/>
      <c r="B408" s="503" t="s">
        <v>435</v>
      </c>
      <c r="C408" s="537" t="s">
        <v>24</v>
      </c>
      <c r="D408" s="446">
        <v>100</v>
      </c>
      <c r="E408" s="410"/>
      <c r="F408" s="374">
        <v>100</v>
      </c>
      <c r="G408" s="410"/>
      <c r="H408" s="374">
        <f t="shared" si="179"/>
        <v>100</v>
      </c>
      <c r="I408" s="410"/>
      <c r="J408" s="374">
        <f t="shared" si="180"/>
        <v>100</v>
      </c>
      <c r="K408" s="410"/>
      <c r="L408" s="374">
        <f t="shared" si="189"/>
        <v>100</v>
      </c>
      <c r="M408" s="405"/>
      <c r="N408" s="374">
        <f t="shared" si="181"/>
        <v>100</v>
      </c>
      <c r="O408" s="410"/>
      <c r="P408" s="374">
        <f t="shared" si="182"/>
        <v>100</v>
      </c>
      <c r="Q408" s="409"/>
      <c r="R408" s="381">
        <f t="shared" si="190"/>
        <v>100</v>
      </c>
      <c r="S408" s="447"/>
      <c r="T408" s="381">
        <f t="shared" si="191"/>
        <v>100</v>
      </c>
      <c r="U408" s="381"/>
      <c r="V408" s="381">
        <f t="shared" si="192"/>
        <v>100</v>
      </c>
      <c r="W408" s="409"/>
      <c r="X408" s="381">
        <f t="shared" si="193"/>
        <v>100</v>
      </c>
      <c r="Y408" s="446"/>
      <c r="Z408" s="381">
        <f t="shared" si="194"/>
        <v>100</v>
      </c>
      <c r="AA408" s="409"/>
      <c r="AB408" s="381">
        <f t="shared" si="187"/>
        <v>100</v>
      </c>
      <c r="AC408" s="390">
        <f t="shared" si="188"/>
        <v>100</v>
      </c>
      <c r="AD408" s="404"/>
    </row>
    <row r="409" spans="1:30" s="350" customFormat="1" ht="34.799999999999997">
      <c r="A409" s="448">
        <v>2</v>
      </c>
      <c r="B409" s="481" t="s">
        <v>722</v>
      </c>
      <c r="C409" s="448" t="s">
        <v>437</v>
      </c>
      <c r="D409" s="476">
        <v>23.41</v>
      </c>
      <c r="E409" s="477">
        <v>43.5</v>
      </c>
      <c r="F409" s="374">
        <f t="shared" si="174"/>
        <v>43.5</v>
      </c>
      <c r="G409" s="410"/>
      <c r="H409" s="374">
        <f t="shared" si="179"/>
        <v>43.5</v>
      </c>
      <c r="I409" s="410"/>
      <c r="J409" s="374">
        <f t="shared" si="180"/>
        <v>43.5</v>
      </c>
      <c r="K409" s="410"/>
      <c r="L409" s="374">
        <f t="shared" si="189"/>
        <v>43.5</v>
      </c>
      <c r="M409" s="405"/>
      <c r="N409" s="374">
        <f t="shared" si="181"/>
        <v>43.5</v>
      </c>
      <c r="O409" s="410"/>
      <c r="P409" s="374">
        <f t="shared" si="182"/>
        <v>43.5</v>
      </c>
      <c r="Q409" s="410"/>
      <c r="R409" s="374">
        <f t="shared" si="190"/>
        <v>43.5</v>
      </c>
      <c r="S409" s="411"/>
      <c r="T409" s="374">
        <f t="shared" si="191"/>
        <v>43.5</v>
      </c>
      <c r="U409" s="374"/>
      <c r="V409" s="374">
        <f t="shared" si="192"/>
        <v>43.5</v>
      </c>
      <c r="W409" s="410"/>
      <c r="X409" s="374">
        <f t="shared" si="193"/>
        <v>43.5</v>
      </c>
      <c r="Y409" s="405"/>
      <c r="Z409" s="374">
        <f t="shared" si="194"/>
        <v>43.5</v>
      </c>
      <c r="AA409" s="410"/>
      <c r="AB409" s="390">
        <f t="shared" si="187"/>
        <v>43.5</v>
      </c>
      <c r="AC409" s="390">
        <f t="shared" si="188"/>
        <v>185.81802648440836</v>
      </c>
      <c r="AD409" s="412"/>
    </row>
    <row r="410" spans="1:30" s="350" customFormat="1" ht="34.799999999999997">
      <c r="A410" s="448">
        <v>3</v>
      </c>
      <c r="B410" s="481" t="s">
        <v>723</v>
      </c>
      <c r="C410" s="448" t="s">
        <v>437</v>
      </c>
      <c r="D410" s="476">
        <v>31.22</v>
      </c>
      <c r="E410" s="477">
        <v>43.5</v>
      </c>
      <c r="F410" s="374">
        <f t="shared" si="174"/>
        <v>43.5</v>
      </c>
      <c r="G410" s="410"/>
      <c r="H410" s="374">
        <f t="shared" si="179"/>
        <v>43.5</v>
      </c>
      <c r="I410" s="410"/>
      <c r="J410" s="374">
        <f t="shared" si="180"/>
        <v>43.5</v>
      </c>
      <c r="K410" s="410"/>
      <c r="L410" s="374">
        <f t="shared" si="189"/>
        <v>43.5</v>
      </c>
      <c r="M410" s="405"/>
      <c r="N410" s="374">
        <f t="shared" si="181"/>
        <v>43.5</v>
      </c>
      <c r="O410" s="410"/>
      <c r="P410" s="374">
        <f t="shared" si="182"/>
        <v>43.5</v>
      </c>
      <c r="Q410" s="410"/>
      <c r="R410" s="374">
        <f t="shared" si="190"/>
        <v>43.5</v>
      </c>
      <c r="S410" s="411"/>
      <c r="T410" s="374">
        <f t="shared" si="191"/>
        <v>43.5</v>
      </c>
      <c r="U410" s="374"/>
      <c r="V410" s="374">
        <f t="shared" si="192"/>
        <v>43.5</v>
      </c>
      <c r="W410" s="410"/>
      <c r="X410" s="374">
        <f t="shared" si="193"/>
        <v>43.5</v>
      </c>
      <c r="Y410" s="405"/>
      <c r="Z410" s="374">
        <f t="shared" si="194"/>
        <v>43.5</v>
      </c>
      <c r="AA410" s="410"/>
      <c r="AB410" s="390">
        <f t="shared" si="187"/>
        <v>43.5</v>
      </c>
      <c r="AC410" s="390">
        <f t="shared" si="188"/>
        <v>139.3337604099936</v>
      </c>
      <c r="AD410" s="412"/>
    </row>
    <row r="411" spans="1:30" s="350" customFormat="1" ht="34.799999999999997">
      <c r="A411" s="448">
        <v>4</v>
      </c>
      <c r="B411" s="481" t="s">
        <v>725</v>
      </c>
      <c r="C411" s="448" t="s">
        <v>24</v>
      </c>
      <c r="D411" s="476">
        <v>14</v>
      </c>
      <c r="E411" s="410">
        <v>14.72</v>
      </c>
      <c r="F411" s="374">
        <f t="shared" si="174"/>
        <v>14.72</v>
      </c>
      <c r="G411" s="410"/>
      <c r="H411" s="374">
        <f t="shared" si="179"/>
        <v>14.72</v>
      </c>
      <c r="I411" s="410"/>
      <c r="J411" s="374">
        <f t="shared" si="180"/>
        <v>14.72</v>
      </c>
      <c r="K411" s="410"/>
      <c r="L411" s="374">
        <f t="shared" si="189"/>
        <v>14.72</v>
      </c>
      <c r="M411" s="405"/>
      <c r="N411" s="374">
        <f t="shared" si="181"/>
        <v>14.72</v>
      </c>
      <c r="O411" s="410"/>
      <c r="P411" s="374">
        <f t="shared" si="182"/>
        <v>14.72</v>
      </c>
      <c r="Q411" s="410"/>
      <c r="R411" s="374">
        <f t="shared" si="190"/>
        <v>14.72</v>
      </c>
      <c r="S411" s="411"/>
      <c r="T411" s="374">
        <f t="shared" si="191"/>
        <v>14.72</v>
      </c>
      <c r="U411" s="374"/>
      <c r="V411" s="374">
        <f t="shared" si="192"/>
        <v>14.72</v>
      </c>
      <c r="W411" s="410"/>
      <c r="X411" s="374">
        <f t="shared" si="193"/>
        <v>14.72</v>
      </c>
      <c r="Y411" s="405"/>
      <c r="Z411" s="374">
        <f t="shared" si="194"/>
        <v>14.72</v>
      </c>
      <c r="AA411" s="410"/>
      <c r="AB411" s="390">
        <f t="shared" si="187"/>
        <v>14.72</v>
      </c>
      <c r="AC411" s="390">
        <f t="shared" si="188"/>
        <v>105.14285714285714</v>
      </c>
      <c r="AD411" s="412"/>
    </row>
    <row r="412" spans="1:30" s="350" customFormat="1" ht="34.799999999999997">
      <c r="A412" s="448">
        <v>5</v>
      </c>
      <c r="B412" s="481" t="s">
        <v>907</v>
      </c>
      <c r="C412" s="448" t="s">
        <v>24</v>
      </c>
      <c r="D412" s="476">
        <v>20.58</v>
      </c>
      <c r="E412" s="540"/>
      <c r="F412" s="374">
        <f t="shared" si="174"/>
        <v>0</v>
      </c>
      <c r="G412" s="410"/>
      <c r="H412" s="374">
        <f t="shared" si="179"/>
        <v>0</v>
      </c>
      <c r="I412" s="410"/>
      <c r="J412" s="374">
        <f t="shared" si="180"/>
        <v>0</v>
      </c>
      <c r="K412" s="410"/>
      <c r="L412" s="374">
        <f t="shared" si="189"/>
        <v>0</v>
      </c>
      <c r="M412" s="405"/>
      <c r="N412" s="374">
        <f t="shared" si="181"/>
        <v>0</v>
      </c>
      <c r="O412" s="410"/>
      <c r="P412" s="374">
        <f t="shared" si="182"/>
        <v>0</v>
      </c>
      <c r="Q412" s="410"/>
      <c r="R412" s="374">
        <f t="shared" si="190"/>
        <v>0</v>
      </c>
      <c r="S412" s="411"/>
      <c r="T412" s="374">
        <f t="shared" si="191"/>
        <v>0</v>
      </c>
      <c r="U412" s="374"/>
      <c r="V412" s="374">
        <f t="shared" si="192"/>
        <v>0</v>
      </c>
      <c r="W412" s="410"/>
      <c r="X412" s="374">
        <f t="shared" si="193"/>
        <v>0</v>
      </c>
      <c r="Y412" s="405"/>
      <c r="Z412" s="374">
        <f t="shared" si="194"/>
        <v>0</v>
      </c>
      <c r="AA412" s="410"/>
      <c r="AB412" s="381">
        <f t="shared" si="187"/>
        <v>0</v>
      </c>
      <c r="AC412" s="390">
        <f t="shared" si="188"/>
        <v>0</v>
      </c>
      <c r="AD412" s="412"/>
    </row>
    <row r="413" spans="1:30" s="350" customFormat="1" ht="34.799999999999997">
      <c r="A413" s="448">
        <v>6</v>
      </c>
      <c r="B413" s="481" t="s">
        <v>908</v>
      </c>
      <c r="C413" s="599" t="s">
        <v>909</v>
      </c>
      <c r="D413" s="476"/>
      <c r="E413" s="410">
        <v>0</v>
      </c>
      <c r="F413" s="374">
        <f t="shared" si="174"/>
        <v>0</v>
      </c>
      <c r="G413" s="410"/>
      <c r="H413" s="374">
        <f t="shared" si="179"/>
        <v>0</v>
      </c>
      <c r="I413" s="410"/>
      <c r="J413" s="374">
        <f t="shared" si="180"/>
        <v>0</v>
      </c>
      <c r="K413" s="410"/>
      <c r="L413" s="374">
        <f t="shared" si="189"/>
        <v>0</v>
      </c>
      <c r="M413" s="405"/>
      <c r="N413" s="374">
        <f t="shared" si="181"/>
        <v>0</v>
      </c>
      <c r="O413" s="410"/>
      <c r="P413" s="374">
        <f t="shared" si="182"/>
        <v>0</v>
      </c>
      <c r="Q413" s="410"/>
      <c r="R413" s="374">
        <f t="shared" si="190"/>
        <v>0</v>
      </c>
      <c r="S413" s="411"/>
      <c r="T413" s="374">
        <f t="shared" si="191"/>
        <v>0</v>
      </c>
      <c r="U413" s="374"/>
      <c r="V413" s="374">
        <f t="shared" si="192"/>
        <v>0</v>
      </c>
      <c r="W413" s="410"/>
      <c r="X413" s="374"/>
      <c r="Y413" s="405"/>
      <c r="Z413" s="374"/>
      <c r="AA413" s="410"/>
      <c r="AB413" s="381">
        <f t="shared" si="187"/>
        <v>0</v>
      </c>
      <c r="AC413" s="390"/>
      <c r="AD413" s="412"/>
    </row>
    <row r="414" spans="1:30" s="350" customFormat="1" ht="34.799999999999997">
      <c r="A414" s="448">
        <v>7</v>
      </c>
      <c r="B414" s="481" t="s">
        <v>724</v>
      </c>
      <c r="C414" s="482" t="s">
        <v>24</v>
      </c>
      <c r="D414" s="477">
        <v>96.61</v>
      </c>
      <c r="E414" s="410"/>
      <c r="F414" s="374">
        <f t="shared" si="174"/>
        <v>0</v>
      </c>
      <c r="G414" s="410"/>
      <c r="H414" s="374">
        <f t="shared" si="179"/>
        <v>0</v>
      </c>
      <c r="I414" s="410"/>
      <c r="J414" s="374">
        <f t="shared" si="180"/>
        <v>0</v>
      </c>
      <c r="K414" s="410"/>
      <c r="L414" s="374">
        <f t="shared" si="189"/>
        <v>0</v>
      </c>
      <c r="M414" s="405"/>
      <c r="N414" s="374">
        <f t="shared" si="181"/>
        <v>0</v>
      </c>
      <c r="O414" s="410"/>
      <c r="P414" s="374">
        <f t="shared" si="182"/>
        <v>0</v>
      </c>
      <c r="Q414" s="410"/>
      <c r="R414" s="374">
        <f t="shared" si="190"/>
        <v>0</v>
      </c>
      <c r="S414" s="411"/>
      <c r="T414" s="374">
        <f t="shared" si="191"/>
        <v>0</v>
      </c>
      <c r="U414" s="374"/>
      <c r="V414" s="374">
        <f t="shared" si="192"/>
        <v>0</v>
      </c>
      <c r="W414" s="410"/>
      <c r="X414" s="374">
        <f t="shared" si="193"/>
        <v>0</v>
      </c>
      <c r="Y414" s="405"/>
      <c r="Z414" s="374">
        <f t="shared" si="194"/>
        <v>0</v>
      </c>
      <c r="AA414" s="410"/>
      <c r="AB414" s="381">
        <f t="shared" si="187"/>
        <v>0</v>
      </c>
      <c r="AC414" s="390">
        <f t="shared" si="188"/>
        <v>0</v>
      </c>
      <c r="AD414" s="412"/>
    </row>
    <row r="415" spans="1:30" s="350" customFormat="1">
      <c r="A415" s="448">
        <v>8</v>
      </c>
      <c r="B415" s="481" t="s">
        <v>441</v>
      </c>
      <c r="C415" s="482" t="s">
        <v>24</v>
      </c>
      <c r="D415" s="477">
        <v>85.1</v>
      </c>
      <c r="E415" s="477">
        <v>93.5</v>
      </c>
      <c r="F415" s="374">
        <f t="shared" si="174"/>
        <v>93.5</v>
      </c>
      <c r="G415" s="410"/>
      <c r="H415" s="374">
        <f t="shared" si="179"/>
        <v>93.5</v>
      </c>
      <c r="I415" s="410"/>
      <c r="J415" s="374">
        <f t="shared" si="180"/>
        <v>93.5</v>
      </c>
      <c r="K415" s="410"/>
      <c r="L415" s="374">
        <f t="shared" si="189"/>
        <v>93.5</v>
      </c>
      <c r="M415" s="405"/>
      <c r="N415" s="374">
        <f t="shared" si="181"/>
        <v>93.5</v>
      </c>
      <c r="O415" s="410"/>
      <c r="P415" s="374">
        <f t="shared" si="182"/>
        <v>93.5</v>
      </c>
      <c r="Q415" s="410"/>
      <c r="R415" s="374">
        <f t="shared" si="190"/>
        <v>93.5</v>
      </c>
      <c r="S415" s="411"/>
      <c r="T415" s="374">
        <f t="shared" si="191"/>
        <v>93.5</v>
      </c>
      <c r="U415" s="374"/>
      <c r="V415" s="374">
        <f t="shared" si="192"/>
        <v>93.5</v>
      </c>
      <c r="W415" s="410"/>
      <c r="X415" s="374">
        <f t="shared" si="193"/>
        <v>93.5</v>
      </c>
      <c r="Y415" s="405"/>
      <c r="Z415" s="374">
        <f t="shared" si="194"/>
        <v>93.5</v>
      </c>
      <c r="AA415" s="410"/>
      <c r="AB415" s="380">
        <f t="shared" si="187"/>
        <v>93.5</v>
      </c>
      <c r="AC415" s="390">
        <f t="shared" si="188"/>
        <v>109.87074030552293</v>
      </c>
      <c r="AD415" s="412"/>
    </row>
    <row r="416" spans="1:30" s="350" customFormat="1">
      <c r="A416" s="448">
        <v>9</v>
      </c>
      <c r="B416" s="481" t="s">
        <v>442</v>
      </c>
      <c r="C416" s="482" t="s">
        <v>24</v>
      </c>
      <c r="D416" s="477">
        <v>86.4</v>
      </c>
      <c r="E416" s="477">
        <v>95.7</v>
      </c>
      <c r="F416" s="374">
        <f t="shared" si="174"/>
        <v>95.7</v>
      </c>
      <c r="G416" s="410"/>
      <c r="H416" s="374">
        <f t="shared" si="179"/>
        <v>95.7</v>
      </c>
      <c r="I416" s="410"/>
      <c r="J416" s="374">
        <f t="shared" si="180"/>
        <v>95.7</v>
      </c>
      <c r="K416" s="410"/>
      <c r="L416" s="374">
        <f t="shared" si="189"/>
        <v>95.7</v>
      </c>
      <c r="M416" s="405"/>
      <c r="N416" s="374">
        <f t="shared" si="181"/>
        <v>95.7</v>
      </c>
      <c r="O416" s="410"/>
      <c r="P416" s="374">
        <f t="shared" si="182"/>
        <v>95.7</v>
      </c>
      <c r="Q416" s="410"/>
      <c r="R416" s="374">
        <f t="shared" si="190"/>
        <v>95.7</v>
      </c>
      <c r="S416" s="411"/>
      <c r="T416" s="374">
        <f t="shared" si="191"/>
        <v>95.7</v>
      </c>
      <c r="U416" s="374"/>
      <c r="V416" s="374">
        <f t="shared" si="192"/>
        <v>95.7</v>
      </c>
      <c r="W416" s="410"/>
      <c r="X416" s="374">
        <f t="shared" si="193"/>
        <v>95.7</v>
      </c>
      <c r="Y416" s="405"/>
      <c r="Z416" s="374">
        <f t="shared" si="194"/>
        <v>95.7</v>
      </c>
      <c r="AA416" s="410"/>
      <c r="AB416" s="380">
        <f t="shared" si="187"/>
        <v>95.7</v>
      </c>
      <c r="AC416" s="390">
        <f t="shared" si="188"/>
        <v>110.76388888888889</v>
      </c>
      <c r="AD416" s="412"/>
    </row>
    <row r="417" spans="1:30" s="350" customFormat="1">
      <c r="A417" s="448">
        <v>10</v>
      </c>
      <c r="B417" s="481" t="s">
        <v>443</v>
      </c>
      <c r="C417" s="482"/>
      <c r="D417" s="410"/>
      <c r="E417" s="410"/>
      <c r="F417" s="374" t="str">
        <f t="shared" si="174"/>
        <v xml:space="preserve"> </v>
      </c>
      <c r="G417" s="410"/>
      <c r="H417" s="374" t="str">
        <f t="shared" si="179"/>
        <v xml:space="preserve"> </v>
      </c>
      <c r="I417" s="410"/>
      <c r="J417" s="374" t="str">
        <f t="shared" si="180"/>
        <v xml:space="preserve"> </v>
      </c>
      <c r="K417" s="410"/>
      <c r="L417" s="374" t="str">
        <f t="shared" si="189"/>
        <v xml:space="preserve"> </v>
      </c>
      <c r="M417" s="405"/>
      <c r="N417" s="374" t="str">
        <f t="shared" si="181"/>
        <v xml:space="preserve"> </v>
      </c>
      <c r="O417" s="410"/>
      <c r="P417" s="374" t="str">
        <f t="shared" si="182"/>
        <v xml:space="preserve"> </v>
      </c>
      <c r="Q417" s="410"/>
      <c r="R417" s="374" t="str">
        <f t="shared" si="190"/>
        <v xml:space="preserve"> </v>
      </c>
      <c r="S417" s="411"/>
      <c r="T417" s="374" t="str">
        <f t="shared" si="191"/>
        <v xml:space="preserve"> </v>
      </c>
      <c r="U417" s="374"/>
      <c r="V417" s="374" t="str">
        <f t="shared" si="192"/>
        <v xml:space="preserve"> </v>
      </c>
      <c r="W417" s="410"/>
      <c r="X417" s="374" t="str">
        <f t="shared" si="193"/>
        <v xml:space="preserve"> </v>
      </c>
      <c r="Y417" s="405"/>
      <c r="Z417" s="374" t="str">
        <f t="shared" si="194"/>
        <v xml:space="preserve"> </v>
      </c>
      <c r="AA417" s="410"/>
      <c r="AB417" s="381" t="str">
        <f t="shared" si="187"/>
        <v xml:space="preserve"> </v>
      </c>
      <c r="AC417" s="390"/>
      <c r="AD417" s="412"/>
    </row>
    <row r="418" spans="1:30" s="350" customFormat="1">
      <c r="A418" s="435"/>
      <c r="B418" s="505" t="s">
        <v>726</v>
      </c>
      <c r="C418" s="537" t="s">
        <v>826</v>
      </c>
      <c r="D418" s="410"/>
      <c r="E418" s="410">
        <v>0</v>
      </c>
      <c r="F418" s="374">
        <f t="shared" si="174"/>
        <v>0</v>
      </c>
      <c r="G418" s="410"/>
      <c r="H418" s="374">
        <f t="shared" si="179"/>
        <v>0</v>
      </c>
      <c r="I418" s="410"/>
      <c r="J418" s="374">
        <f t="shared" si="180"/>
        <v>0</v>
      </c>
      <c r="K418" s="410"/>
      <c r="L418" s="374">
        <f t="shared" si="189"/>
        <v>0</v>
      </c>
      <c r="M418" s="405"/>
      <c r="N418" s="374">
        <f t="shared" si="181"/>
        <v>0</v>
      </c>
      <c r="O418" s="410"/>
      <c r="P418" s="374">
        <f t="shared" si="182"/>
        <v>0</v>
      </c>
      <c r="Q418" s="410"/>
      <c r="R418" s="374">
        <f t="shared" si="190"/>
        <v>0</v>
      </c>
      <c r="S418" s="411"/>
      <c r="T418" s="374">
        <f t="shared" si="191"/>
        <v>0</v>
      </c>
      <c r="U418" s="374"/>
      <c r="V418" s="374">
        <f t="shared" si="192"/>
        <v>0</v>
      </c>
      <c r="W418" s="410"/>
      <c r="X418" s="374">
        <f t="shared" si="193"/>
        <v>0</v>
      </c>
      <c r="Y418" s="405"/>
      <c r="Z418" s="374">
        <f t="shared" si="194"/>
        <v>0</v>
      </c>
      <c r="AA418" s="410"/>
      <c r="AB418" s="381">
        <f t="shared" si="187"/>
        <v>0</v>
      </c>
      <c r="AC418" s="390"/>
      <c r="AD418" s="412"/>
    </row>
    <row r="419" spans="1:30" s="350" customFormat="1">
      <c r="A419" s="471"/>
      <c r="B419" s="503" t="s">
        <v>444</v>
      </c>
      <c r="C419" s="541" t="s">
        <v>57</v>
      </c>
      <c r="D419" s="410">
        <v>0</v>
      </c>
      <c r="E419" s="410"/>
      <c r="F419" s="374">
        <f t="shared" si="174"/>
        <v>0</v>
      </c>
      <c r="G419" s="410"/>
      <c r="H419" s="374">
        <f t="shared" si="179"/>
        <v>0</v>
      </c>
      <c r="I419" s="410"/>
      <c r="J419" s="374">
        <f t="shared" si="180"/>
        <v>0</v>
      </c>
      <c r="K419" s="410"/>
      <c r="L419" s="374">
        <f t="shared" si="189"/>
        <v>0</v>
      </c>
      <c r="M419" s="405"/>
      <c r="N419" s="374">
        <f t="shared" si="181"/>
        <v>0</v>
      </c>
      <c r="O419" s="410"/>
      <c r="P419" s="374">
        <f t="shared" si="182"/>
        <v>0</v>
      </c>
      <c r="Q419" s="410"/>
      <c r="R419" s="374">
        <f t="shared" si="190"/>
        <v>0</v>
      </c>
      <c r="S419" s="411"/>
      <c r="T419" s="374">
        <f t="shared" si="191"/>
        <v>0</v>
      </c>
      <c r="U419" s="374"/>
      <c r="V419" s="374">
        <f t="shared" si="192"/>
        <v>0</v>
      </c>
      <c r="W419" s="410"/>
      <c r="X419" s="374">
        <f t="shared" si="193"/>
        <v>0</v>
      </c>
      <c r="Y419" s="405"/>
      <c r="Z419" s="374">
        <f t="shared" si="194"/>
        <v>0</v>
      </c>
      <c r="AA419" s="410"/>
      <c r="AB419" s="381">
        <f t="shared" si="187"/>
        <v>0</v>
      </c>
      <c r="AC419" s="390"/>
      <c r="AD419" s="412"/>
    </row>
    <row r="420" spans="1:30">
      <c r="A420" s="471"/>
      <c r="B420" s="503" t="s">
        <v>445</v>
      </c>
      <c r="C420" s="537" t="s">
        <v>826</v>
      </c>
      <c r="D420" s="443">
        <v>24</v>
      </c>
      <c r="E420" s="477"/>
      <c r="F420" s="374">
        <f t="shared" si="174"/>
        <v>0</v>
      </c>
      <c r="G420" s="410"/>
      <c r="H420" s="374">
        <f t="shared" si="179"/>
        <v>0</v>
      </c>
      <c r="I420" s="410"/>
      <c r="J420" s="374">
        <f t="shared" si="180"/>
        <v>0</v>
      </c>
      <c r="K420" s="410"/>
      <c r="L420" s="374">
        <f t="shared" si="189"/>
        <v>0</v>
      </c>
      <c r="M420" s="405"/>
      <c r="N420" s="374">
        <f t="shared" si="181"/>
        <v>0</v>
      </c>
      <c r="O420" s="410"/>
      <c r="P420" s="374">
        <f t="shared" si="182"/>
        <v>0</v>
      </c>
      <c r="Q420" s="410"/>
      <c r="R420" s="374">
        <f t="shared" si="190"/>
        <v>0</v>
      </c>
      <c r="S420" s="411"/>
      <c r="T420" s="374">
        <f t="shared" si="191"/>
        <v>0</v>
      </c>
      <c r="U420" s="374"/>
      <c r="V420" s="374">
        <f t="shared" si="192"/>
        <v>0</v>
      </c>
      <c r="W420" s="410"/>
      <c r="X420" s="374">
        <f t="shared" si="193"/>
        <v>0</v>
      </c>
      <c r="Y420" s="405"/>
      <c r="Z420" s="374">
        <f t="shared" si="194"/>
        <v>0</v>
      </c>
      <c r="AA420" s="410"/>
      <c r="AB420" s="381">
        <f t="shared" si="187"/>
        <v>0</v>
      </c>
      <c r="AC420" s="390">
        <f t="shared" si="188"/>
        <v>0</v>
      </c>
      <c r="AD420" s="404"/>
    </row>
    <row r="421" spans="1:30">
      <c r="A421" s="471"/>
      <c r="B421" s="503" t="s">
        <v>446</v>
      </c>
      <c r="C421" s="537" t="s">
        <v>24</v>
      </c>
      <c r="D421" s="405">
        <v>0.27</v>
      </c>
      <c r="E421" s="410"/>
      <c r="F421" s="374">
        <f t="shared" si="174"/>
        <v>0</v>
      </c>
      <c r="G421" s="410"/>
      <c r="H421" s="374">
        <f t="shared" si="179"/>
        <v>0</v>
      </c>
      <c r="I421" s="410"/>
      <c r="J421" s="374">
        <f t="shared" si="180"/>
        <v>0</v>
      </c>
      <c r="K421" s="410"/>
      <c r="L421" s="374">
        <f t="shared" si="189"/>
        <v>0</v>
      </c>
      <c r="M421" s="405"/>
      <c r="N421" s="374">
        <f t="shared" si="181"/>
        <v>0</v>
      </c>
      <c r="O421" s="410"/>
      <c r="P421" s="374">
        <f t="shared" si="182"/>
        <v>0</v>
      </c>
      <c r="Q421" s="410"/>
      <c r="R421" s="374">
        <f t="shared" si="190"/>
        <v>0</v>
      </c>
      <c r="S421" s="411"/>
      <c r="T421" s="374">
        <f t="shared" si="191"/>
        <v>0</v>
      </c>
      <c r="U421" s="374"/>
      <c r="V421" s="374">
        <f t="shared" si="192"/>
        <v>0</v>
      </c>
      <c r="W421" s="410"/>
      <c r="X421" s="374">
        <f t="shared" si="193"/>
        <v>0</v>
      </c>
      <c r="Y421" s="405"/>
      <c r="Z421" s="374">
        <f t="shared" si="194"/>
        <v>0</v>
      </c>
      <c r="AA421" s="410"/>
      <c r="AB421" s="381">
        <f t="shared" si="187"/>
        <v>0</v>
      </c>
      <c r="AC421" s="390">
        <f t="shared" si="188"/>
        <v>0</v>
      </c>
      <c r="AD421" s="404"/>
    </row>
    <row r="422" spans="1:30" s="350" customFormat="1">
      <c r="A422" s="448">
        <v>11</v>
      </c>
      <c r="B422" s="481" t="s">
        <v>922</v>
      </c>
      <c r="C422" s="482" t="s">
        <v>24</v>
      </c>
      <c r="D422" s="477">
        <v>96.1</v>
      </c>
      <c r="E422" s="410"/>
      <c r="F422" s="374">
        <f t="shared" si="174"/>
        <v>0</v>
      </c>
      <c r="G422" s="410"/>
      <c r="H422" s="374">
        <f t="shared" si="179"/>
        <v>0</v>
      </c>
      <c r="I422" s="410"/>
      <c r="J422" s="374">
        <f t="shared" si="180"/>
        <v>0</v>
      </c>
      <c r="K422" s="410"/>
      <c r="L422" s="377"/>
      <c r="M422" s="405"/>
      <c r="N422" s="374">
        <f t="shared" si="181"/>
        <v>0</v>
      </c>
      <c r="O422" s="410"/>
      <c r="P422" s="374">
        <f t="shared" si="182"/>
        <v>0</v>
      </c>
      <c r="Q422" s="410"/>
      <c r="R422" s="374">
        <f t="shared" si="190"/>
        <v>0</v>
      </c>
      <c r="S422" s="411"/>
      <c r="T422" s="374">
        <f t="shared" si="191"/>
        <v>0</v>
      </c>
      <c r="U422" s="377"/>
      <c r="V422" s="374">
        <f t="shared" si="192"/>
        <v>0</v>
      </c>
      <c r="W422" s="410"/>
      <c r="X422" s="377"/>
      <c r="Y422" s="405"/>
      <c r="Z422" s="377"/>
      <c r="AA422" s="410"/>
      <c r="AB422" s="381">
        <f t="shared" si="187"/>
        <v>0</v>
      </c>
      <c r="AC422" s="390">
        <f t="shared" si="188"/>
        <v>0</v>
      </c>
      <c r="AD422" s="412"/>
    </row>
    <row r="423" spans="1:30" s="350" customFormat="1" ht="34.799999999999997">
      <c r="A423" s="448">
        <v>12</v>
      </c>
      <c r="B423" s="481" t="s">
        <v>923</v>
      </c>
      <c r="C423" s="482" t="s">
        <v>24</v>
      </c>
      <c r="D423" s="409">
        <v>60</v>
      </c>
      <c r="E423" s="410"/>
      <c r="F423" s="374">
        <f t="shared" si="174"/>
        <v>0</v>
      </c>
      <c r="G423" s="410"/>
      <c r="H423" s="374">
        <f t="shared" si="179"/>
        <v>0</v>
      </c>
      <c r="I423" s="410"/>
      <c r="J423" s="374">
        <f t="shared" si="180"/>
        <v>0</v>
      </c>
      <c r="K423" s="410"/>
      <c r="L423" s="377"/>
      <c r="M423" s="405"/>
      <c r="N423" s="374">
        <f t="shared" si="181"/>
        <v>0</v>
      </c>
      <c r="O423" s="410"/>
      <c r="P423" s="374">
        <f t="shared" si="182"/>
        <v>0</v>
      </c>
      <c r="Q423" s="410"/>
      <c r="R423" s="374">
        <f t="shared" si="190"/>
        <v>0</v>
      </c>
      <c r="S423" s="411"/>
      <c r="T423" s="374">
        <f t="shared" si="191"/>
        <v>0</v>
      </c>
      <c r="U423" s="377"/>
      <c r="V423" s="374">
        <f t="shared" si="192"/>
        <v>0</v>
      </c>
      <c r="W423" s="410"/>
      <c r="X423" s="377"/>
      <c r="Y423" s="405"/>
      <c r="Z423" s="377"/>
      <c r="AA423" s="410"/>
      <c r="AB423" s="381">
        <f t="shared" si="187"/>
        <v>0</v>
      </c>
      <c r="AC423" s="390">
        <f t="shared" si="188"/>
        <v>0</v>
      </c>
      <c r="AD423" s="412"/>
    </row>
    <row r="424" spans="1:30" s="350" customFormat="1" ht="34.799999999999997">
      <c r="A424" s="448">
        <v>13</v>
      </c>
      <c r="B424" s="481" t="s">
        <v>924</v>
      </c>
      <c r="C424" s="482" t="s">
        <v>24</v>
      </c>
      <c r="D424" s="409">
        <v>96</v>
      </c>
      <c r="E424" s="410"/>
      <c r="F424" s="374">
        <f t="shared" si="174"/>
        <v>0</v>
      </c>
      <c r="G424" s="410"/>
      <c r="H424" s="374">
        <f t="shared" si="179"/>
        <v>0</v>
      </c>
      <c r="I424" s="410"/>
      <c r="J424" s="374">
        <f t="shared" si="180"/>
        <v>0</v>
      </c>
      <c r="K424" s="410"/>
      <c r="L424" s="377"/>
      <c r="M424" s="405"/>
      <c r="N424" s="374">
        <f t="shared" si="181"/>
        <v>0</v>
      </c>
      <c r="O424" s="410"/>
      <c r="P424" s="374">
        <f t="shared" si="182"/>
        <v>0</v>
      </c>
      <c r="Q424" s="410"/>
      <c r="R424" s="374">
        <f t="shared" si="190"/>
        <v>0</v>
      </c>
      <c r="S424" s="411"/>
      <c r="T424" s="374">
        <f t="shared" si="191"/>
        <v>0</v>
      </c>
      <c r="U424" s="377"/>
      <c r="V424" s="374">
        <f t="shared" si="192"/>
        <v>0</v>
      </c>
      <c r="W424" s="410"/>
      <c r="X424" s="377"/>
      <c r="Y424" s="405"/>
      <c r="Z424" s="377"/>
      <c r="AA424" s="410"/>
      <c r="AB424" s="381">
        <f t="shared" si="187"/>
        <v>0</v>
      </c>
      <c r="AC424" s="390">
        <f t="shared" si="188"/>
        <v>0</v>
      </c>
      <c r="AD424" s="412"/>
    </row>
    <row r="425" spans="1:30" s="361" customFormat="1">
      <c r="A425" s="485" t="s">
        <v>842</v>
      </c>
      <c r="B425" s="486" t="str">
        <f>UPPER("Giáo dục &amp; Đào tạo")</f>
        <v>GIÁO DỤC &amp; ĐÀO TẠO</v>
      </c>
      <c r="C425" s="485"/>
      <c r="D425" s="485"/>
      <c r="E425" s="597"/>
      <c r="F425" s="400" t="str">
        <f t="shared" ref="F425:F485" si="195">IF(LEN(C425)=0," ",E425)</f>
        <v xml:space="preserve"> </v>
      </c>
      <c r="G425" s="597"/>
      <c r="H425" s="400" t="str">
        <f t="shared" ref="H425:H487" si="196">IF(LEN(C425)=0," ",F425+G425)</f>
        <v xml:space="preserve"> </v>
      </c>
      <c r="I425" s="597"/>
      <c r="J425" s="400" t="str">
        <f t="shared" ref="J425:J487" si="197">IF(LEN($C425)=0," ",H425+I425)</f>
        <v xml:space="preserve"> </v>
      </c>
      <c r="K425" s="597"/>
      <c r="L425" s="619" t="str">
        <f t="shared" si="189"/>
        <v xml:space="preserve"> </v>
      </c>
      <c r="M425" s="622"/>
      <c r="N425" s="400" t="str">
        <f t="shared" ref="N425:N487" si="198">IF(LEN($C425)=0," ",L425+M425)</f>
        <v xml:space="preserve"> </v>
      </c>
      <c r="O425" s="597"/>
      <c r="P425" s="400" t="str">
        <f t="shared" ref="P425:P486" si="199">IF(LEN($C425)=0," ",N425+O425)</f>
        <v xml:space="preserve"> </v>
      </c>
      <c r="Q425" s="597"/>
      <c r="R425" s="619" t="str">
        <f t="shared" si="190"/>
        <v xml:space="preserve"> </v>
      </c>
      <c r="S425" s="597"/>
      <c r="T425" s="619" t="str">
        <f t="shared" si="191"/>
        <v xml:space="preserve"> </v>
      </c>
      <c r="U425" s="619"/>
      <c r="V425" s="619" t="str">
        <f t="shared" si="192"/>
        <v xml:space="preserve"> </v>
      </c>
      <c r="W425" s="597"/>
      <c r="X425" s="619" t="str">
        <f t="shared" si="193"/>
        <v xml:space="preserve"> </v>
      </c>
      <c r="Y425" s="622"/>
      <c r="Z425" s="619" t="str">
        <f t="shared" si="194"/>
        <v xml:space="preserve"> </v>
      </c>
      <c r="AA425" s="597"/>
      <c r="AB425" s="619" t="str">
        <f t="shared" si="187"/>
        <v xml:space="preserve"> </v>
      </c>
      <c r="AC425" s="620"/>
      <c r="AD425" s="485"/>
    </row>
    <row r="426" spans="1:30" s="363" customFormat="1">
      <c r="A426" s="542" t="s">
        <v>6</v>
      </c>
      <c r="B426" s="543" t="s">
        <v>727</v>
      </c>
      <c r="C426" s="542" t="s">
        <v>453</v>
      </c>
      <c r="D426" s="447">
        <v>20089</v>
      </c>
      <c r="E426" s="446">
        <v>20007</v>
      </c>
      <c r="F426" s="374">
        <f t="shared" si="195"/>
        <v>20007</v>
      </c>
      <c r="G426" s="409"/>
      <c r="H426" s="374">
        <f t="shared" si="196"/>
        <v>20007</v>
      </c>
      <c r="I426" s="409"/>
      <c r="J426" s="374">
        <f t="shared" si="197"/>
        <v>20007</v>
      </c>
      <c r="K426" s="409"/>
      <c r="L426" s="381">
        <f t="shared" si="189"/>
        <v>20007</v>
      </c>
      <c r="M426" s="446"/>
      <c r="N426" s="374">
        <f t="shared" si="198"/>
        <v>20007</v>
      </c>
      <c r="O426" s="409"/>
      <c r="P426" s="374">
        <f t="shared" si="199"/>
        <v>20007</v>
      </c>
      <c r="Q426" s="409"/>
      <c r="R426" s="381">
        <f t="shared" ref="R426:R428" si="200">P426</f>
        <v>20007</v>
      </c>
      <c r="S426" s="447"/>
      <c r="T426" s="381">
        <f t="shared" si="191"/>
        <v>20007</v>
      </c>
      <c r="U426" s="381"/>
      <c r="V426" s="381">
        <f t="shared" si="192"/>
        <v>20007</v>
      </c>
      <c r="W426" s="409"/>
      <c r="X426" s="381">
        <f t="shared" si="193"/>
        <v>20007</v>
      </c>
      <c r="Y426" s="446"/>
      <c r="Z426" s="381">
        <f t="shared" si="194"/>
        <v>20007</v>
      </c>
      <c r="AA426" s="409"/>
      <c r="AB426" s="381">
        <f t="shared" ref="AB426:AB489" si="201">IF(LEN($C426)=0," ",Z426+AA426)</f>
        <v>20007</v>
      </c>
      <c r="AC426" s="390">
        <f t="shared" si="188"/>
        <v>99.591816416944596</v>
      </c>
      <c r="AD426" s="509"/>
    </row>
    <row r="427" spans="1:30" s="364" customFormat="1">
      <c r="A427" s="542">
        <v>1</v>
      </c>
      <c r="B427" s="543" t="s">
        <v>454</v>
      </c>
      <c r="C427" s="542" t="s">
        <v>455</v>
      </c>
      <c r="D427" s="447">
        <v>4011</v>
      </c>
      <c r="E427" s="446">
        <v>4422</v>
      </c>
      <c r="F427" s="374">
        <f t="shared" si="195"/>
        <v>4422</v>
      </c>
      <c r="G427" s="409"/>
      <c r="H427" s="374">
        <f t="shared" si="196"/>
        <v>4422</v>
      </c>
      <c r="I427" s="409"/>
      <c r="J427" s="374">
        <f t="shared" si="197"/>
        <v>4422</v>
      </c>
      <c r="K427" s="409"/>
      <c r="L427" s="381">
        <f t="shared" si="189"/>
        <v>4422</v>
      </c>
      <c r="M427" s="446"/>
      <c r="N427" s="374">
        <f t="shared" si="198"/>
        <v>4422</v>
      </c>
      <c r="O427" s="409"/>
      <c r="P427" s="374">
        <f t="shared" si="199"/>
        <v>4422</v>
      </c>
      <c r="Q427" s="409"/>
      <c r="R427" s="381">
        <f t="shared" si="200"/>
        <v>4422</v>
      </c>
      <c r="S427" s="447"/>
      <c r="T427" s="381">
        <f t="shared" si="191"/>
        <v>4422</v>
      </c>
      <c r="U427" s="381"/>
      <c r="V427" s="381">
        <f t="shared" si="192"/>
        <v>4422</v>
      </c>
      <c r="W427" s="409"/>
      <c r="X427" s="381">
        <f t="shared" si="193"/>
        <v>4422</v>
      </c>
      <c r="Y427" s="446"/>
      <c r="Z427" s="381">
        <f t="shared" si="194"/>
        <v>4422</v>
      </c>
      <c r="AA427" s="409"/>
      <c r="AB427" s="381">
        <f t="shared" si="201"/>
        <v>4422</v>
      </c>
      <c r="AC427" s="390">
        <f t="shared" si="188"/>
        <v>110.24682124158565</v>
      </c>
      <c r="AD427" s="544"/>
    </row>
    <row r="428" spans="1:30" s="363" customFormat="1">
      <c r="A428" s="545"/>
      <c r="B428" s="546" t="s">
        <v>456</v>
      </c>
      <c r="C428" s="545" t="s">
        <v>455</v>
      </c>
      <c r="D428" s="547">
        <v>815</v>
      </c>
      <c r="E428" s="446">
        <v>943</v>
      </c>
      <c r="F428" s="374">
        <f t="shared" si="195"/>
        <v>943</v>
      </c>
      <c r="G428" s="409"/>
      <c r="H428" s="374">
        <f t="shared" si="196"/>
        <v>943</v>
      </c>
      <c r="I428" s="409"/>
      <c r="J428" s="374">
        <f t="shared" si="197"/>
        <v>943</v>
      </c>
      <c r="K428" s="409"/>
      <c r="L428" s="381">
        <f t="shared" si="189"/>
        <v>943</v>
      </c>
      <c r="M428" s="446"/>
      <c r="N428" s="374">
        <f t="shared" si="198"/>
        <v>943</v>
      </c>
      <c r="O428" s="409"/>
      <c r="P428" s="374">
        <f t="shared" si="199"/>
        <v>943</v>
      </c>
      <c r="Q428" s="409"/>
      <c r="R428" s="381">
        <f t="shared" si="200"/>
        <v>943</v>
      </c>
      <c r="S428" s="447"/>
      <c r="T428" s="381">
        <f t="shared" si="191"/>
        <v>943</v>
      </c>
      <c r="U428" s="381"/>
      <c r="V428" s="381">
        <f t="shared" si="192"/>
        <v>943</v>
      </c>
      <c r="W428" s="409"/>
      <c r="X428" s="381">
        <f t="shared" si="193"/>
        <v>943</v>
      </c>
      <c r="Y428" s="446"/>
      <c r="Z428" s="381">
        <f t="shared" si="194"/>
        <v>943</v>
      </c>
      <c r="AA428" s="409"/>
      <c r="AB428" s="381">
        <f t="shared" si="201"/>
        <v>943</v>
      </c>
      <c r="AC428" s="390">
        <f t="shared" si="188"/>
        <v>115.70552147239263</v>
      </c>
      <c r="AD428" s="509"/>
    </row>
    <row r="429" spans="1:30" s="363" customFormat="1">
      <c r="A429" s="545"/>
      <c r="B429" s="546" t="s">
        <v>457</v>
      </c>
      <c r="C429" s="545" t="s">
        <v>455</v>
      </c>
      <c r="D429" s="547">
        <v>3196</v>
      </c>
      <c r="E429" s="446">
        <f>E427-E428</f>
        <v>3479</v>
      </c>
      <c r="F429" s="374">
        <f t="shared" si="195"/>
        <v>3479</v>
      </c>
      <c r="G429" s="409"/>
      <c r="H429" s="374">
        <f t="shared" si="196"/>
        <v>3479</v>
      </c>
      <c r="I429" s="409"/>
      <c r="J429" s="374">
        <f t="shared" si="197"/>
        <v>3479</v>
      </c>
      <c r="K429" s="409"/>
      <c r="L429" s="381">
        <f t="shared" si="189"/>
        <v>3479</v>
      </c>
      <c r="M429" s="446"/>
      <c r="N429" s="374">
        <f t="shared" si="198"/>
        <v>3479</v>
      </c>
      <c r="O429" s="409"/>
      <c r="P429" s="374">
        <f t="shared" si="199"/>
        <v>3479</v>
      </c>
      <c r="Q429" s="409"/>
      <c r="R429" s="381">
        <f>P429</f>
        <v>3479</v>
      </c>
      <c r="S429" s="447"/>
      <c r="T429" s="381">
        <f t="shared" si="191"/>
        <v>3479</v>
      </c>
      <c r="U429" s="381"/>
      <c r="V429" s="381">
        <f t="shared" si="192"/>
        <v>3479</v>
      </c>
      <c r="W429" s="409"/>
      <c r="X429" s="381">
        <f t="shared" si="193"/>
        <v>3479</v>
      </c>
      <c r="Y429" s="446"/>
      <c r="Z429" s="381">
        <f t="shared" si="194"/>
        <v>3479</v>
      </c>
      <c r="AA429" s="409"/>
      <c r="AB429" s="381">
        <f t="shared" si="201"/>
        <v>3479</v>
      </c>
      <c r="AC429" s="390">
        <f t="shared" si="188"/>
        <v>108.85481852315395</v>
      </c>
      <c r="AD429" s="509"/>
    </row>
    <row r="430" spans="1:30" s="363" customFormat="1">
      <c r="A430" s="542">
        <v>2</v>
      </c>
      <c r="B430" s="543" t="s">
        <v>458</v>
      </c>
      <c r="C430" s="542" t="s">
        <v>453</v>
      </c>
      <c r="D430" s="447">
        <v>15748</v>
      </c>
      <c r="E430" s="446">
        <v>15585</v>
      </c>
      <c r="F430" s="374">
        <f t="shared" si="195"/>
        <v>15585</v>
      </c>
      <c r="G430" s="409"/>
      <c r="H430" s="374">
        <f t="shared" si="196"/>
        <v>15585</v>
      </c>
      <c r="I430" s="409"/>
      <c r="J430" s="374">
        <f t="shared" si="197"/>
        <v>15585</v>
      </c>
      <c r="K430" s="409"/>
      <c r="L430" s="381">
        <f t="shared" si="189"/>
        <v>15585</v>
      </c>
      <c r="M430" s="446"/>
      <c r="N430" s="374">
        <f t="shared" si="198"/>
        <v>15585</v>
      </c>
      <c r="O430" s="409"/>
      <c r="P430" s="374">
        <f t="shared" si="199"/>
        <v>15585</v>
      </c>
      <c r="Q430" s="409"/>
      <c r="R430" s="381">
        <f>P430</f>
        <v>15585</v>
      </c>
      <c r="S430" s="447"/>
      <c r="T430" s="381">
        <f t="shared" si="191"/>
        <v>15585</v>
      </c>
      <c r="U430" s="381"/>
      <c r="V430" s="381">
        <f t="shared" si="192"/>
        <v>15585</v>
      </c>
      <c r="W430" s="409"/>
      <c r="X430" s="381">
        <f t="shared" si="193"/>
        <v>15585</v>
      </c>
      <c r="Y430" s="446"/>
      <c r="Z430" s="381">
        <f t="shared" si="194"/>
        <v>15585</v>
      </c>
      <c r="AA430" s="409"/>
      <c r="AB430" s="381">
        <f t="shared" si="201"/>
        <v>15585</v>
      </c>
      <c r="AC430" s="390">
        <f t="shared" si="188"/>
        <v>98.964947929895857</v>
      </c>
      <c r="AD430" s="509"/>
    </row>
    <row r="431" spans="1:30" s="363" customFormat="1">
      <c r="A431" s="545"/>
      <c r="B431" s="548" t="s">
        <v>459</v>
      </c>
      <c r="C431" s="545" t="s">
        <v>453</v>
      </c>
      <c r="D431" s="547">
        <v>287</v>
      </c>
      <c r="E431" s="446">
        <v>290</v>
      </c>
      <c r="F431" s="374">
        <f t="shared" si="195"/>
        <v>290</v>
      </c>
      <c r="G431" s="409"/>
      <c r="H431" s="374">
        <f t="shared" si="196"/>
        <v>290</v>
      </c>
      <c r="I431" s="409"/>
      <c r="J431" s="374">
        <f t="shared" si="197"/>
        <v>290</v>
      </c>
      <c r="K431" s="409"/>
      <c r="L431" s="381">
        <f t="shared" si="189"/>
        <v>290</v>
      </c>
      <c r="M431" s="446"/>
      <c r="N431" s="374">
        <f t="shared" si="198"/>
        <v>290</v>
      </c>
      <c r="O431" s="409"/>
      <c r="P431" s="374">
        <f t="shared" si="199"/>
        <v>290</v>
      </c>
      <c r="Q431" s="409"/>
      <c r="R431" s="381">
        <f t="shared" si="190"/>
        <v>290</v>
      </c>
      <c r="S431" s="447"/>
      <c r="T431" s="381">
        <f t="shared" si="191"/>
        <v>290</v>
      </c>
      <c r="U431" s="381"/>
      <c r="V431" s="381">
        <f t="shared" si="192"/>
        <v>290</v>
      </c>
      <c r="W431" s="409"/>
      <c r="X431" s="381">
        <f t="shared" si="193"/>
        <v>290</v>
      </c>
      <c r="Y431" s="446"/>
      <c r="Z431" s="381">
        <f t="shared" si="194"/>
        <v>290</v>
      </c>
      <c r="AA431" s="409"/>
      <c r="AB431" s="381">
        <f t="shared" si="201"/>
        <v>290</v>
      </c>
      <c r="AC431" s="390">
        <f t="shared" si="188"/>
        <v>101.04529616724737</v>
      </c>
      <c r="AD431" s="509"/>
    </row>
    <row r="432" spans="1:30" s="363" customFormat="1">
      <c r="A432" s="545"/>
      <c r="B432" s="549" t="s">
        <v>460</v>
      </c>
      <c r="C432" s="545"/>
      <c r="D432" s="406"/>
      <c r="E432" s="446"/>
      <c r="F432" s="374" t="str">
        <f t="shared" si="195"/>
        <v xml:space="preserve"> </v>
      </c>
      <c r="G432" s="409"/>
      <c r="H432" s="374" t="str">
        <f t="shared" si="196"/>
        <v xml:space="preserve"> </v>
      </c>
      <c r="I432" s="409"/>
      <c r="J432" s="374" t="str">
        <f t="shared" si="197"/>
        <v xml:space="preserve"> </v>
      </c>
      <c r="K432" s="409"/>
      <c r="L432" s="381" t="str">
        <f t="shared" si="189"/>
        <v xml:space="preserve"> </v>
      </c>
      <c r="M432" s="446"/>
      <c r="N432" s="374" t="str">
        <f t="shared" si="198"/>
        <v xml:space="preserve"> </v>
      </c>
      <c r="O432" s="409"/>
      <c r="P432" s="374" t="str">
        <f t="shared" si="199"/>
        <v xml:space="preserve"> </v>
      </c>
      <c r="Q432" s="409"/>
      <c r="R432" s="381" t="str">
        <f t="shared" si="190"/>
        <v xml:space="preserve"> </v>
      </c>
      <c r="S432" s="447"/>
      <c r="T432" s="381" t="str">
        <f t="shared" si="191"/>
        <v xml:space="preserve"> </v>
      </c>
      <c r="U432" s="381"/>
      <c r="V432" s="381" t="str">
        <f t="shared" si="192"/>
        <v xml:space="preserve"> </v>
      </c>
      <c r="W432" s="409"/>
      <c r="X432" s="381" t="str">
        <f t="shared" si="193"/>
        <v xml:space="preserve"> </v>
      </c>
      <c r="Y432" s="446"/>
      <c r="Z432" s="381" t="str">
        <f t="shared" si="194"/>
        <v xml:space="preserve"> </v>
      </c>
      <c r="AA432" s="409"/>
      <c r="AB432" s="381" t="str">
        <f t="shared" si="201"/>
        <v xml:space="preserve"> </v>
      </c>
      <c r="AC432" s="390"/>
      <c r="AD432" s="509"/>
    </row>
    <row r="433" spans="1:30" s="363" customFormat="1">
      <c r="A433" s="545"/>
      <c r="B433" s="546" t="s">
        <v>461</v>
      </c>
      <c r="C433" s="545" t="s">
        <v>453</v>
      </c>
      <c r="D433" s="547">
        <v>6969</v>
      </c>
      <c r="E433" s="446">
        <v>7362</v>
      </c>
      <c r="F433" s="374">
        <f t="shared" si="195"/>
        <v>7362</v>
      </c>
      <c r="G433" s="409"/>
      <c r="H433" s="374">
        <f t="shared" si="196"/>
        <v>7362</v>
      </c>
      <c r="I433" s="409"/>
      <c r="J433" s="374">
        <f t="shared" si="197"/>
        <v>7362</v>
      </c>
      <c r="K433" s="409"/>
      <c r="L433" s="381">
        <f t="shared" si="189"/>
        <v>7362</v>
      </c>
      <c r="M433" s="446"/>
      <c r="N433" s="374">
        <f t="shared" si="198"/>
        <v>7362</v>
      </c>
      <c r="O433" s="409"/>
      <c r="P433" s="374">
        <f t="shared" si="199"/>
        <v>7362</v>
      </c>
      <c r="Q433" s="409"/>
      <c r="R433" s="381">
        <f t="shared" si="190"/>
        <v>7362</v>
      </c>
      <c r="S433" s="447"/>
      <c r="T433" s="381">
        <f t="shared" si="191"/>
        <v>7362</v>
      </c>
      <c r="U433" s="381"/>
      <c r="V433" s="381">
        <f t="shared" si="192"/>
        <v>7362</v>
      </c>
      <c r="W433" s="409"/>
      <c r="X433" s="381">
        <f t="shared" si="193"/>
        <v>7362</v>
      </c>
      <c r="Y433" s="446"/>
      <c r="Z433" s="381">
        <f t="shared" si="194"/>
        <v>7362</v>
      </c>
      <c r="AA433" s="409"/>
      <c r="AB433" s="381">
        <f t="shared" si="201"/>
        <v>7362</v>
      </c>
      <c r="AC433" s="390">
        <f t="shared" si="188"/>
        <v>105.63925957813171</v>
      </c>
      <c r="AD433" s="509"/>
    </row>
    <row r="434" spans="1:30" s="363" customFormat="1">
      <c r="A434" s="550"/>
      <c r="B434" s="549" t="s">
        <v>462</v>
      </c>
      <c r="C434" s="550" t="s">
        <v>453</v>
      </c>
      <c r="D434" s="547">
        <v>1326</v>
      </c>
      <c r="E434" s="446">
        <v>1423</v>
      </c>
      <c r="F434" s="374">
        <f t="shared" si="195"/>
        <v>1423</v>
      </c>
      <c r="G434" s="409"/>
      <c r="H434" s="374">
        <f t="shared" si="196"/>
        <v>1423</v>
      </c>
      <c r="I434" s="409"/>
      <c r="J434" s="374">
        <f t="shared" si="197"/>
        <v>1423</v>
      </c>
      <c r="K434" s="409"/>
      <c r="L434" s="381">
        <f t="shared" si="189"/>
        <v>1423</v>
      </c>
      <c r="M434" s="446"/>
      <c r="N434" s="374">
        <f t="shared" si="198"/>
        <v>1423</v>
      </c>
      <c r="O434" s="409"/>
      <c r="P434" s="374">
        <f t="shared" si="199"/>
        <v>1423</v>
      </c>
      <c r="Q434" s="409"/>
      <c r="R434" s="381">
        <f t="shared" si="190"/>
        <v>1423</v>
      </c>
      <c r="S434" s="447"/>
      <c r="T434" s="381">
        <f t="shared" si="191"/>
        <v>1423</v>
      </c>
      <c r="U434" s="381"/>
      <c r="V434" s="381">
        <f t="shared" si="192"/>
        <v>1423</v>
      </c>
      <c r="W434" s="409"/>
      <c r="X434" s="381">
        <f t="shared" si="193"/>
        <v>1423</v>
      </c>
      <c r="Y434" s="446"/>
      <c r="Z434" s="381">
        <f t="shared" si="194"/>
        <v>1423</v>
      </c>
      <c r="AA434" s="409"/>
      <c r="AB434" s="381">
        <f t="shared" si="201"/>
        <v>1423</v>
      </c>
      <c r="AC434" s="390">
        <f t="shared" si="188"/>
        <v>107.31523378582202</v>
      </c>
      <c r="AD434" s="509"/>
    </row>
    <row r="435" spans="1:30" s="363" customFormat="1">
      <c r="A435" s="545"/>
      <c r="B435" s="546" t="s">
        <v>463</v>
      </c>
      <c r="C435" s="545" t="s">
        <v>453</v>
      </c>
      <c r="D435" s="547">
        <v>6499</v>
      </c>
      <c r="E435" s="446">
        <v>6168</v>
      </c>
      <c r="F435" s="374">
        <f t="shared" si="195"/>
        <v>6168</v>
      </c>
      <c r="G435" s="409"/>
      <c r="H435" s="374">
        <f t="shared" si="196"/>
        <v>6168</v>
      </c>
      <c r="I435" s="409"/>
      <c r="J435" s="374">
        <f t="shared" si="197"/>
        <v>6168</v>
      </c>
      <c r="K435" s="409"/>
      <c r="L435" s="381">
        <f t="shared" si="189"/>
        <v>6168</v>
      </c>
      <c r="M435" s="446"/>
      <c r="N435" s="374">
        <f t="shared" si="198"/>
        <v>6168</v>
      </c>
      <c r="O435" s="409"/>
      <c r="P435" s="374">
        <f t="shared" si="199"/>
        <v>6168</v>
      </c>
      <c r="Q435" s="409"/>
      <c r="R435" s="381">
        <f t="shared" si="190"/>
        <v>6168</v>
      </c>
      <c r="S435" s="447"/>
      <c r="T435" s="381">
        <f t="shared" si="191"/>
        <v>6168</v>
      </c>
      <c r="U435" s="381"/>
      <c r="V435" s="381">
        <f t="shared" si="192"/>
        <v>6168</v>
      </c>
      <c r="W435" s="409"/>
      <c r="X435" s="381">
        <f t="shared" si="193"/>
        <v>6168</v>
      </c>
      <c r="Y435" s="446"/>
      <c r="Z435" s="381">
        <f t="shared" si="194"/>
        <v>6168</v>
      </c>
      <c r="AA435" s="409"/>
      <c r="AB435" s="381">
        <f t="shared" si="201"/>
        <v>6168</v>
      </c>
      <c r="AC435" s="390">
        <f t="shared" si="188"/>
        <v>94.906908755193115</v>
      </c>
      <c r="AD435" s="509"/>
    </row>
    <row r="436" spans="1:30" s="363" customFormat="1">
      <c r="A436" s="550"/>
      <c r="B436" s="549" t="s">
        <v>464</v>
      </c>
      <c r="C436" s="550" t="s">
        <v>453</v>
      </c>
      <c r="D436" s="547">
        <v>1244</v>
      </c>
      <c r="E436" s="446">
        <v>1177</v>
      </c>
      <c r="F436" s="374">
        <f t="shared" si="195"/>
        <v>1177</v>
      </c>
      <c r="G436" s="409"/>
      <c r="H436" s="374">
        <f t="shared" si="196"/>
        <v>1177</v>
      </c>
      <c r="I436" s="409"/>
      <c r="J436" s="374">
        <f t="shared" si="197"/>
        <v>1177</v>
      </c>
      <c r="K436" s="409"/>
      <c r="L436" s="381">
        <f t="shared" si="189"/>
        <v>1177</v>
      </c>
      <c r="M436" s="446"/>
      <c r="N436" s="374">
        <f t="shared" si="198"/>
        <v>1177</v>
      </c>
      <c r="O436" s="409"/>
      <c r="P436" s="374">
        <f t="shared" si="199"/>
        <v>1177</v>
      </c>
      <c r="Q436" s="409"/>
      <c r="R436" s="381">
        <f t="shared" si="190"/>
        <v>1177</v>
      </c>
      <c r="S436" s="447"/>
      <c r="T436" s="381">
        <f t="shared" si="191"/>
        <v>1177</v>
      </c>
      <c r="U436" s="381"/>
      <c r="V436" s="381">
        <f t="shared" si="192"/>
        <v>1177</v>
      </c>
      <c r="W436" s="409"/>
      <c r="X436" s="381">
        <f t="shared" si="193"/>
        <v>1177</v>
      </c>
      <c r="Y436" s="446"/>
      <c r="Z436" s="381">
        <f t="shared" si="194"/>
        <v>1177</v>
      </c>
      <c r="AA436" s="409"/>
      <c r="AB436" s="381">
        <f t="shared" si="201"/>
        <v>1177</v>
      </c>
      <c r="AC436" s="390">
        <f t="shared" ref="AC436:AC493" si="202">+AB436/D436*100</f>
        <v>94.614147909967855</v>
      </c>
      <c r="AD436" s="509"/>
    </row>
    <row r="437" spans="1:30" s="363" customFormat="1">
      <c r="A437" s="545"/>
      <c r="B437" s="546" t="s">
        <v>465</v>
      </c>
      <c r="C437" s="545" t="s">
        <v>453</v>
      </c>
      <c r="D437" s="547">
        <v>2280</v>
      </c>
      <c r="E437" s="446">
        <v>2055</v>
      </c>
      <c r="F437" s="374">
        <f t="shared" si="195"/>
        <v>2055</v>
      </c>
      <c r="G437" s="409"/>
      <c r="H437" s="374">
        <f t="shared" si="196"/>
        <v>2055</v>
      </c>
      <c r="I437" s="409"/>
      <c r="J437" s="374">
        <f t="shared" si="197"/>
        <v>2055</v>
      </c>
      <c r="K437" s="409"/>
      <c r="L437" s="381">
        <f t="shared" si="189"/>
        <v>2055</v>
      </c>
      <c r="M437" s="446"/>
      <c r="N437" s="374">
        <f t="shared" si="198"/>
        <v>2055</v>
      </c>
      <c r="O437" s="409"/>
      <c r="P437" s="374">
        <f t="shared" si="199"/>
        <v>2055</v>
      </c>
      <c r="Q437" s="409"/>
      <c r="R437" s="381">
        <f t="shared" si="190"/>
        <v>2055</v>
      </c>
      <c r="S437" s="447"/>
      <c r="T437" s="381">
        <f t="shared" si="191"/>
        <v>2055</v>
      </c>
      <c r="U437" s="381"/>
      <c r="V437" s="381">
        <f t="shared" si="192"/>
        <v>2055</v>
      </c>
      <c r="W437" s="409"/>
      <c r="X437" s="381">
        <f t="shared" si="193"/>
        <v>2055</v>
      </c>
      <c r="Y437" s="446"/>
      <c r="Z437" s="381">
        <f t="shared" si="194"/>
        <v>2055</v>
      </c>
      <c r="AA437" s="409"/>
      <c r="AB437" s="381">
        <f t="shared" si="201"/>
        <v>2055</v>
      </c>
      <c r="AC437" s="390">
        <f t="shared" si="202"/>
        <v>90.131578947368425</v>
      </c>
      <c r="AD437" s="509"/>
    </row>
    <row r="438" spans="1:30" s="364" customFormat="1" ht="34.799999999999997">
      <c r="A438" s="542">
        <v>3</v>
      </c>
      <c r="B438" s="551" t="s">
        <v>898</v>
      </c>
      <c r="C438" s="542" t="s">
        <v>453</v>
      </c>
      <c r="D438" s="447">
        <v>330</v>
      </c>
      <c r="E438" s="446">
        <v>187</v>
      </c>
      <c r="F438" s="374">
        <f t="shared" si="195"/>
        <v>187</v>
      </c>
      <c r="G438" s="409"/>
      <c r="H438" s="374">
        <f t="shared" si="196"/>
        <v>187</v>
      </c>
      <c r="I438" s="409"/>
      <c r="J438" s="374">
        <f t="shared" si="197"/>
        <v>187</v>
      </c>
      <c r="K438" s="409"/>
      <c r="L438" s="381">
        <f t="shared" si="189"/>
        <v>187</v>
      </c>
      <c r="M438" s="446"/>
      <c r="N438" s="374">
        <f t="shared" si="198"/>
        <v>187</v>
      </c>
      <c r="O438" s="409"/>
      <c r="P438" s="374">
        <f t="shared" si="199"/>
        <v>187</v>
      </c>
      <c r="Q438" s="409"/>
      <c r="R438" s="381">
        <f t="shared" si="190"/>
        <v>187</v>
      </c>
      <c r="S438" s="447"/>
      <c r="T438" s="381">
        <f t="shared" si="191"/>
        <v>187</v>
      </c>
      <c r="U438" s="381"/>
      <c r="V438" s="381">
        <f t="shared" si="192"/>
        <v>187</v>
      </c>
      <c r="W438" s="409"/>
      <c r="X438" s="381">
        <f t="shared" si="193"/>
        <v>187</v>
      </c>
      <c r="Y438" s="446"/>
      <c r="Z438" s="381">
        <f t="shared" si="194"/>
        <v>187</v>
      </c>
      <c r="AA438" s="409"/>
      <c r="AB438" s="381">
        <f t="shared" si="201"/>
        <v>187</v>
      </c>
      <c r="AC438" s="390">
        <f t="shared" si="202"/>
        <v>56.666666666666664</v>
      </c>
      <c r="AD438" s="544"/>
    </row>
    <row r="439" spans="1:30" s="364" customFormat="1" ht="34.799999999999997">
      <c r="A439" s="542" t="s">
        <v>52</v>
      </c>
      <c r="B439" s="543" t="s">
        <v>728</v>
      </c>
      <c r="C439" s="542" t="s">
        <v>453</v>
      </c>
      <c r="D439" s="447">
        <v>16865</v>
      </c>
      <c r="E439" s="446">
        <v>17135</v>
      </c>
      <c r="F439" s="374">
        <f t="shared" si="195"/>
        <v>17135</v>
      </c>
      <c r="G439" s="409"/>
      <c r="H439" s="374">
        <f t="shared" si="196"/>
        <v>17135</v>
      </c>
      <c r="I439" s="409"/>
      <c r="J439" s="374">
        <f t="shared" si="197"/>
        <v>17135</v>
      </c>
      <c r="K439" s="409"/>
      <c r="L439" s="381">
        <f t="shared" si="189"/>
        <v>17135</v>
      </c>
      <c r="M439" s="446"/>
      <c r="N439" s="374">
        <f t="shared" si="198"/>
        <v>17135</v>
      </c>
      <c r="O439" s="409"/>
      <c r="P439" s="374">
        <f t="shared" si="199"/>
        <v>17135</v>
      </c>
      <c r="Q439" s="409"/>
      <c r="R439" s="381">
        <f t="shared" si="190"/>
        <v>17135</v>
      </c>
      <c r="S439" s="447"/>
      <c r="T439" s="381">
        <f t="shared" si="191"/>
        <v>17135</v>
      </c>
      <c r="U439" s="381"/>
      <c r="V439" s="381">
        <f t="shared" si="192"/>
        <v>17135</v>
      </c>
      <c r="W439" s="409"/>
      <c r="X439" s="381">
        <f t="shared" si="193"/>
        <v>17135</v>
      </c>
      <c r="Y439" s="446"/>
      <c r="Z439" s="381">
        <f t="shared" si="194"/>
        <v>17135</v>
      </c>
      <c r="AA439" s="409"/>
      <c r="AB439" s="381">
        <f t="shared" si="201"/>
        <v>17135</v>
      </c>
      <c r="AC439" s="390">
        <f t="shared" si="202"/>
        <v>101.60094871034686</v>
      </c>
      <c r="AD439" s="544"/>
    </row>
    <row r="440" spans="1:30" s="363" customFormat="1">
      <c r="A440" s="545"/>
      <c r="B440" s="548" t="s">
        <v>467</v>
      </c>
      <c r="C440" s="545"/>
      <c r="D440" s="406"/>
      <c r="E440" s="405"/>
      <c r="F440" s="374" t="str">
        <f t="shared" si="195"/>
        <v xml:space="preserve"> </v>
      </c>
      <c r="G440" s="410"/>
      <c r="H440" s="374" t="str">
        <f t="shared" si="196"/>
        <v xml:space="preserve"> </v>
      </c>
      <c r="I440" s="410"/>
      <c r="J440" s="374" t="str">
        <f t="shared" si="197"/>
        <v xml:space="preserve"> </v>
      </c>
      <c r="K440" s="410"/>
      <c r="L440" s="374" t="str">
        <f t="shared" si="189"/>
        <v xml:space="preserve"> </v>
      </c>
      <c r="M440" s="405"/>
      <c r="N440" s="374" t="str">
        <f t="shared" si="198"/>
        <v xml:space="preserve"> </v>
      </c>
      <c r="O440" s="410"/>
      <c r="P440" s="374" t="str">
        <f t="shared" si="199"/>
        <v xml:space="preserve"> </v>
      </c>
      <c r="Q440" s="410"/>
      <c r="R440" s="381" t="str">
        <f t="shared" si="190"/>
        <v xml:space="preserve"> </v>
      </c>
      <c r="S440" s="411"/>
      <c r="T440" s="374" t="str">
        <f t="shared" si="191"/>
        <v xml:space="preserve"> </v>
      </c>
      <c r="U440" s="374"/>
      <c r="V440" s="374" t="str">
        <f t="shared" si="192"/>
        <v xml:space="preserve"> </v>
      </c>
      <c r="W440" s="410"/>
      <c r="X440" s="374" t="str">
        <f t="shared" si="193"/>
        <v xml:space="preserve"> </v>
      </c>
      <c r="Y440" s="405"/>
      <c r="Z440" s="374" t="str">
        <f t="shared" si="194"/>
        <v xml:space="preserve"> </v>
      </c>
      <c r="AA440" s="410"/>
      <c r="AB440" s="381" t="str">
        <f t="shared" si="201"/>
        <v xml:space="preserve"> </v>
      </c>
      <c r="AC440" s="390"/>
      <c r="AD440" s="509"/>
    </row>
    <row r="441" spans="1:30" s="363" customFormat="1">
      <c r="A441" s="545"/>
      <c r="B441" s="552" t="s">
        <v>490</v>
      </c>
      <c r="C441" s="545" t="s">
        <v>453</v>
      </c>
      <c r="D441" s="547">
        <v>3291</v>
      </c>
      <c r="E441" s="446">
        <v>3705</v>
      </c>
      <c r="F441" s="374">
        <f t="shared" si="195"/>
        <v>3705</v>
      </c>
      <c r="G441" s="409"/>
      <c r="H441" s="374">
        <f t="shared" si="196"/>
        <v>3705</v>
      </c>
      <c r="I441" s="409"/>
      <c r="J441" s="374">
        <f t="shared" si="197"/>
        <v>3705</v>
      </c>
      <c r="K441" s="409"/>
      <c r="L441" s="381">
        <f t="shared" si="189"/>
        <v>3705</v>
      </c>
      <c r="M441" s="446"/>
      <c r="N441" s="374">
        <f t="shared" si="198"/>
        <v>3705</v>
      </c>
      <c r="O441" s="409"/>
      <c r="P441" s="374">
        <f t="shared" si="199"/>
        <v>3705</v>
      </c>
      <c r="Q441" s="409"/>
      <c r="R441" s="381">
        <f t="shared" si="190"/>
        <v>3705</v>
      </c>
      <c r="S441" s="447"/>
      <c r="T441" s="381">
        <f t="shared" si="191"/>
        <v>3705</v>
      </c>
      <c r="U441" s="381"/>
      <c r="V441" s="381">
        <f t="shared" si="192"/>
        <v>3705</v>
      </c>
      <c r="W441" s="409"/>
      <c r="X441" s="381">
        <f t="shared" si="193"/>
        <v>3705</v>
      </c>
      <c r="Y441" s="446"/>
      <c r="Z441" s="381">
        <f t="shared" si="194"/>
        <v>3705</v>
      </c>
      <c r="AA441" s="409"/>
      <c r="AB441" s="381">
        <f t="shared" si="201"/>
        <v>3705</v>
      </c>
      <c r="AC441" s="390">
        <f t="shared" si="202"/>
        <v>112.57976298997265</v>
      </c>
      <c r="AD441" s="509"/>
    </row>
    <row r="442" spans="1:30" s="363" customFormat="1">
      <c r="A442" s="545"/>
      <c r="B442" s="546" t="s">
        <v>469</v>
      </c>
      <c r="C442" s="545" t="s">
        <v>453</v>
      </c>
      <c r="D442" s="547">
        <v>5974</v>
      </c>
      <c r="E442" s="446">
        <v>6323</v>
      </c>
      <c r="F442" s="374">
        <f t="shared" si="195"/>
        <v>6323</v>
      </c>
      <c r="G442" s="409"/>
      <c r="H442" s="374">
        <f t="shared" si="196"/>
        <v>6323</v>
      </c>
      <c r="I442" s="409"/>
      <c r="J442" s="374">
        <f t="shared" si="197"/>
        <v>6323</v>
      </c>
      <c r="K442" s="409"/>
      <c r="L442" s="381">
        <f t="shared" si="189"/>
        <v>6323</v>
      </c>
      <c r="M442" s="446"/>
      <c r="N442" s="374">
        <f t="shared" si="198"/>
        <v>6323</v>
      </c>
      <c r="O442" s="409"/>
      <c r="P442" s="374">
        <f t="shared" si="199"/>
        <v>6323</v>
      </c>
      <c r="Q442" s="409"/>
      <c r="R442" s="381">
        <f t="shared" si="190"/>
        <v>6323</v>
      </c>
      <c r="S442" s="447"/>
      <c r="T442" s="381">
        <f t="shared" si="191"/>
        <v>6323</v>
      </c>
      <c r="U442" s="381"/>
      <c r="V442" s="381">
        <f t="shared" si="192"/>
        <v>6323</v>
      </c>
      <c r="W442" s="409"/>
      <c r="X442" s="381">
        <f t="shared" si="193"/>
        <v>6323</v>
      </c>
      <c r="Y442" s="446"/>
      <c r="Z442" s="381">
        <f t="shared" si="194"/>
        <v>6323</v>
      </c>
      <c r="AA442" s="409"/>
      <c r="AB442" s="381">
        <f t="shared" si="201"/>
        <v>6323</v>
      </c>
      <c r="AC442" s="390">
        <f t="shared" si="202"/>
        <v>105.84198192166052</v>
      </c>
      <c r="AD442" s="509"/>
    </row>
    <row r="443" spans="1:30" s="363" customFormat="1">
      <c r="A443" s="545"/>
      <c r="B443" s="546" t="s">
        <v>470</v>
      </c>
      <c r="C443" s="545" t="s">
        <v>453</v>
      </c>
      <c r="D443" s="547">
        <v>5717</v>
      </c>
      <c r="E443" s="446">
        <v>5453</v>
      </c>
      <c r="F443" s="374">
        <f t="shared" si="195"/>
        <v>5453</v>
      </c>
      <c r="G443" s="409"/>
      <c r="H443" s="374">
        <f t="shared" si="196"/>
        <v>5453</v>
      </c>
      <c r="I443" s="409"/>
      <c r="J443" s="374">
        <f t="shared" si="197"/>
        <v>5453</v>
      </c>
      <c r="K443" s="409"/>
      <c r="L443" s="381">
        <f t="shared" si="189"/>
        <v>5453</v>
      </c>
      <c r="M443" s="446"/>
      <c r="N443" s="374">
        <f t="shared" si="198"/>
        <v>5453</v>
      </c>
      <c r="O443" s="409"/>
      <c r="P443" s="374">
        <f t="shared" si="199"/>
        <v>5453</v>
      </c>
      <c r="Q443" s="409"/>
      <c r="R443" s="381">
        <f t="shared" si="190"/>
        <v>5453</v>
      </c>
      <c r="S443" s="447"/>
      <c r="T443" s="381">
        <f t="shared" si="191"/>
        <v>5453</v>
      </c>
      <c r="U443" s="381"/>
      <c r="V443" s="381">
        <f t="shared" si="192"/>
        <v>5453</v>
      </c>
      <c r="W443" s="409"/>
      <c r="X443" s="381">
        <f t="shared" si="193"/>
        <v>5453</v>
      </c>
      <c r="Y443" s="446"/>
      <c r="Z443" s="381">
        <f t="shared" si="194"/>
        <v>5453</v>
      </c>
      <c r="AA443" s="409"/>
      <c r="AB443" s="381">
        <f t="shared" si="201"/>
        <v>5453</v>
      </c>
      <c r="AC443" s="390">
        <f t="shared" si="202"/>
        <v>95.382193458107395</v>
      </c>
      <c r="AD443" s="509"/>
    </row>
    <row r="444" spans="1:30" s="363" customFormat="1">
      <c r="A444" s="545"/>
      <c r="B444" s="546" t="s">
        <v>471</v>
      </c>
      <c r="C444" s="545" t="s">
        <v>453</v>
      </c>
      <c r="D444" s="547">
        <v>1883</v>
      </c>
      <c r="E444" s="446">
        <v>1654</v>
      </c>
      <c r="F444" s="374">
        <f t="shared" si="195"/>
        <v>1654</v>
      </c>
      <c r="G444" s="409"/>
      <c r="H444" s="374">
        <f t="shared" si="196"/>
        <v>1654</v>
      </c>
      <c r="I444" s="409"/>
      <c r="J444" s="374">
        <f t="shared" si="197"/>
        <v>1654</v>
      </c>
      <c r="K444" s="409"/>
      <c r="L444" s="381">
        <f t="shared" si="189"/>
        <v>1654</v>
      </c>
      <c r="M444" s="446"/>
      <c r="N444" s="374">
        <f t="shared" si="198"/>
        <v>1654</v>
      </c>
      <c r="O444" s="409"/>
      <c r="P444" s="374">
        <f t="shared" si="199"/>
        <v>1654</v>
      </c>
      <c r="Q444" s="409"/>
      <c r="R444" s="381">
        <f t="shared" si="190"/>
        <v>1654</v>
      </c>
      <c r="S444" s="447"/>
      <c r="T444" s="381">
        <f t="shared" si="191"/>
        <v>1654</v>
      </c>
      <c r="U444" s="381"/>
      <c r="V444" s="381">
        <f t="shared" si="192"/>
        <v>1654</v>
      </c>
      <c r="W444" s="409"/>
      <c r="X444" s="381">
        <f t="shared" si="193"/>
        <v>1654</v>
      </c>
      <c r="Y444" s="446"/>
      <c r="Z444" s="381">
        <f t="shared" si="194"/>
        <v>1654</v>
      </c>
      <c r="AA444" s="409"/>
      <c r="AB444" s="381">
        <f t="shared" si="201"/>
        <v>1654</v>
      </c>
      <c r="AC444" s="390">
        <f t="shared" si="202"/>
        <v>87.838555496548068</v>
      </c>
      <c r="AD444" s="509"/>
    </row>
    <row r="445" spans="1:30" s="364" customFormat="1" ht="34.799999999999997">
      <c r="A445" s="542" t="s">
        <v>88</v>
      </c>
      <c r="B445" s="543" t="str">
        <f>UPPER("Tỉ lệ trẻ em trong độ tuổi đi học mẫu giáo")</f>
        <v>TỈ LỆ TRẺ EM TRONG ĐỘ TUỔI ĐI HỌC MẪU GIÁO</v>
      </c>
      <c r="C445" s="542" t="s">
        <v>24</v>
      </c>
      <c r="D445" s="447">
        <v>100</v>
      </c>
      <c r="E445" s="446">
        <v>100</v>
      </c>
      <c r="F445" s="374">
        <f t="shared" si="195"/>
        <v>100</v>
      </c>
      <c r="G445" s="409"/>
      <c r="H445" s="374">
        <f t="shared" si="196"/>
        <v>100</v>
      </c>
      <c r="I445" s="409"/>
      <c r="J445" s="374">
        <f t="shared" si="197"/>
        <v>100</v>
      </c>
      <c r="K445" s="409"/>
      <c r="L445" s="381">
        <f t="shared" si="189"/>
        <v>100</v>
      </c>
      <c r="M445" s="446"/>
      <c r="N445" s="374">
        <f t="shared" si="198"/>
        <v>100</v>
      </c>
      <c r="O445" s="409"/>
      <c r="P445" s="374">
        <f t="shared" si="199"/>
        <v>100</v>
      </c>
      <c r="Q445" s="409"/>
      <c r="R445" s="381">
        <f t="shared" si="190"/>
        <v>100</v>
      </c>
      <c r="S445" s="447"/>
      <c r="T445" s="381">
        <f t="shared" si="191"/>
        <v>100</v>
      </c>
      <c r="U445" s="381"/>
      <c r="V445" s="381">
        <f t="shared" si="192"/>
        <v>100</v>
      </c>
      <c r="W445" s="409"/>
      <c r="X445" s="381">
        <f t="shared" si="193"/>
        <v>100</v>
      </c>
      <c r="Y445" s="446"/>
      <c r="Z445" s="381">
        <f t="shared" si="194"/>
        <v>100</v>
      </c>
      <c r="AA445" s="409"/>
      <c r="AB445" s="381">
        <f t="shared" si="201"/>
        <v>100</v>
      </c>
      <c r="AC445" s="390">
        <f t="shared" si="202"/>
        <v>100</v>
      </c>
      <c r="AD445" s="544"/>
    </row>
    <row r="446" spans="1:30" s="363" customFormat="1" ht="28.5" customHeight="1">
      <c r="A446" s="542" t="s">
        <v>186</v>
      </c>
      <c r="B446" s="543" t="str">
        <f>UPPER("Tỷ lệ trẻ em đi học đúng độ tuổi")</f>
        <v>TỶ LỆ TRẺ EM ĐI HỌC ĐÚNG ĐỘ TUỔI</v>
      </c>
      <c r="C446" s="545"/>
      <c r="D446" s="406"/>
      <c r="E446" s="405"/>
      <c r="F446" s="374" t="str">
        <f t="shared" si="195"/>
        <v xml:space="preserve"> </v>
      </c>
      <c r="G446" s="410"/>
      <c r="H446" s="374" t="str">
        <f t="shared" si="196"/>
        <v xml:space="preserve"> </v>
      </c>
      <c r="I446" s="410"/>
      <c r="J446" s="374" t="str">
        <f t="shared" si="197"/>
        <v xml:space="preserve"> </v>
      </c>
      <c r="K446" s="410"/>
      <c r="L446" s="374" t="str">
        <f t="shared" si="189"/>
        <v xml:space="preserve"> </v>
      </c>
      <c r="M446" s="405"/>
      <c r="N446" s="374" t="str">
        <f t="shared" si="198"/>
        <v xml:space="preserve"> </v>
      </c>
      <c r="O446" s="410"/>
      <c r="P446" s="374" t="str">
        <f t="shared" si="199"/>
        <v xml:space="preserve"> </v>
      </c>
      <c r="Q446" s="410"/>
      <c r="R446" s="381" t="str">
        <f t="shared" si="190"/>
        <v xml:space="preserve"> </v>
      </c>
      <c r="S446" s="411"/>
      <c r="T446" s="374" t="str">
        <f t="shared" si="191"/>
        <v xml:space="preserve"> </v>
      </c>
      <c r="U446" s="374"/>
      <c r="V446" s="374" t="str">
        <f t="shared" si="192"/>
        <v xml:space="preserve"> </v>
      </c>
      <c r="W446" s="410"/>
      <c r="X446" s="374" t="str">
        <f t="shared" si="193"/>
        <v xml:space="preserve"> </v>
      </c>
      <c r="Y446" s="405"/>
      <c r="Z446" s="374" t="str">
        <f t="shared" si="194"/>
        <v xml:space="preserve"> </v>
      </c>
      <c r="AA446" s="410"/>
      <c r="AB446" s="381" t="str">
        <f t="shared" si="201"/>
        <v xml:space="preserve"> </v>
      </c>
      <c r="AC446" s="390"/>
      <c r="AD446" s="509"/>
    </row>
    <row r="447" spans="1:30" s="363" customFormat="1">
      <c r="A447" s="545"/>
      <c r="B447" s="546" t="s">
        <v>469</v>
      </c>
      <c r="C447" s="545" t="s">
        <v>24</v>
      </c>
      <c r="D447" s="553">
        <v>99.2</v>
      </c>
      <c r="E447" s="446">
        <v>99.2</v>
      </c>
      <c r="F447" s="374">
        <f t="shared" si="195"/>
        <v>99.2</v>
      </c>
      <c r="G447" s="409"/>
      <c r="H447" s="374">
        <f t="shared" si="196"/>
        <v>99.2</v>
      </c>
      <c r="I447" s="460"/>
      <c r="J447" s="374">
        <f t="shared" si="197"/>
        <v>99.2</v>
      </c>
      <c r="K447" s="409"/>
      <c r="L447" s="390">
        <f t="shared" si="189"/>
        <v>99.2</v>
      </c>
      <c r="M447" s="446"/>
      <c r="N447" s="374">
        <f t="shared" si="198"/>
        <v>99.2</v>
      </c>
      <c r="O447" s="477"/>
      <c r="P447" s="374">
        <f t="shared" si="199"/>
        <v>99.2</v>
      </c>
      <c r="Q447" s="409"/>
      <c r="R447" s="381">
        <f t="shared" si="190"/>
        <v>99.2</v>
      </c>
      <c r="S447" s="588"/>
      <c r="T447" s="380">
        <f t="shared" si="191"/>
        <v>99.2</v>
      </c>
      <c r="U447" s="381"/>
      <c r="V447" s="380">
        <f t="shared" si="192"/>
        <v>99.2</v>
      </c>
      <c r="W447" s="409"/>
      <c r="X447" s="380">
        <f t="shared" si="193"/>
        <v>99.2</v>
      </c>
      <c r="Y447" s="446"/>
      <c r="Z447" s="380">
        <f t="shared" si="194"/>
        <v>99.2</v>
      </c>
      <c r="AA447" s="409"/>
      <c r="AB447" s="381">
        <f t="shared" si="201"/>
        <v>99.2</v>
      </c>
      <c r="AC447" s="390">
        <f t="shared" si="202"/>
        <v>100</v>
      </c>
      <c r="AD447" s="509"/>
    </row>
    <row r="448" spans="1:30" s="363" customFormat="1">
      <c r="A448" s="545"/>
      <c r="B448" s="546" t="s">
        <v>470</v>
      </c>
      <c r="C448" s="545" t="s">
        <v>24</v>
      </c>
      <c r="D448" s="547">
        <v>95</v>
      </c>
      <c r="E448" s="446">
        <v>97.7</v>
      </c>
      <c r="F448" s="374">
        <f t="shared" si="195"/>
        <v>97.7</v>
      </c>
      <c r="G448" s="409"/>
      <c r="H448" s="374">
        <f t="shared" si="196"/>
        <v>97.7</v>
      </c>
      <c r="I448" s="460"/>
      <c r="J448" s="374">
        <f t="shared" si="197"/>
        <v>97.7</v>
      </c>
      <c r="K448" s="409"/>
      <c r="L448" s="390">
        <f t="shared" si="189"/>
        <v>97.7</v>
      </c>
      <c r="M448" s="446"/>
      <c r="N448" s="374">
        <f t="shared" si="198"/>
        <v>97.7</v>
      </c>
      <c r="O448" s="477"/>
      <c r="P448" s="374">
        <f t="shared" si="199"/>
        <v>97.7</v>
      </c>
      <c r="Q448" s="409"/>
      <c r="R448" s="381">
        <f t="shared" si="190"/>
        <v>97.7</v>
      </c>
      <c r="S448" s="588"/>
      <c r="T448" s="380">
        <f t="shared" si="191"/>
        <v>97.7</v>
      </c>
      <c r="U448" s="381"/>
      <c r="V448" s="380">
        <f t="shared" si="192"/>
        <v>97.7</v>
      </c>
      <c r="W448" s="409"/>
      <c r="X448" s="380">
        <f t="shared" si="193"/>
        <v>97.7</v>
      </c>
      <c r="Y448" s="446"/>
      <c r="Z448" s="380">
        <f t="shared" si="194"/>
        <v>97.7</v>
      </c>
      <c r="AA448" s="409"/>
      <c r="AB448" s="381">
        <f t="shared" si="201"/>
        <v>97.7</v>
      </c>
      <c r="AC448" s="390">
        <f t="shared" si="202"/>
        <v>102.84210526315789</v>
      </c>
      <c r="AD448" s="509"/>
    </row>
    <row r="449" spans="1:30" s="363" customFormat="1">
      <c r="A449" s="545"/>
      <c r="B449" s="546" t="s">
        <v>471</v>
      </c>
      <c r="C449" s="545" t="s">
        <v>24</v>
      </c>
      <c r="D449" s="547">
        <v>95</v>
      </c>
      <c r="E449" s="446">
        <v>95</v>
      </c>
      <c r="F449" s="374">
        <f t="shared" si="195"/>
        <v>95</v>
      </c>
      <c r="G449" s="409"/>
      <c r="H449" s="374">
        <f t="shared" si="196"/>
        <v>95</v>
      </c>
      <c r="I449" s="409"/>
      <c r="J449" s="374">
        <f t="shared" si="197"/>
        <v>95</v>
      </c>
      <c r="K449" s="409"/>
      <c r="L449" s="390">
        <f t="shared" si="189"/>
        <v>95</v>
      </c>
      <c r="M449" s="446"/>
      <c r="N449" s="374">
        <f t="shared" si="198"/>
        <v>95</v>
      </c>
      <c r="O449" s="409"/>
      <c r="P449" s="374">
        <f t="shared" si="199"/>
        <v>95</v>
      </c>
      <c r="Q449" s="409"/>
      <c r="R449" s="381">
        <f t="shared" si="190"/>
        <v>95</v>
      </c>
      <c r="S449" s="447"/>
      <c r="T449" s="381">
        <f t="shared" si="191"/>
        <v>95</v>
      </c>
      <c r="U449" s="381"/>
      <c r="V449" s="381">
        <f t="shared" si="192"/>
        <v>95</v>
      </c>
      <c r="W449" s="409"/>
      <c r="X449" s="380">
        <f t="shared" si="193"/>
        <v>95</v>
      </c>
      <c r="Y449" s="446"/>
      <c r="Z449" s="380">
        <f t="shared" si="194"/>
        <v>95</v>
      </c>
      <c r="AA449" s="409"/>
      <c r="AB449" s="381">
        <f t="shared" si="201"/>
        <v>95</v>
      </c>
      <c r="AC449" s="390">
        <f t="shared" si="202"/>
        <v>100</v>
      </c>
      <c r="AD449" s="509"/>
    </row>
    <row r="450" spans="1:30" s="363" customFormat="1" ht="34.799999999999997">
      <c r="A450" s="542" t="s">
        <v>191</v>
      </c>
      <c r="B450" s="554" t="str">
        <f>UPPER("Hướng nghiệp dạy nghề cho học sinh phổ thông")</f>
        <v>HƯỚNG NGHIỆP DẠY NGHỀ CHO HỌC SINH PHỔ THÔNG</v>
      </c>
      <c r="C450" s="542" t="s">
        <v>453</v>
      </c>
      <c r="D450" s="547">
        <v>2280</v>
      </c>
      <c r="E450" s="446">
        <v>2055</v>
      </c>
      <c r="F450" s="374">
        <f t="shared" si="195"/>
        <v>2055</v>
      </c>
      <c r="G450" s="409"/>
      <c r="H450" s="374">
        <f t="shared" si="196"/>
        <v>2055</v>
      </c>
      <c r="I450" s="409"/>
      <c r="J450" s="374">
        <f t="shared" si="197"/>
        <v>2055</v>
      </c>
      <c r="K450" s="409"/>
      <c r="L450" s="381">
        <f t="shared" si="189"/>
        <v>2055</v>
      </c>
      <c r="M450" s="446"/>
      <c r="N450" s="374">
        <f t="shared" si="198"/>
        <v>2055</v>
      </c>
      <c r="O450" s="409"/>
      <c r="P450" s="374">
        <f t="shared" si="199"/>
        <v>2055</v>
      </c>
      <c r="Q450" s="409"/>
      <c r="R450" s="381">
        <f t="shared" si="190"/>
        <v>2055</v>
      </c>
      <c r="S450" s="447"/>
      <c r="T450" s="381">
        <f t="shared" si="191"/>
        <v>2055</v>
      </c>
      <c r="U450" s="381"/>
      <c r="V450" s="381">
        <f t="shared" si="192"/>
        <v>2055</v>
      </c>
      <c r="W450" s="409"/>
      <c r="X450" s="381">
        <f t="shared" si="193"/>
        <v>2055</v>
      </c>
      <c r="Y450" s="446"/>
      <c r="Z450" s="381">
        <f t="shared" si="194"/>
        <v>2055</v>
      </c>
      <c r="AA450" s="409"/>
      <c r="AB450" s="381">
        <f t="shared" si="201"/>
        <v>2055</v>
      </c>
      <c r="AC450" s="390">
        <f t="shared" si="202"/>
        <v>90.131578947368425</v>
      </c>
      <c r="AD450" s="509"/>
    </row>
    <row r="451" spans="1:30" s="361" customFormat="1">
      <c r="A451" s="485" t="s">
        <v>308</v>
      </c>
      <c r="B451" s="486" t="str">
        <f>UPPER("Phổ cập giáo dục")</f>
        <v>PHỔ CẬP GIÁO DỤC</v>
      </c>
      <c r="C451" s="485"/>
      <c r="D451" s="485"/>
      <c r="E451" s="597"/>
      <c r="F451" s="400" t="str">
        <f t="shared" si="195"/>
        <v xml:space="preserve"> </v>
      </c>
      <c r="G451" s="597"/>
      <c r="H451" s="400" t="str">
        <f t="shared" si="196"/>
        <v xml:space="preserve"> </v>
      </c>
      <c r="I451" s="597"/>
      <c r="J451" s="400" t="str">
        <f t="shared" si="197"/>
        <v xml:space="preserve"> </v>
      </c>
      <c r="K451" s="597"/>
      <c r="L451" s="619" t="str">
        <f t="shared" si="189"/>
        <v xml:space="preserve"> </v>
      </c>
      <c r="M451" s="622"/>
      <c r="N451" s="400" t="str">
        <f t="shared" si="198"/>
        <v xml:space="preserve"> </v>
      </c>
      <c r="O451" s="597"/>
      <c r="P451" s="400" t="str">
        <f t="shared" si="199"/>
        <v xml:space="preserve"> </v>
      </c>
      <c r="Q451" s="597"/>
      <c r="R451" s="619" t="str">
        <f t="shared" si="190"/>
        <v xml:space="preserve"> </v>
      </c>
      <c r="S451" s="597"/>
      <c r="T451" s="619" t="str">
        <f t="shared" si="191"/>
        <v xml:space="preserve"> </v>
      </c>
      <c r="U451" s="619"/>
      <c r="V451" s="619" t="str">
        <f t="shared" si="192"/>
        <v xml:space="preserve"> </v>
      </c>
      <c r="W451" s="597"/>
      <c r="X451" s="619" t="str">
        <f t="shared" si="193"/>
        <v xml:space="preserve"> </v>
      </c>
      <c r="Y451" s="622"/>
      <c r="Z451" s="619" t="str">
        <f t="shared" si="194"/>
        <v xml:space="preserve"> </v>
      </c>
      <c r="AA451" s="597"/>
      <c r="AB451" s="619" t="str">
        <f t="shared" si="201"/>
        <v xml:space="preserve"> </v>
      </c>
      <c r="AC451" s="620"/>
      <c r="AD451" s="485"/>
    </row>
    <row r="452" spans="1:30" s="363" customFormat="1" ht="72">
      <c r="A452" s="542"/>
      <c r="B452" s="548" t="s">
        <v>729</v>
      </c>
      <c r="C452" s="545" t="s">
        <v>72</v>
      </c>
      <c r="D452" s="547">
        <v>12</v>
      </c>
      <c r="E452" s="405">
        <v>12</v>
      </c>
      <c r="F452" s="374">
        <f t="shared" si="195"/>
        <v>12</v>
      </c>
      <c r="G452" s="410"/>
      <c r="H452" s="374">
        <f t="shared" si="196"/>
        <v>12</v>
      </c>
      <c r="I452" s="410"/>
      <c r="J452" s="374">
        <f t="shared" si="197"/>
        <v>12</v>
      </c>
      <c r="K452" s="410"/>
      <c r="L452" s="374">
        <f t="shared" si="189"/>
        <v>12</v>
      </c>
      <c r="M452" s="405"/>
      <c r="N452" s="374">
        <f t="shared" si="198"/>
        <v>12</v>
      </c>
      <c r="O452" s="410"/>
      <c r="P452" s="374">
        <f t="shared" si="199"/>
        <v>12</v>
      </c>
      <c r="Q452" s="410"/>
      <c r="R452" s="374">
        <f t="shared" si="190"/>
        <v>12</v>
      </c>
      <c r="S452" s="411"/>
      <c r="T452" s="374">
        <f t="shared" si="191"/>
        <v>12</v>
      </c>
      <c r="U452" s="374"/>
      <c r="V452" s="374">
        <f t="shared" si="192"/>
        <v>12</v>
      </c>
      <c r="W452" s="410"/>
      <c r="X452" s="374">
        <f t="shared" si="193"/>
        <v>12</v>
      </c>
      <c r="Y452" s="405"/>
      <c r="Z452" s="374">
        <f t="shared" si="194"/>
        <v>12</v>
      </c>
      <c r="AA452" s="410"/>
      <c r="AB452" s="374">
        <f t="shared" si="201"/>
        <v>12</v>
      </c>
      <c r="AC452" s="390">
        <f t="shared" si="202"/>
        <v>100</v>
      </c>
      <c r="AD452" s="509"/>
    </row>
    <row r="453" spans="1:30" s="363" customFormat="1">
      <c r="A453" s="542"/>
      <c r="B453" s="548" t="s">
        <v>45</v>
      </c>
      <c r="C453" s="545"/>
      <c r="D453" s="547"/>
      <c r="E453" s="405"/>
      <c r="F453" s="374" t="str">
        <f t="shared" si="195"/>
        <v xml:space="preserve"> </v>
      </c>
      <c r="G453" s="410"/>
      <c r="H453" s="374" t="str">
        <f t="shared" si="196"/>
        <v xml:space="preserve"> </v>
      </c>
      <c r="I453" s="410"/>
      <c r="J453" s="374" t="str">
        <f t="shared" si="197"/>
        <v xml:space="preserve"> </v>
      </c>
      <c r="K453" s="410"/>
      <c r="L453" s="374"/>
      <c r="M453" s="405"/>
      <c r="N453" s="374" t="str">
        <f t="shared" si="198"/>
        <v xml:space="preserve"> </v>
      </c>
      <c r="O453" s="410"/>
      <c r="P453" s="374" t="str">
        <f t="shared" si="199"/>
        <v xml:space="preserve"> </v>
      </c>
      <c r="Q453" s="410"/>
      <c r="R453" s="374"/>
      <c r="S453" s="411"/>
      <c r="T453" s="374"/>
      <c r="U453" s="374"/>
      <c r="V453" s="374"/>
      <c r="W453" s="410"/>
      <c r="X453" s="374"/>
      <c r="Y453" s="405"/>
      <c r="Z453" s="374"/>
      <c r="AA453" s="410"/>
      <c r="AB453" s="374" t="str">
        <f t="shared" si="201"/>
        <v xml:space="preserve"> </v>
      </c>
      <c r="AC453" s="390"/>
      <c r="AD453" s="509"/>
    </row>
    <row r="454" spans="1:30" s="363" customFormat="1">
      <c r="A454" s="542"/>
      <c r="B454" s="548" t="s">
        <v>899</v>
      </c>
      <c r="C454" s="545" t="s">
        <v>134</v>
      </c>
      <c r="D454" s="547"/>
      <c r="E454" s="405"/>
      <c r="F454" s="374">
        <f t="shared" si="195"/>
        <v>0</v>
      </c>
      <c r="G454" s="410"/>
      <c r="H454" s="374">
        <f t="shared" si="196"/>
        <v>0</v>
      </c>
      <c r="I454" s="410"/>
      <c r="J454" s="374">
        <f t="shared" si="197"/>
        <v>0</v>
      </c>
      <c r="K454" s="410"/>
      <c r="L454" s="374"/>
      <c r="M454" s="405"/>
      <c r="N454" s="374">
        <f t="shared" si="198"/>
        <v>0</v>
      </c>
      <c r="O454" s="410"/>
      <c r="P454" s="374">
        <f t="shared" si="199"/>
        <v>0</v>
      </c>
      <c r="Q454" s="410"/>
      <c r="R454" s="374"/>
      <c r="S454" s="411"/>
      <c r="T454" s="374"/>
      <c r="U454" s="374"/>
      <c r="V454" s="374"/>
      <c r="W454" s="410"/>
      <c r="X454" s="374"/>
      <c r="Y454" s="405"/>
      <c r="Z454" s="374"/>
      <c r="AA454" s="410"/>
      <c r="AB454" s="374">
        <f t="shared" si="201"/>
        <v>0</v>
      </c>
      <c r="AC454" s="390"/>
      <c r="AD454" s="509"/>
    </row>
    <row r="455" spans="1:30" s="363" customFormat="1">
      <c r="A455" s="542"/>
      <c r="B455" s="548" t="s">
        <v>900</v>
      </c>
      <c r="C455" s="545" t="s">
        <v>134</v>
      </c>
      <c r="D455" s="547">
        <v>12</v>
      </c>
      <c r="E455" s="446">
        <v>12</v>
      </c>
      <c r="F455" s="374">
        <f t="shared" si="195"/>
        <v>12</v>
      </c>
      <c r="G455" s="409"/>
      <c r="H455" s="374">
        <f t="shared" si="196"/>
        <v>12</v>
      </c>
      <c r="I455" s="409"/>
      <c r="J455" s="374">
        <f t="shared" si="197"/>
        <v>12</v>
      </c>
      <c r="K455" s="409"/>
      <c r="L455" s="381">
        <f>IF(LEN($C455)=0," ",J455+K455)</f>
        <v>12</v>
      </c>
      <c r="M455" s="446"/>
      <c r="N455" s="374">
        <f t="shared" si="198"/>
        <v>12</v>
      </c>
      <c r="O455" s="409"/>
      <c r="P455" s="374">
        <f t="shared" si="199"/>
        <v>12</v>
      </c>
      <c r="Q455" s="409"/>
      <c r="R455" s="381">
        <f>IF(LEN($C455)=0," ",P455+Q455)</f>
        <v>12</v>
      </c>
      <c r="S455" s="447"/>
      <c r="T455" s="381">
        <f>IF(LEN($C455)=0," ",R455+S455)</f>
        <v>12</v>
      </c>
      <c r="U455" s="381"/>
      <c r="V455" s="381">
        <f>IF(LEN($C455)=0," ",T455+U455)</f>
        <v>12</v>
      </c>
      <c r="W455" s="409"/>
      <c r="X455" s="381">
        <f>IF(LEN($C455)=0," ",V455+W455)</f>
        <v>12</v>
      </c>
      <c r="Y455" s="446"/>
      <c r="Z455" s="381">
        <f>IF(LEN($C455)=0," ",X455+Y455)</f>
        <v>12</v>
      </c>
      <c r="AA455" s="409"/>
      <c r="AB455" s="374">
        <f t="shared" si="201"/>
        <v>12</v>
      </c>
      <c r="AC455" s="390">
        <f t="shared" si="202"/>
        <v>100</v>
      </c>
      <c r="AD455" s="509"/>
    </row>
    <row r="456" spans="1:30" s="363" customFormat="1">
      <c r="A456" s="542"/>
      <c r="B456" s="548" t="s">
        <v>901</v>
      </c>
      <c r="C456" s="545" t="s">
        <v>134</v>
      </c>
      <c r="D456" s="547"/>
      <c r="E456" s="446">
        <v>2</v>
      </c>
      <c r="F456" s="374">
        <f t="shared" si="195"/>
        <v>2</v>
      </c>
      <c r="G456" s="409"/>
      <c r="H456" s="374">
        <f t="shared" si="196"/>
        <v>2</v>
      </c>
      <c r="I456" s="409"/>
      <c r="J456" s="374">
        <f t="shared" si="197"/>
        <v>2</v>
      </c>
      <c r="K456" s="409"/>
      <c r="L456" s="381">
        <f>IF(LEN($C456)=0," ",J456+K456)</f>
        <v>2</v>
      </c>
      <c r="M456" s="446"/>
      <c r="N456" s="374">
        <f t="shared" si="198"/>
        <v>2</v>
      </c>
      <c r="O456" s="409"/>
      <c r="P456" s="374">
        <f t="shared" si="199"/>
        <v>2</v>
      </c>
      <c r="Q456" s="409"/>
      <c r="R456" s="381">
        <f>IF(LEN($C456)=0," ",P456+Q456)</f>
        <v>2</v>
      </c>
      <c r="S456" s="447"/>
      <c r="T456" s="381">
        <f>IF(LEN($C456)=0," ",R456+S456)</f>
        <v>2</v>
      </c>
      <c r="U456" s="381"/>
      <c r="V456" s="381">
        <f>IF(LEN($C456)=0," ",T456+U456)</f>
        <v>2</v>
      </c>
      <c r="W456" s="409"/>
      <c r="X456" s="381">
        <f>IF(LEN($C456)=0," ",V456+W456)</f>
        <v>2</v>
      </c>
      <c r="Y456" s="446"/>
      <c r="Z456" s="381">
        <f>IF(LEN($C456)=0," ",X456+Y456)</f>
        <v>2</v>
      </c>
      <c r="AA456" s="409"/>
      <c r="AB456" s="374">
        <f t="shared" si="201"/>
        <v>2</v>
      </c>
      <c r="AC456" s="390"/>
      <c r="AD456" s="509"/>
    </row>
    <row r="457" spans="1:30" s="363" customFormat="1">
      <c r="A457" s="542"/>
      <c r="B457" s="548" t="s">
        <v>902</v>
      </c>
      <c r="C457" s="545" t="s">
        <v>134</v>
      </c>
      <c r="D457" s="547">
        <v>10</v>
      </c>
      <c r="E457" s="446">
        <v>9</v>
      </c>
      <c r="F457" s="374">
        <f t="shared" si="195"/>
        <v>9</v>
      </c>
      <c r="G457" s="409"/>
      <c r="H457" s="374">
        <f t="shared" si="196"/>
        <v>9</v>
      </c>
      <c r="I457" s="409"/>
      <c r="J457" s="374">
        <f t="shared" si="197"/>
        <v>9</v>
      </c>
      <c r="K457" s="409"/>
      <c r="L457" s="381">
        <f>IF(LEN($C457)=0," ",J457+K457)</f>
        <v>9</v>
      </c>
      <c r="M457" s="446"/>
      <c r="N457" s="374">
        <f t="shared" si="198"/>
        <v>9</v>
      </c>
      <c r="O457" s="409"/>
      <c r="P457" s="374">
        <f t="shared" si="199"/>
        <v>9</v>
      </c>
      <c r="Q457" s="409"/>
      <c r="R457" s="381">
        <f>IF(LEN($C457)=0," ",P457+Q457)</f>
        <v>9</v>
      </c>
      <c r="S457" s="447"/>
      <c r="T457" s="381">
        <f>IF(LEN($C457)=0," ",R457+S457)</f>
        <v>9</v>
      </c>
      <c r="U457" s="381"/>
      <c r="V457" s="381">
        <f>IF(LEN($C457)=0," ",T457+U457)</f>
        <v>9</v>
      </c>
      <c r="W457" s="409"/>
      <c r="X457" s="381">
        <f>IF(LEN($C457)=0," ",V457+W457)</f>
        <v>9</v>
      </c>
      <c r="Y457" s="446"/>
      <c r="Z457" s="381">
        <f>IF(LEN($C457)=0," ",X457+Y457)</f>
        <v>9</v>
      </c>
      <c r="AA457" s="409"/>
      <c r="AB457" s="374">
        <f t="shared" si="201"/>
        <v>9</v>
      </c>
      <c r="AC457" s="390">
        <f t="shared" si="202"/>
        <v>90</v>
      </c>
      <c r="AD457" s="509"/>
    </row>
    <row r="458" spans="1:30" s="363" customFormat="1">
      <c r="A458" s="542"/>
      <c r="B458" s="548" t="s">
        <v>903</v>
      </c>
      <c r="C458" s="545" t="s">
        <v>134</v>
      </c>
      <c r="D458" s="547">
        <v>2</v>
      </c>
      <c r="E458" s="446">
        <v>1</v>
      </c>
      <c r="F458" s="374">
        <f t="shared" si="195"/>
        <v>1</v>
      </c>
      <c r="G458" s="409"/>
      <c r="H458" s="374">
        <f t="shared" si="196"/>
        <v>1</v>
      </c>
      <c r="I458" s="409"/>
      <c r="J458" s="374">
        <f t="shared" si="197"/>
        <v>1</v>
      </c>
      <c r="K458" s="409"/>
      <c r="L458" s="381">
        <f>IF(LEN($C458)=0," ",J458+K458)</f>
        <v>1</v>
      </c>
      <c r="M458" s="446"/>
      <c r="N458" s="374">
        <f t="shared" si="198"/>
        <v>1</v>
      </c>
      <c r="O458" s="409"/>
      <c r="P458" s="374">
        <f t="shared" si="199"/>
        <v>1</v>
      </c>
      <c r="Q458" s="409"/>
      <c r="R458" s="381">
        <f>IF(LEN($C458)=0," ",P458+Q458)</f>
        <v>1</v>
      </c>
      <c r="S458" s="447"/>
      <c r="T458" s="381">
        <f>IF(LEN($C458)=0," ",R458+S458)</f>
        <v>1</v>
      </c>
      <c r="U458" s="381"/>
      <c r="V458" s="381">
        <f>IF(LEN($C458)=0," ",T458+U458)</f>
        <v>1</v>
      </c>
      <c r="W458" s="409"/>
      <c r="X458" s="381">
        <f>IF(LEN($C458)=0," ",V458+W458)</f>
        <v>1</v>
      </c>
      <c r="Y458" s="446"/>
      <c r="Z458" s="381">
        <f>IF(LEN($C458)=0," ",X458+Y458)</f>
        <v>1</v>
      </c>
      <c r="AA458" s="409"/>
      <c r="AB458" s="374">
        <f t="shared" si="201"/>
        <v>1</v>
      </c>
      <c r="AC458" s="390">
        <f t="shared" si="202"/>
        <v>50</v>
      </c>
      <c r="AD458" s="509"/>
    </row>
    <row r="459" spans="1:30" s="363" customFormat="1">
      <c r="A459" s="542" t="s">
        <v>369</v>
      </c>
      <c r="B459" s="543" t="str">
        <f>UPPER("Tổng số giáo viên")</f>
        <v>TỔNG SỐ GIÁO VIÊN</v>
      </c>
      <c r="C459" s="542" t="s">
        <v>55</v>
      </c>
      <c r="D459" s="447">
        <v>1294</v>
      </c>
      <c r="E459" s="446">
        <v>1275</v>
      </c>
      <c r="F459" s="374">
        <f t="shared" si="195"/>
        <v>1275</v>
      </c>
      <c r="G459" s="409"/>
      <c r="H459" s="374">
        <f t="shared" si="196"/>
        <v>1275</v>
      </c>
      <c r="I459" s="409"/>
      <c r="J459" s="374">
        <f t="shared" si="197"/>
        <v>1275</v>
      </c>
      <c r="K459" s="409"/>
      <c r="L459" s="381">
        <f t="shared" si="189"/>
        <v>1275</v>
      </c>
      <c r="M459" s="446"/>
      <c r="N459" s="374">
        <f t="shared" si="198"/>
        <v>1275</v>
      </c>
      <c r="O459" s="409"/>
      <c r="P459" s="374">
        <f t="shared" si="199"/>
        <v>1275</v>
      </c>
      <c r="Q459" s="409"/>
      <c r="R459" s="381">
        <f t="shared" si="190"/>
        <v>1275</v>
      </c>
      <c r="S459" s="588"/>
      <c r="T459" s="381">
        <f t="shared" si="191"/>
        <v>1275</v>
      </c>
      <c r="U459" s="381"/>
      <c r="V459" s="381">
        <f t="shared" si="192"/>
        <v>1275</v>
      </c>
      <c r="W459" s="409"/>
      <c r="X459" s="381">
        <f t="shared" si="193"/>
        <v>1275</v>
      </c>
      <c r="Y459" s="446"/>
      <c r="Z459" s="381">
        <f t="shared" si="194"/>
        <v>1275</v>
      </c>
      <c r="AA459" s="409"/>
      <c r="AB459" s="374">
        <f t="shared" si="201"/>
        <v>1275</v>
      </c>
      <c r="AC459" s="390">
        <f t="shared" si="202"/>
        <v>98.53168469860897</v>
      </c>
      <c r="AD459" s="509"/>
    </row>
    <row r="460" spans="1:30" s="363" customFormat="1">
      <c r="A460" s="550"/>
      <c r="B460" s="549" t="s">
        <v>730</v>
      </c>
      <c r="C460" s="550" t="s">
        <v>24</v>
      </c>
      <c r="D460" s="555">
        <v>93.6</v>
      </c>
      <c r="E460" s="446">
        <v>87</v>
      </c>
      <c r="F460" s="374">
        <f t="shared" si="195"/>
        <v>87</v>
      </c>
      <c r="G460" s="409"/>
      <c r="H460" s="374">
        <f t="shared" si="196"/>
        <v>87</v>
      </c>
      <c r="I460" s="409"/>
      <c r="J460" s="374">
        <f t="shared" si="197"/>
        <v>87</v>
      </c>
      <c r="K460" s="409"/>
      <c r="L460" s="381">
        <f t="shared" si="189"/>
        <v>87</v>
      </c>
      <c r="M460" s="446"/>
      <c r="N460" s="374">
        <f t="shared" si="198"/>
        <v>87</v>
      </c>
      <c r="O460" s="477"/>
      <c r="P460" s="374">
        <f t="shared" si="199"/>
        <v>87</v>
      </c>
      <c r="Q460" s="409"/>
      <c r="R460" s="380">
        <f t="shared" si="190"/>
        <v>87</v>
      </c>
      <c r="S460" s="588"/>
      <c r="T460" s="380">
        <f t="shared" si="191"/>
        <v>87</v>
      </c>
      <c r="U460" s="381"/>
      <c r="V460" s="380">
        <f t="shared" si="192"/>
        <v>87</v>
      </c>
      <c r="W460" s="409"/>
      <c r="X460" s="380">
        <f t="shared" si="193"/>
        <v>87</v>
      </c>
      <c r="Y460" s="446"/>
      <c r="Z460" s="381">
        <f t="shared" si="194"/>
        <v>87</v>
      </c>
      <c r="AA460" s="409"/>
      <c r="AB460" s="374">
        <f t="shared" si="201"/>
        <v>87</v>
      </c>
      <c r="AC460" s="390">
        <f t="shared" si="202"/>
        <v>92.948717948717956</v>
      </c>
      <c r="AD460" s="509"/>
    </row>
    <row r="461" spans="1:30" s="364" customFormat="1">
      <c r="A461" s="542"/>
      <c r="B461" s="556" t="s">
        <v>731</v>
      </c>
      <c r="C461" s="542" t="s">
        <v>55</v>
      </c>
      <c r="D461" s="447">
        <v>388</v>
      </c>
      <c r="E461" s="446">
        <v>388</v>
      </c>
      <c r="F461" s="374">
        <f t="shared" si="195"/>
        <v>388</v>
      </c>
      <c r="G461" s="409"/>
      <c r="H461" s="374">
        <f t="shared" si="196"/>
        <v>388</v>
      </c>
      <c r="I461" s="409"/>
      <c r="J461" s="374">
        <f t="shared" si="197"/>
        <v>388</v>
      </c>
      <c r="K461" s="409"/>
      <c r="L461" s="381">
        <f t="shared" si="189"/>
        <v>388</v>
      </c>
      <c r="M461" s="446"/>
      <c r="N461" s="374">
        <f t="shared" si="198"/>
        <v>388</v>
      </c>
      <c r="O461" s="409"/>
      <c r="P461" s="374">
        <f t="shared" si="199"/>
        <v>388</v>
      </c>
      <c r="Q461" s="409"/>
      <c r="R461" s="381">
        <f t="shared" si="190"/>
        <v>388</v>
      </c>
      <c r="S461" s="588"/>
      <c r="T461" s="381">
        <f t="shared" si="191"/>
        <v>388</v>
      </c>
      <c r="U461" s="381"/>
      <c r="V461" s="381">
        <f t="shared" si="192"/>
        <v>388</v>
      </c>
      <c r="W461" s="409"/>
      <c r="X461" s="381">
        <f t="shared" si="193"/>
        <v>388</v>
      </c>
      <c r="Y461" s="446"/>
      <c r="Z461" s="381">
        <f t="shared" si="194"/>
        <v>388</v>
      </c>
      <c r="AA461" s="409"/>
      <c r="AB461" s="374">
        <f t="shared" si="201"/>
        <v>388</v>
      </c>
      <c r="AC461" s="390">
        <f t="shared" si="202"/>
        <v>100</v>
      </c>
      <c r="AD461" s="544"/>
    </row>
    <row r="462" spans="1:30" s="363" customFormat="1">
      <c r="A462" s="545"/>
      <c r="B462" s="549" t="s">
        <v>730</v>
      </c>
      <c r="C462" s="545" t="s">
        <v>24</v>
      </c>
      <c r="D462" s="406">
        <v>97.7</v>
      </c>
      <c r="E462" s="621">
        <v>89.7</v>
      </c>
      <c r="F462" s="374">
        <f t="shared" si="195"/>
        <v>89.7</v>
      </c>
      <c r="G462" s="409"/>
      <c r="H462" s="374">
        <f t="shared" si="196"/>
        <v>89.7</v>
      </c>
      <c r="I462" s="409"/>
      <c r="J462" s="374">
        <f t="shared" si="197"/>
        <v>89.7</v>
      </c>
      <c r="K462" s="409"/>
      <c r="L462" s="381">
        <f t="shared" si="189"/>
        <v>89.7</v>
      </c>
      <c r="M462" s="446"/>
      <c r="N462" s="374">
        <f t="shared" si="198"/>
        <v>89.7</v>
      </c>
      <c r="O462" s="409"/>
      <c r="P462" s="374">
        <f t="shared" si="199"/>
        <v>89.7</v>
      </c>
      <c r="Q462" s="409"/>
      <c r="R462" s="381">
        <f t="shared" si="190"/>
        <v>89.7</v>
      </c>
      <c r="S462" s="588"/>
      <c r="T462" s="380">
        <f t="shared" si="191"/>
        <v>89.7</v>
      </c>
      <c r="U462" s="381"/>
      <c r="V462" s="380">
        <f t="shared" si="192"/>
        <v>89.7</v>
      </c>
      <c r="W462" s="409"/>
      <c r="X462" s="380">
        <f t="shared" si="193"/>
        <v>89.7</v>
      </c>
      <c r="Y462" s="446"/>
      <c r="Z462" s="381">
        <f t="shared" si="194"/>
        <v>89.7</v>
      </c>
      <c r="AA462" s="409"/>
      <c r="AB462" s="374">
        <f t="shared" si="201"/>
        <v>89.7</v>
      </c>
      <c r="AC462" s="390">
        <f t="shared" si="202"/>
        <v>91.811668372569088</v>
      </c>
      <c r="AD462" s="509"/>
    </row>
    <row r="463" spans="1:30" s="364" customFormat="1">
      <c r="A463" s="542"/>
      <c r="B463" s="556" t="s">
        <v>732</v>
      </c>
      <c r="C463" s="542" t="s">
        <v>55</v>
      </c>
      <c r="D463" s="447">
        <v>506</v>
      </c>
      <c r="E463" s="446">
        <v>502</v>
      </c>
      <c r="F463" s="374">
        <f t="shared" si="195"/>
        <v>502</v>
      </c>
      <c r="G463" s="409"/>
      <c r="H463" s="374">
        <f t="shared" si="196"/>
        <v>502</v>
      </c>
      <c r="I463" s="409"/>
      <c r="J463" s="374">
        <f t="shared" si="197"/>
        <v>502</v>
      </c>
      <c r="K463" s="409"/>
      <c r="L463" s="381">
        <f t="shared" si="189"/>
        <v>502</v>
      </c>
      <c r="M463" s="446"/>
      <c r="N463" s="374">
        <f t="shared" si="198"/>
        <v>502</v>
      </c>
      <c r="O463" s="409"/>
      <c r="P463" s="374">
        <f t="shared" si="199"/>
        <v>502</v>
      </c>
      <c r="Q463" s="409"/>
      <c r="R463" s="381">
        <f t="shared" si="190"/>
        <v>502</v>
      </c>
      <c r="S463" s="447"/>
      <c r="T463" s="381">
        <f t="shared" si="191"/>
        <v>502</v>
      </c>
      <c r="U463" s="381"/>
      <c r="V463" s="381">
        <f t="shared" si="192"/>
        <v>502</v>
      </c>
      <c r="W463" s="409"/>
      <c r="X463" s="381">
        <f t="shared" si="193"/>
        <v>502</v>
      </c>
      <c r="Y463" s="446"/>
      <c r="Z463" s="381">
        <f t="shared" si="194"/>
        <v>502</v>
      </c>
      <c r="AA463" s="409"/>
      <c r="AB463" s="374">
        <f t="shared" si="201"/>
        <v>502</v>
      </c>
      <c r="AC463" s="390">
        <f t="shared" si="202"/>
        <v>99.209486166007906</v>
      </c>
      <c r="AD463" s="544"/>
    </row>
    <row r="464" spans="1:30" s="363" customFormat="1">
      <c r="A464" s="545"/>
      <c r="B464" s="549" t="s">
        <v>730</v>
      </c>
      <c r="C464" s="545" t="s">
        <v>24</v>
      </c>
      <c r="D464" s="406">
        <v>87.5</v>
      </c>
      <c r="E464" s="405">
        <v>80.7</v>
      </c>
      <c r="F464" s="374">
        <f t="shared" si="195"/>
        <v>80.7</v>
      </c>
      <c r="G464" s="476"/>
      <c r="H464" s="374">
        <f t="shared" si="196"/>
        <v>80.7</v>
      </c>
      <c r="I464" s="476"/>
      <c r="J464" s="374">
        <f t="shared" si="197"/>
        <v>80.7</v>
      </c>
      <c r="K464" s="476"/>
      <c r="L464" s="390">
        <f t="shared" si="189"/>
        <v>80.7</v>
      </c>
      <c r="M464" s="443"/>
      <c r="N464" s="374">
        <f t="shared" si="198"/>
        <v>80.7</v>
      </c>
      <c r="O464" s="476"/>
      <c r="P464" s="374">
        <f t="shared" si="199"/>
        <v>80.7</v>
      </c>
      <c r="Q464" s="476"/>
      <c r="R464" s="381">
        <f t="shared" si="190"/>
        <v>80.7</v>
      </c>
      <c r="S464" s="585"/>
      <c r="T464" s="390"/>
      <c r="U464" s="390"/>
      <c r="V464" s="381">
        <f t="shared" si="192"/>
        <v>0</v>
      </c>
      <c r="W464" s="476"/>
      <c r="X464" s="390">
        <f t="shared" si="193"/>
        <v>0</v>
      </c>
      <c r="Y464" s="443"/>
      <c r="Z464" s="390">
        <f t="shared" si="194"/>
        <v>0</v>
      </c>
      <c r="AA464" s="476"/>
      <c r="AB464" s="374">
        <f t="shared" si="201"/>
        <v>0</v>
      </c>
      <c r="AC464" s="390">
        <f t="shared" si="202"/>
        <v>0</v>
      </c>
      <c r="AD464" s="509"/>
    </row>
    <row r="465" spans="1:30" s="364" customFormat="1">
      <c r="A465" s="542"/>
      <c r="B465" s="556" t="s">
        <v>733</v>
      </c>
      <c r="C465" s="542" t="s">
        <v>55</v>
      </c>
      <c r="D465" s="447">
        <v>287</v>
      </c>
      <c r="E465" s="446">
        <v>268</v>
      </c>
      <c r="F465" s="374">
        <f t="shared" si="195"/>
        <v>268</v>
      </c>
      <c r="G465" s="409"/>
      <c r="H465" s="374">
        <f t="shared" si="196"/>
        <v>268</v>
      </c>
      <c r="I465" s="409"/>
      <c r="J465" s="374">
        <f t="shared" si="197"/>
        <v>268</v>
      </c>
      <c r="K465" s="409"/>
      <c r="L465" s="381">
        <f t="shared" si="189"/>
        <v>268</v>
      </c>
      <c r="M465" s="446"/>
      <c r="N465" s="374">
        <f t="shared" si="198"/>
        <v>268</v>
      </c>
      <c r="O465" s="409"/>
      <c r="P465" s="374">
        <f t="shared" si="199"/>
        <v>268</v>
      </c>
      <c r="Q465" s="409"/>
      <c r="R465" s="381">
        <f t="shared" si="190"/>
        <v>268</v>
      </c>
      <c r="S465" s="447"/>
      <c r="T465" s="381">
        <f t="shared" si="191"/>
        <v>268</v>
      </c>
      <c r="U465" s="381"/>
      <c r="V465" s="381">
        <f t="shared" si="192"/>
        <v>268</v>
      </c>
      <c r="W465" s="409"/>
      <c r="X465" s="381">
        <f t="shared" si="193"/>
        <v>268</v>
      </c>
      <c r="Y465" s="446"/>
      <c r="Z465" s="381">
        <f t="shared" si="194"/>
        <v>268</v>
      </c>
      <c r="AA465" s="409"/>
      <c r="AB465" s="374">
        <f t="shared" si="201"/>
        <v>268</v>
      </c>
      <c r="AC465" s="390">
        <f t="shared" si="202"/>
        <v>93.379790940766554</v>
      </c>
      <c r="AD465" s="544"/>
    </row>
    <row r="466" spans="1:30" s="363" customFormat="1">
      <c r="A466" s="545"/>
      <c r="B466" s="549" t="s">
        <v>730</v>
      </c>
      <c r="C466" s="545" t="s">
        <v>24</v>
      </c>
      <c r="D466" s="406">
        <v>96.2</v>
      </c>
      <c r="E466" s="600">
        <v>91.4</v>
      </c>
      <c r="F466" s="374">
        <f t="shared" si="195"/>
        <v>91.4</v>
      </c>
      <c r="G466" s="409"/>
      <c r="H466" s="374">
        <f t="shared" si="196"/>
        <v>91.4</v>
      </c>
      <c r="I466" s="409"/>
      <c r="J466" s="374">
        <f t="shared" si="197"/>
        <v>91.4</v>
      </c>
      <c r="K466" s="409"/>
      <c r="L466" s="381">
        <f t="shared" ref="L466:L522" si="203">IF(LEN($C466)=0," ",J466+K466)</f>
        <v>91.4</v>
      </c>
      <c r="M466" s="446"/>
      <c r="N466" s="374">
        <f t="shared" si="198"/>
        <v>91.4</v>
      </c>
      <c r="O466" s="477"/>
      <c r="P466" s="374">
        <f t="shared" si="199"/>
        <v>91.4</v>
      </c>
      <c r="Q466" s="409"/>
      <c r="R466" s="381">
        <f t="shared" ref="R466:R469" si="204">IF(LEN($C466)=0," ",P466+Q466)</f>
        <v>91.4</v>
      </c>
      <c r="S466" s="588"/>
      <c r="T466" s="380">
        <f t="shared" ref="T466:T522" si="205">IF(LEN($C466)=0," ",R466+S466)</f>
        <v>91.4</v>
      </c>
      <c r="U466" s="381"/>
      <c r="V466" s="381">
        <f t="shared" ref="V466:V472" si="206">IF(LEN($C466)=0," ",T466+U466)</f>
        <v>91.4</v>
      </c>
      <c r="W466" s="409"/>
      <c r="X466" s="380">
        <f t="shared" ref="X466:X522" si="207">IF(LEN($C466)=0," ",V466+W466)</f>
        <v>91.4</v>
      </c>
      <c r="Y466" s="446"/>
      <c r="Z466" s="381">
        <f t="shared" ref="Z466:Z522" si="208">IF(LEN($C466)=0," ",X466+Y466)</f>
        <v>91.4</v>
      </c>
      <c r="AA466" s="409"/>
      <c r="AB466" s="374">
        <f t="shared" si="201"/>
        <v>91.4</v>
      </c>
      <c r="AC466" s="390">
        <f t="shared" si="202"/>
        <v>95.010395010395015</v>
      </c>
      <c r="AD466" s="509"/>
    </row>
    <row r="467" spans="1:30" s="364" customFormat="1">
      <c r="A467" s="542"/>
      <c r="B467" s="556" t="s">
        <v>888</v>
      </c>
      <c r="C467" s="542" t="s">
        <v>55</v>
      </c>
      <c r="D467" s="447">
        <v>104</v>
      </c>
      <c r="E467" s="446">
        <v>104</v>
      </c>
      <c r="F467" s="374">
        <f t="shared" si="195"/>
        <v>104</v>
      </c>
      <c r="G467" s="409"/>
      <c r="H467" s="374">
        <f t="shared" si="196"/>
        <v>104</v>
      </c>
      <c r="I467" s="409"/>
      <c r="J467" s="374">
        <f t="shared" si="197"/>
        <v>104</v>
      </c>
      <c r="K467" s="409"/>
      <c r="L467" s="381">
        <f t="shared" si="203"/>
        <v>104</v>
      </c>
      <c r="M467" s="446"/>
      <c r="N467" s="374">
        <f t="shared" si="198"/>
        <v>104</v>
      </c>
      <c r="O467" s="409"/>
      <c r="P467" s="374">
        <f t="shared" si="199"/>
        <v>104</v>
      </c>
      <c r="Q467" s="409"/>
      <c r="R467" s="381">
        <f t="shared" si="204"/>
        <v>104</v>
      </c>
      <c r="S467" s="447"/>
      <c r="T467" s="381">
        <f t="shared" si="205"/>
        <v>104</v>
      </c>
      <c r="U467" s="381"/>
      <c r="V467" s="381">
        <f t="shared" si="206"/>
        <v>104</v>
      </c>
      <c r="W467" s="409"/>
      <c r="X467" s="381">
        <f t="shared" si="207"/>
        <v>104</v>
      </c>
      <c r="Y467" s="446"/>
      <c r="Z467" s="381">
        <f t="shared" si="208"/>
        <v>104</v>
      </c>
      <c r="AA467" s="409"/>
      <c r="AB467" s="374">
        <f t="shared" si="201"/>
        <v>104</v>
      </c>
      <c r="AC467" s="390">
        <f t="shared" si="202"/>
        <v>100</v>
      </c>
      <c r="AD467" s="544"/>
    </row>
    <row r="468" spans="1:30" s="363" customFormat="1">
      <c r="A468" s="545"/>
      <c r="B468" s="549" t="s">
        <v>730</v>
      </c>
      <c r="C468" s="545" t="s">
        <v>24</v>
      </c>
      <c r="D468" s="547">
        <v>100</v>
      </c>
      <c r="E468" s="446">
        <v>100</v>
      </c>
      <c r="F468" s="374">
        <f t="shared" si="195"/>
        <v>100</v>
      </c>
      <c r="G468" s="409"/>
      <c r="H468" s="374">
        <f t="shared" si="196"/>
        <v>100</v>
      </c>
      <c r="I468" s="409"/>
      <c r="J468" s="374">
        <f t="shared" si="197"/>
        <v>100</v>
      </c>
      <c r="K468" s="409"/>
      <c r="L468" s="381">
        <f t="shared" si="203"/>
        <v>100</v>
      </c>
      <c r="M468" s="446"/>
      <c r="N468" s="374">
        <f t="shared" si="198"/>
        <v>100</v>
      </c>
      <c r="O468" s="409"/>
      <c r="P468" s="374">
        <f t="shared" si="199"/>
        <v>100</v>
      </c>
      <c r="Q468" s="409"/>
      <c r="R468" s="381">
        <f t="shared" si="204"/>
        <v>100</v>
      </c>
      <c r="S468" s="447"/>
      <c r="T468" s="381">
        <f t="shared" si="205"/>
        <v>100</v>
      </c>
      <c r="U468" s="381"/>
      <c r="V468" s="381">
        <f t="shared" si="206"/>
        <v>100</v>
      </c>
      <c r="W468" s="409"/>
      <c r="X468" s="381">
        <f t="shared" si="207"/>
        <v>100</v>
      </c>
      <c r="Y468" s="446"/>
      <c r="Z468" s="381">
        <f t="shared" si="208"/>
        <v>100</v>
      </c>
      <c r="AA468" s="409"/>
      <c r="AB468" s="374">
        <f t="shared" si="201"/>
        <v>100</v>
      </c>
      <c r="AC468" s="390">
        <f t="shared" si="202"/>
        <v>100</v>
      </c>
      <c r="AD468" s="509"/>
    </row>
    <row r="469" spans="1:30" s="364" customFormat="1">
      <c r="A469" s="542"/>
      <c r="B469" s="556" t="s">
        <v>734</v>
      </c>
      <c r="C469" s="542" t="s">
        <v>55</v>
      </c>
      <c r="D469" s="447">
        <v>9</v>
      </c>
      <c r="E469" s="446">
        <v>13</v>
      </c>
      <c r="F469" s="374">
        <f t="shared" si="195"/>
        <v>13</v>
      </c>
      <c r="G469" s="409"/>
      <c r="H469" s="374">
        <f t="shared" si="196"/>
        <v>13</v>
      </c>
      <c r="I469" s="409"/>
      <c r="J469" s="374">
        <f t="shared" si="197"/>
        <v>13</v>
      </c>
      <c r="K469" s="409"/>
      <c r="L469" s="381">
        <f t="shared" si="203"/>
        <v>13</v>
      </c>
      <c r="M469" s="446"/>
      <c r="N469" s="374">
        <f t="shared" si="198"/>
        <v>13</v>
      </c>
      <c r="O469" s="409"/>
      <c r="P469" s="374">
        <f t="shared" si="199"/>
        <v>13</v>
      </c>
      <c r="Q469" s="409"/>
      <c r="R469" s="381">
        <f t="shared" si="204"/>
        <v>13</v>
      </c>
      <c r="S469" s="447"/>
      <c r="T469" s="381">
        <f t="shared" si="205"/>
        <v>13</v>
      </c>
      <c r="U469" s="381"/>
      <c r="V469" s="381">
        <f t="shared" si="206"/>
        <v>13</v>
      </c>
      <c r="W469" s="409"/>
      <c r="X469" s="381">
        <f t="shared" si="207"/>
        <v>13</v>
      </c>
      <c r="Y469" s="446"/>
      <c r="Z469" s="381">
        <f t="shared" si="208"/>
        <v>13</v>
      </c>
      <c r="AA469" s="409"/>
      <c r="AB469" s="374">
        <f t="shared" si="201"/>
        <v>13</v>
      </c>
      <c r="AC469" s="390">
        <f t="shared" si="202"/>
        <v>144.44444444444443</v>
      </c>
      <c r="AD469" s="544"/>
    </row>
    <row r="470" spans="1:30" s="363" customFormat="1">
      <c r="A470" s="545"/>
      <c r="B470" s="549" t="s">
        <v>730</v>
      </c>
      <c r="C470" s="545" t="s">
        <v>24</v>
      </c>
      <c r="D470" s="547">
        <v>100</v>
      </c>
      <c r="E470" s="405">
        <v>100</v>
      </c>
      <c r="F470" s="374">
        <f t="shared" si="195"/>
        <v>100</v>
      </c>
      <c r="G470" s="476"/>
      <c r="H470" s="374">
        <f t="shared" si="196"/>
        <v>100</v>
      </c>
      <c r="I470" s="476"/>
      <c r="J470" s="374">
        <f t="shared" si="197"/>
        <v>100</v>
      </c>
      <c r="K470" s="476"/>
      <c r="L470" s="390">
        <f t="shared" si="203"/>
        <v>100</v>
      </c>
      <c r="M470" s="443"/>
      <c r="N470" s="374">
        <f t="shared" si="198"/>
        <v>100</v>
      </c>
      <c r="O470" s="476"/>
      <c r="P470" s="374">
        <f t="shared" si="199"/>
        <v>100</v>
      </c>
      <c r="Q470" s="476"/>
      <c r="R470" s="390">
        <f t="shared" ref="R470:R522" si="209">IF(LEN($C470)=0," ",P470+Q470)</f>
        <v>100</v>
      </c>
      <c r="S470" s="585"/>
      <c r="T470" s="390"/>
      <c r="U470" s="390"/>
      <c r="V470" s="381">
        <f t="shared" si="206"/>
        <v>0</v>
      </c>
      <c r="W470" s="476"/>
      <c r="X470" s="390">
        <f t="shared" si="207"/>
        <v>0</v>
      </c>
      <c r="Y470" s="443"/>
      <c r="Z470" s="390">
        <f t="shared" si="208"/>
        <v>0</v>
      </c>
      <c r="AA470" s="476"/>
      <c r="AB470" s="374">
        <f t="shared" si="201"/>
        <v>0</v>
      </c>
      <c r="AC470" s="390">
        <f t="shared" si="202"/>
        <v>0</v>
      </c>
      <c r="AD470" s="509"/>
    </row>
    <row r="471" spans="1:30" s="363" customFormat="1">
      <c r="A471" s="542" t="s">
        <v>369</v>
      </c>
      <c r="B471" s="543" t="str">
        <f>UPPER("Tổng số trường học")</f>
        <v>TỔNG SỐ TRƯỜNG HỌC</v>
      </c>
      <c r="C471" s="545" t="s">
        <v>66</v>
      </c>
      <c r="D471" s="447">
        <v>40</v>
      </c>
      <c r="E471" s="627">
        <v>40</v>
      </c>
      <c r="F471" s="374">
        <f t="shared" si="195"/>
        <v>40</v>
      </c>
      <c r="G471" s="410"/>
      <c r="H471" s="374">
        <f t="shared" si="196"/>
        <v>40</v>
      </c>
      <c r="I471" s="410"/>
      <c r="J471" s="374">
        <f t="shared" si="197"/>
        <v>40</v>
      </c>
      <c r="K471" s="410"/>
      <c r="L471" s="374">
        <f t="shared" si="203"/>
        <v>40</v>
      </c>
      <c r="M471" s="405"/>
      <c r="N471" s="374">
        <f t="shared" si="198"/>
        <v>40</v>
      </c>
      <c r="O471" s="410"/>
      <c r="P471" s="374">
        <f t="shared" si="199"/>
        <v>40</v>
      </c>
      <c r="Q471" s="410"/>
      <c r="R471" s="374">
        <f t="shared" si="209"/>
        <v>40</v>
      </c>
      <c r="S471" s="411"/>
      <c r="T471" s="374">
        <f t="shared" si="205"/>
        <v>40</v>
      </c>
      <c r="U471" s="374"/>
      <c r="V471" s="381">
        <f t="shared" si="206"/>
        <v>40</v>
      </c>
      <c r="W471" s="410"/>
      <c r="X471" s="374">
        <f t="shared" si="207"/>
        <v>40</v>
      </c>
      <c r="Y471" s="405"/>
      <c r="Z471" s="374">
        <f t="shared" si="208"/>
        <v>40</v>
      </c>
      <c r="AA471" s="410"/>
      <c r="AB471" s="374">
        <f t="shared" si="201"/>
        <v>40</v>
      </c>
      <c r="AC471" s="390">
        <f t="shared" si="202"/>
        <v>100</v>
      </c>
      <c r="AD471" s="509"/>
    </row>
    <row r="472" spans="1:30" s="365" customFormat="1" ht="36">
      <c r="A472" s="550"/>
      <c r="B472" s="549" t="s">
        <v>735</v>
      </c>
      <c r="C472" s="550" t="s">
        <v>66</v>
      </c>
      <c r="D472" s="557">
        <v>1</v>
      </c>
      <c r="E472" s="628">
        <v>1</v>
      </c>
      <c r="F472" s="374">
        <f t="shared" si="195"/>
        <v>1</v>
      </c>
      <c r="G472" s="409"/>
      <c r="H472" s="374">
        <f t="shared" si="196"/>
        <v>1</v>
      </c>
      <c r="I472" s="409"/>
      <c r="J472" s="374">
        <f t="shared" si="197"/>
        <v>1</v>
      </c>
      <c r="K472" s="409"/>
      <c r="L472" s="381">
        <f t="shared" si="203"/>
        <v>1</v>
      </c>
      <c r="M472" s="446"/>
      <c r="N472" s="374">
        <f t="shared" si="198"/>
        <v>1</v>
      </c>
      <c r="O472" s="409"/>
      <c r="P472" s="374">
        <f t="shared" si="199"/>
        <v>1</v>
      </c>
      <c r="Q472" s="409"/>
      <c r="R472" s="381">
        <f t="shared" si="209"/>
        <v>1</v>
      </c>
      <c r="S472" s="447"/>
      <c r="T472" s="381">
        <f t="shared" si="205"/>
        <v>1</v>
      </c>
      <c r="U472" s="381"/>
      <c r="V472" s="381">
        <f t="shared" si="206"/>
        <v>1</v>
      </c>
      <c r="W472" s="409"/>
      <c r="X472" s="381">
        <f t="shared" si="207"/>
        <v>1</v>
      </c>
      <c r="Y472" s="446"/>
      <c r="Z472" s="381">
        <f t="shared" si="208"/>
        <v>1</v>
      </c>
      <c r="AA472" s="409"/>
      <c r="AB472" s="374">
        <f t="shared" si="201"/>
        <v>1</v>
      </c>
      <c r="AC472" s="390">
        <f t="shared" si="202"/>
        <v>100</v>
      </c>
      <c r="AD472" s="558"/>
    </row>
    <row r="473" spans="1:30" s="364" customFormat="1">
      <c r="A473" s="545"/>
      <c r="B473" s="680" t="s">
        <v>987</v>
      </c>
      <c r="C473" s="545" t="s">
        <v>66</v>
      </c>
      <c r="D473" s="547">
        <v>12</v>
      </c>
      <c r="E473" s="630">
        <v>12</v>
      </c>
      <c r="F473" s="374">
        <f t="shared" si="195"/>
        <v>12</v>
      </c>
      <c r="G473" s="409"/>
      <c r="H473" s="374">
        <f t="shared" si="196"/>
        <v>12</v>
      </c>
      <c r="I473" s="409"/>
      <c r="J473" s="374">
        <f t="shared" si="197"/>
        <v>12</v>
      </c>
      <c r="K473" s="409"/>
      <c r="L473" s="381">
        <f t="shared" si="203"/>
        <v>12</v>
      </c>
      <c r="M473" s="446"/>
      <c r="N473" s="374">
        <f t="shared" si="198"/>
        <v>12</v>
      </c>
      <c r="O473" s="409"/>
      <c r="P473" s="374">
        <f t="shared" si="199"/>
        <v>12</v>
      </c>
      <c r="Q473" s="409"/>
      <c r="R473" s="381">
        <f t="shared" si="209"/>
        <v>12</v>
      </c>
      <c r="S473" s="447"/>
      <c r="T473" s="381">
        <f t="shared" si="205"/>
        <v>12</v>
      </c>
      <c r="U473" s="381"/>
      <c r="V473" s="381">
        <f t="shared" ref="V473:V522" si="210">IF(LEN($C473)=0," ",T473+U473)</f>
        <v>12</v>
      </c>
      <c r="W473" s="409"/>
      <c r="X473" s="381">
        <f t="shared" si="207"/>
        <v>12</v>
      </c>
      <c r="Y473" s="446"/>
      <c r="Z473" s="381">
        <f t="shared" si="208"/>
        <v>12</v>
      </c>
      <c r="AA473" s="409"/>
      <c r="AB473" s="374">
        <f t="shared" si="201"/>
        <v>12</v>
      </c>
      <c r="AC473" s="390">
        <f t="shared" si="202"/>
        <v>100</v>
      </c>
      <c r="AD473" s="544"/>
    </row>
    <row r="474" spans="1:30" s="364" customFormat="1">
      <c r="A474" s="545"/>
      <c r="B474" s="680" t="s">
        <v>988</v>
      </c>
      <c r="C474" s="545" t="s">
        <v>66</v>
      </c>
      <c r="D474" s="547">
        <v>11</v>
      </c>
      <c r="E474" s="630">
        <v>11</v>
      </c>
      <c r="F474" s="374">
        <f t="shared" si="195"/>
        <v>11</v>
      </c>
      <c r="G474" s="409"/>
      <c r="H474" s="374">
        <f t="shared" si="196"/>
        <v>11</v>
      </c>
      <c r="I474" s="409"/>
      <c r="J474" s="374">
        <f t="shared" si="197"/>
        <v>11</v>
      </c>
      <c r="K474" s="409"/>
      <c r="L474" s="381">
        <f t="shared" si="203"/>
        <v>11</v>
      </c>
      <c r="M474" s="446"/>
      <c r="N474" s="374">
        <f t="shared" si="198"/>
        <v>11</v>
      </c>
      <c r="O474" s="409"/>
      <c r="P474" s="374">
        <f t="shared" si="199"/>
        <v>11</v>
      </c>
      <c r="Q474" s="409"/>
      <c r="R474" s="381">
        <f t="shared" si="209"/>
        <v>11</v>
      </c>
      <c r="S474" s="447"/>
      <c r="T474" s="381">
        <f t="shared" si="205"/>
        <v>11</v>
      </c>
      <c r="U474" s="381"/>
      <c r="V474" s="381">
        <f t="shared" si="210"/>
        <v>11</v>
      </c>
      <c r="W474" s="409"/>
      <c r="X474" s="381">
        <f t="shared" si="207"/>
        <v>11</v>
      </c>
      <c r="Y474" s="446"/>
      <c r="Z474" s="381">
        <f t="shared" si="208"/>
        <v>11</v>
      </c>
      <c r="AA474" s="409"/>
      <c r="AB474" s="374">
        <f t="shared" si="201"/>
        <v>11</v>
      </c>
      <c r="AC474" s="390">
        <f t="shared" si="202"/>
        <v>100</v>
      </c>
      <c r="AD474" s="544"/>
    </row>
    <row r="475" spans="1:30" s="364" customFormat="1">
      <c r="A475" s="545"/>
      <c r="B475" s="680" t="s">
        <v>989</v>
      </c>
      <c r="C475" s="545" t="s">
        <v>66</v>
      </c>
      <c r="D475" s="547">
        <v>1</v>
      </c>
      <c r="E475" s="630">
        <v>1</v>
      </c>
      <c r="F475" s="374">
        <f t="shared" si="195"/>
        <v>1</v>
      </c>
      <c r="G475" s="409"/>
      <c r="H475" s="374">
        <f t="shared" si="196"/>
        <v>1</v>
      </c>
      <c r="I475" s="409"/>
      <c r="J475" s="374">
        <f t="shared" si="197"/>
        <v>1</v>
      </c>
      <c r="K475" s="409"/>
      <c r="L475" s="381">
        <f t="shared" si="203"/>
        <v>1</v>
      </c>
      <c r="M475" s="446"/>
      <c r="N475" s="374">
        <f t="shared" si="198"/>
        <v>1</v>
      </c>
      <c r="O475" s="409"/>
      <c r="P475" s="374">
        <f t="shared" si="199"/>
        <v>1</v>
      </c>
      <c r="Q475" s="409"/>
      <c r="R475" s="381">
        <f t="shared" si="209"/>
        <v>1</v>
      </c>
      <c r="S475" s="447"/>
      <c r="T475" s="381">
        <f t="shared" si="205"/>
        <v>1</v>
      </c>
      <c r="U475" s="381"/>
      <c r="V475" s="381">
        <f t="shared" si="210"/>
        <v>1</v>
      </c>
      <c r="W475" s="409"/>
      <c r="X475" s="381">
        <f t="shared" si="207"/>
        <v>1</v>
      </c>
      <c r="Y475" s="446"/>
      <c r="Z475" s="381">
        <f t="shared" si="208"/>
        <v>1</v>
      </c>
      <c r="AA475" s="409"/>
      <c r="AB475" s="374">
        <f t="shared" si="201"/>
        <v>1</v>
      </c>
      <c r="AC475" s="390">
        <f t="shared" si="202"/>
        <v>100</v>
      </c>
      <c r="AD475" s="544"/>
    </row>
    <row r="476" spans="1:30" s="364" customFormat="1">
      <c r="A476" s="545"/>
      <c r="B476" s="680" t="s">
        <v>990</v>
      </c>
      <c r="C476" s="545" t="s">
        <v>66</v>
      </c>
      <c r="D476" s="547">
        <v>11</v>
      </c>
      <c r="E476" s="630">
        <v>11</v>
      </c>
      <c r="F476" s="374">
        <f t="shared" si="195"/>
        <v>11</v>
      </c>
      <c r="G476" s="409"/>
      <c r="H476" s="374">
        <f t="shared" si="196"/>
        <v>11</v>
      </c>
      <c r="I476" s="409"/>
      <c r="J476" s="374">
        <f t="shared" si="197"/>
        <v>11</v>
      </c>
      <c r="K476" s="409"/>
      <c r="L476" s="381">
        <f t="shared" si="203"/>
        <v>11</v>
      </c>
      <c r="M476" s="446"/>
      <c r="N476" s="374">
        <f t="shared" si="198"/>
        <v>11</v>
      </c>
      <c r="O476" s="409"/>
      <c r="P476" s="374">
        <f t="shared" si="199"/>
        <v>11</v>
      </c>
      <c r="Q476" s="409"/>
      <c r="R476" s="381">
        <f t="shared" si="209"/>
        <v>11</v>
      </c>
      <c r="S476" s="447"/>
      <c r="T476" s="381">
        <f t="shared" si="205"/>
        <v>11</v>
      </c>
      <c r="U476" s="381"/>
      <c r="V476" s="381">
        <f t="shared" si="210"/>
        <v>11</v>
      </c>
      <c r="W476" s="409"/>
      <c r="X476" s="381">
        <f t="shared" si="207"/>
        <v>11</v>
      </c>
      <c r="Y476" s="446"/>
      <c r="Z476" s="381">
        <f t="shared" si="208"/>
        <v>11</v>
      </c>
      <c r="AA476" s="409"/>
      <c r="AB476" s="374">
        <f t="shared" si="201"/>
        <v>11</v>
      </c>
      <c r="AC476" s="390">
        <f t="shared" si="202"/>
        <v>100</v>
      </c>
      <c r="AD476" s="544"/>
    </row>
    <row r="477" spans="1:30" s="364" customFormat="1" ht="36">
      <c r="A477" s="545"/>
      <c r="B477" s="680" t="s">
        <v>991</v>
      </c>
      <c r="C477" s="545" t="s">
        <v>66</v>
      </c>
      <c r="D477" s="547">
        <v>4</v>
      </c>
      <c r="E477" s="630">
        <v>4</v>
      </c>
      <c r="F477" s="374">
        <f t="shared" si="195"/>
        <v>4</v>
      </c>
      <c r="G477" s="409"/>
      <c r="H477" s="374">
        <f t="shared" si="196"/>
        <v>4</v>
      </c>
      <c r="I477" s="409"/>
      <c r="J477" s="374">
        <f t="shared" si="197"/>
        <v>4</v>
      </c>
      <c r="K477" s="409"/>
      <c r="L477" s="381">
        <f t="shared" si="203"/>
        <v>4</v>
      </c>
      <c r="M477" s="446"/>
      <c r="N477" s="374">
        <f t="shared" si="198"/>
        <v>4</v>
      </c>
      <c r="O477" s="409"/>
      <c r="P477" s="374">
        <f t="shared" si="199"/>
        <v>4</v>
      </c>
      <c r="Q477" s="409"/>
      <c r="R477" s="381">
        <f t="shared" si="209"/>
        <v>4</v>
      </c>
      <c r="S477" s="447"/>
      <c r="T477" s="381">
        <f t="shared" si="205"/>
        <v>4</v>
      </c>
      <c r="U477" s="381"/>
      <c r="V477" s="381">
        <f t="shared" si="210"/>
        <v>4</v>
      </c>
      <c r="W477" s="409"/>
      <c r="X477" s="381">
        <f t="shared" si="207"/>
        <v>4</v>
      </c>
      <c r="Y477" s="446"/>
      <c r="Z477" s="381">
        <f t="shared" si="208"/>
        <v>4</v>
      </c>
      <c r="AA477" s="409"/>
      <c r="AB477" s="374">
        <f t="shared" si="201"/>
        <v>4</v>
      </c>
      <c r="AC477" s="390">
        <f t="shared" si="202"/>
        <v>100</v>
      </c>
      <c r="AD477" s="544"/>
    </row>
    <row r="478" spans="1:30" s="364" customFormat="1">
      <c r="A478" s="545"/>
      <c r="B478" s="680" t="s">
        <v>992</v>
      </c>
      <c r="C478" s="545" t="s">
        <v>66</v>
      </c>
      <c r="D478" s="547">
        <v>1</v>
      </c>
      <c r="E478" s="630">
        <v>1</v>
      </c>
      <c r="F478" s="374">
        <f t="shared" si="195"/>
        <v>1</v>
      </c>
      <c r="G478" s="409"/>
      <c r="H478" s="374">
        <f t="shared" si="196"/>
        <v>1</v>
      </c>
      <c r="I478" s="409"/>
      <c r="J478" s="374">
        <f t="shared" si="197"/>
        <v>1</v>
      </c>
      <c r="K478" s="409"/>
      <c r="L478" s="381">
        <f t="shared" si="203"/>
        <v>1</v>
      </c>
      <c r="M478" s="446"/>
      <c r="N478" s="374">
        <f t="shared" si="198"/>
        <v>1</v>
      </c>
      <c r="O478" s="409"/>
      <c r="P478" s="374">
        <f t="shared" si="199"/>
        <v>1</v>
      </c>
      <c r="Q478" s="409"/>
      <c r="R478" s="381">
        <f t="shared" si="209"/>
        <v>1</v>
      </c>
      <c r="S478" s="447"/>
      <c r="T478" s="381">
        <f t="shared" si="205"/>
        <v>1</v>
      </c>
      <c r="U478" s="381"/>
      <c r="V478" s="381">
        <f t="shared" si="210"/>
        <v>1</v>
      </c>
      <c r="W478" s="409"/>
      <c r="X478" s="381">
        <f t="shared" si="207"/>
        <v>1</v>
      </c>
      <c r="Y478" s="446"/>
      <c r="Z478" s="381">
        <f t="shared" si="208"/>
        <v>1</v>
      </c>
      <c r="AA478" s="409"/>
      <c r="AB478" s="374">
        <f t="shared" si="201"/>
        <v>1</v>
      </c>
      <c r="AC478" s="390">
        <f t="shared" si="202"/>
        <v>100</v>
      </c>
      <c r="AD478" s="544"/>
    </row>
    <row r="479" spans="1:30" s="364" customFormat="1" ht="18.75" customHeight="1">
      <c r="A479" s="542" t="s">
        <v>401</v>
      </c>
      <c r="B479" s="554" t="str">
        <f>UPPER("Số trường đạt chuẩn quốc gia")</f>
        <v>SỐ TRƯỜNG ĐẠT CHUẨN QUỐC GIA</v>
      </c>
      <c r="C479" s="542" t="s">
        <v>66</v>
      </c>
      <c r="D479" s="547">
        <v>39</v>
      </c>
      <c r="E479" s="686">
        <v>36</v>
      </c>
      <c r="F479" s="374">
        <f t="shared" si="195"/>
        <v>36</v>
      </c>
      <c r="G479" s="409"/>
      <c r="H479" s="374">
        <f t="shared" si="196"/>
        <v>36</v>
      </c>
      <c r="I479" s="409"/>
      <c r="J479" s="374">
        <f t="shared" si="197"/>
        <v>36</v>
      </c>
      <c r="K479" s="409"/>
      <c r="L479" s="381">
        <f t="shared" si="203"/>
        <v>36</v>
      </c>
      <c r="M479" s="446"/>
      <c r="N479" s="374">
        <f t="shared" si="198"/>
        <v>36</v>
      </c>
      <c r="O479" s="409"/>
      <c r="P479" s="374">
        <f t="shared" si="199"/>
        <v>36</v>
      </c>
      <c r="Q479" s="409"/>
      <c r="R479" s="381">
        <f t="shared" si="209"/>
        <v>36</v>
      </c>
      <c r="S479" s="447"/>
      <c r="T479" s="381">
        <f t="shared" si="205"/>
        <v>36</v>
      </c>
      <c r="U479" s="381"/>
      <c r="V479" s="381">
        <f t="shared" si="210"/>
        <v>36</v>
      </c>
      <c r="W479" s="409"/>
      <c r="X479" s="381">
        <f t="shared" si="207"/>
        <v>36</v>
      </c>
      <c r="Y479" s="446"/>
      <c r="Z479" s="381">
        <f t="shared" si="208"/>
        <v>36</v>
      </c>
      <c r="AA479" s="409"/>
      <c r="AB479" s="374">
        <f t="shared" si="201"/>
        <v>36</v>
      </c>
      <c r="AC479" s="390">
        <f t="shared" si="202"/>
        <v>92.307692307692307</v>
      </c>
      <c r="AD479" s="544"/>
    </row>
    <row r="480" spans="1:30" s="363" customFormat="1" ht="18.75" customHeight="1">
      <c r="A480" s="545"/>
      <c r="B480" s="681" t="s">
        <v>993</v>
      </c>
      <c r="C480" s="667" t="s">
        <v>994</v>
      </c>
      <c r="D480" s="557">
        <v>12</v>
      </c>
      <c r="E480" s="687">
        <v>12</v>
      </c>
      <c r="F480" s="374">
        <f t="shared" si="195"/>
        <v>12</v>
      </c>
      <c r="G480" s="410"/>
      <c r="H480" s="374">
        <f t="shared" si="196"/>
        <v>12</v>
      </c>
      <c r="I480" s="410"/>
      <c r="J480" s="374">
        <f t="shared" si="197"/>
        <v>12</v>
      </c>
      <c r="K480" s="410"/>
      <c r="L480" s="374">
        <f t="shared" si="203"/>
        <v>12</v>
      </c>
      <c r="M480" s="405"/>
      <c r="N480" s="374">
        <f t="shared" si="198"/>
        <v>12</v>
      </c>
      <c r="O480" s="410"/>
      <c r="P480" s="374">
        <f t="shared" si="199"/>
        <v>12</v>
      </c>
      <c r="Q480" s="410"/>
      <c r="R480" s="374">
        <f t="shared" si="209"/>
        <v>12</v>
      </c>
      <c r="S480" s="411"/>
      <c r="T480" s="374">
        <f t="shared" si="205"/>
        <v>12</v>
      </c>
      <c r="U480" s="374"/>
      <c r="V480" s="374">
        <f t="shared" si="210"/>
        <v>12</v>
      </c>
      <c r="W480" s="410"/>
      <c r="X480" s="374">
        <f t="shared" si="207"/>
        <v>12</v>
      </c>
      <c r="Y480" s="405"/>
      <c r="Z480" s="374">
        <f t="shared" si="208"/>
        <v>12</v>
      </c>
      <c r="AA480" s="410"/>
      <c r="AB480" s="374">
        <f t="shared" si="201"/>
        <v>12</v>
      </c>
      <c r="AC480" s="390">
        <f t="shared" si="202"/>
        <v>100</v>
      </c>
      <c r="AD480" s="509"/>
    </row>
    <row r="481" spans="1:30" s="363" customFormat="1" ht="19.5" customHeight="1">
      <c r="A481" s="550"/>
      <c r="B481" s="681" t="s">
        <v>995</v>
      </c>
      <c r="C481" s="667" t="s">
        <v>994</v>
      </c>
      <c r="D481" s="557">
        <v>11</v>
      </c>
      <c r="E481" s="630">
        <v>9</v>
      </c>
      <c r="F481" s="374">
        <f t="shared" si="195"/>
        <v>9</v>
      </c>
      <c r="G481" s="410"/>
      <c r="H481" s="374">
        <f t="shared" si="196"/>
        <v>9</v>
      </c>
      <c r="I481" s="410"/>
      <c r="J481" s="374">
        <f t="shared" si="197"/>
        <v>9</v>
      </c>
      <c r="K481" s="410"/>
      <c r="L481" s="374">
        <f t="shared" si="203"/>
        <v>9</v>
      </c>
      <c r="M481" s="405"/>
      <c r="N481" s="374">
        <f t="shared" si="198"/>
        <v>9</v>
      </c>
      <c r="O481" s="410"/>
      <c r="P481" s="374">
        <f t="shared" si="199"/>
        <v>9</v>
      </c>
      <c r="Q481" s="410"/>
      <c r="R481" s="374">
        <f t="shared" si="209"/>
        <v>9</v>
      </c>
      <c r="S481" s="411"/>
      <c r="T481" s="374">
        <f t="shared" si="205"/>
        <v>9</v>
      </c>
      <c r="U481" s="374"/>
      <c r="V481" s="374">
        <f t="shared" si="210"/>
        <v>9</v>
      </c>
      <c r="W481" s="410"/>
      <c r="X481" s="374">
        <f t="shared" si="207"/>
        <v>9</v>
      </c>
      <c r="Y481" s="405"/>
      <c r="Z481" s="374">
        <f t="shared" si="208"/>
        <v>9</v>
      </c>
      <c r="AA481" s="410"/>
      <c r="AB481" s="374">
        <f t="shared" si="201"/>
        <v>9</v>
      </c>
      <c r="AC481" s="390">
        <f t="shared" si="202"/>
        <v>81.818181818181827</v>
      </c>
      <c r="AD481" s="509"/>
    </row>
    <row r="482" spans="1:30" s="363" customFormat="1" ht="18.75" customHeight="1">
      <c r="A482" s="550"/>
      <c r="B482" s="681" t="s">
        <v>996</v>
      </c>
      <c r="C482" s="667" t="s">
        <v>994</v>
      </c>
      <c r="D482" s="557">
        <v>12</v>
      </c>
      <c r="E482" s="630">
        <v>12</v>
      </c>
      <c r="F482" s="374">
        <f t="shared" si="195"/>
        <v>12</v>
      </c>
      <c r="G482" s="410"/>
      <c r="H482" s="374">
        <f t="shared" si="196"/>
        <v>12</v>
      </c>
      <c r="I482" s="410"/>
      <c r="J482" s="374">
        <f t="shared" si="197"/>
        <v>12</v>
      </c>
      <c r="K482" s="410"/>
      <c r="L482" s="374">
        <f t="shared" si="203"/>
        <v>12</v>
      </c>
      <c r="M482" s="405"/>
      <c r="N482" s="374">
        <f t="shared" si="198"/>
        <v>12</v>
      </c>
      <c r="O482" s="410"/>
      <c r="P482" s="374">
        <f t="shared" si="199"/>
        <v>12</v>
      </c>
      <c r="Q482" s="410"/>
      <c r="R482" s="374">
        <f t="shared" si="209"/>
        <v>12</v>
      </c>
      <c r="S482" s="411"/>
      <c r="T482" s="374">
        <f t="shared" si="205"/>
        <v>12</v>
      </c>
      <c r="U482" s="374"/>
      <c r="V482" s="374">
        <f t="shared" si="210"/>
        <v>12</v>
      </c>
      <c r="W482" s="410"/>
      <c r="X482" s="374">
        <f t="shared" si="207"/>
        <v>12</v>
      </c>
      <c r="Y482" s="405"/>
      <c r="Z482" s="374">
        <f t="shared" si="208"/>
        <v>12</v>
      </c>
      <c r="AA482" s="410"/>
      <c r="AB482" s="374">
        <f t="shared" si="201"/>
        <v>12</v>
      </c>
      <c r="AC482" s="390">
        <f t="shared" si="202"/>
        <v>100</v>
      </c>
      <c r="AD482" s="509"/>
    </row>
    <row r="483" spans="1:30" s="363" customFormat="1" ht="18.75" customHeight="1">
      <c r="A483" s="550"/>
      <c r="B483" s="681" t="s">
        <v>997</v>
      </c>
      <c r="C483" s="667" t="s">
        <v>994</v>
      </c>
      <c r="D483" s="557">
        <v>4</v>
      </c>
      <c r="E483" s="630">
        <v>3</v>
      </c>
      <c r="F483" s="374">
        <f t="shared" si="195"/>
        <v>3</v>
      </c>
      <c r="G483" s="410"/>
      <c r="H483" s="374">
        <f t="shared" si="196"/>
        <v>3</v>
      </c>
      <c r="I483" s="410"/>
      <c r="J483" s="374">
        <f t="shared" si="197"/>
        <v>3</v>
      </c>
      <c r="K483" s="410"/>
      <c r="L483" s="374">
        <f t="shared" si="203"/>
        <v>3</v>
      </c>
      <c r="M483" s="405"/>
      <c r="N483" s="374">
        <f t="shared" si="198"/>
        <v>3</v>
      </c>
      <c r="O483" s="410"/>
      <c r="P483" s="374">
        <f t="shared" si="199"/>
        <v>3</v>
      </c>
      <c r="Q483" s="410"/>
      <c r="R483" s="374">
        <f t="shared" si="209"/>
        <v>3</v>
      </c>
      <c r="S483" s="411"/>
      <c r="T483" s="374">
        <f t="shared" si="205"/>
        <v>3</v>
      </c>
      <c r="U483" s="374"/>
      <c r="V483" s="374">
        <f t="shared" si="210"/>
        <v>3</v>
      </c>
      <c r="W483" s="410"/>
      <c r="X483" s="374">
        <f t="shared" si="207"/>
        <v>3</v>
      </c>
      <c r="Y483" s="405"/>
      <c r="Z483" s="374">
        <f t="shared" si="208"/>
        <v>3</v>
      </c>
      <c r="AA483" s="410"/>
      <c r="AB483" s="374">
        <f t="shared" si="201"/>
        <v>3</v>
      </c>
      <c r="AC483" s="390">
        <f t="shared" si="202"/>
        <v>75</v>
      </c>
      <c r="AD483" s="509"/>
    </row>
    <row r="484" spans="1:30" s="363" customFormat="1" ht="18.75" customHeight="1">
      <c r="A484" s="550"/>
      <c r="B484" s="680" t="s">
        <v>998</v>
      </c>
      <c r="C484" s="667" t="s">
        <v>24</v>
      </c>
      <c r="D484" s="557">
        <v>100</v>
      </c>
      <c r="E484" s="631">
        <v>92</v>
      </c>
      <c r="F484" s="374">
        <f t="shared" si="195"/>
        <v>92</v>
      </c>
      <c r="G484" s="410"/>
      <c r="H484" s="374">
        <f t="shared" si="196"/>
        <v>92</v>
      </c>
      <c r="I484" s="410"/>
      <c r="J484" s="374">
        <f t="shared" si="197"/>
        <v>92</v>
      </c>
      <c r="K484" s="410"/>
      <c r="L484" s="374">
        <f t="shared" si="203"/>
        <v>92</v>
      </c>
      <c r="M484" s="405"/>
      <c r="N484" s="374">
        <f t="shared" si="198"/>
        <v>92</v>
      </c>
      <c r="O484" s="410"/>
      <c r="P484" s="374">
        <f t="shared" si="199"/>
        <v>92</v>
      </c>
      <c r="Q484" s="410"/>
      <c r="R484" s="374">
        <f t="shared" si="209"/>
        <v>92</v>
      </c>
      <c r="S484" s="411"/>
      <c r="T484" s="374">
        <f t="shared" si="205"/>
        <v>92</v>
      </c>
      <c r="U484" s="374"/>
      <c r="V484" s="374">
        <f t="shared" si="210"/>
        <v>92</v>
      </c>
      <c r="W484" s="410"/>
      <c r="X484" s="374">
        <f t="shared" si="207"/>
        <v>92</v>
      </c>
      <c r="Y484" s="405"/>
      <c r="Z484" s="374">
        <f t="shared" si="208"/>
        <v>92</v>
      </c>
      <c r="AA484" s="410"/>
      <c r="AB484" s="374">
        <f t="shared" si="201"/>
        <v>92</v>
      </c>
      <c r="AC484" s="390">
        <f t="shared" si="202"/>
        <v>92</v>
      </c>
      <c r="AD484" s="509"/>
    </row>
    <row r="485" spans="1:30" s="363" customFormat="1" ht="18.75" customHeight="1">
      <c r="A485" s="550"/>
      <c r="B485" s="682" t="s">
        <v>489</v>
      </c>
      <c r="C485" s="669" t="s">
        <v>66</v>
      </c>
      <c r="D485" s="557">
        <v>3</v>
      </c>
      <c r="E485" s="688">
        <v>0</v>
      </c>
      <c r="F485" s="374">
        <f t="shared" si="195"/>
        <v>0</v>
      </c>
      <c r="G485" s="410"/>
      <c r="H485" s="374">
        <f t="shared" si="196"/>
        <v>0</v>
      </c>
      <c r="I485" s="410"/>
      <c r="J485" s="374">
        <f t="shared" si="197"/>
        <v>0</v>
      </c>
      <c r="K485" s="410"/>
      <c r="L485" s="374">
        <f t="shared" si="203"/>
        <v>0</v>
      </c>
      <c r="M485" s="405"/>
      <c r="N485" s="374">
        <f t="shared" si="198"/>
        <v>0</v>
      </c>
      <c r="O485" s="410"/>
      <c r="P485" s="374">
        <f t="shared" si="199"/>
        <v>0</v>
      </c>
      <c r="Q485" s="410"/>
      <c r="R485" s="374">
        <f t="shared" si="209"/>
        <v>0</v>
      </c>
      <c r="S485" s="411"/>
      <c r="T485" s="374">
        <f t="shared" si="205"/>
        <v>0</v>
      </c>
      <c r="U485" s="374"/>
      <c r="V485" s="374">
        <f t="shared" si="210"/>
        <v>0</v>
      </c>
      <c r="W485" s="410"/>
      <c r="X485" s="374">
        <f t="shared" si="207"/>
        <v>0</v>
      </c>
      <c r="Y485" s="405"/>
      <c r="Z485" s="374">
        <f t="shared" si="208"/>
        <v>0</v>
      </c>
      <c r="AA485" s="410"/>
      <c r="AB485" s="374">
        <f t="shared" si="201"/>
        <v>0</v>
      </c>
      <c r="AC485" s="390">
        <f t="shared" si="202"/>
        <v>0</v>
      </c>
      <c r="AD485" s="509"/>
    </row>
    <row r="486" spans="1:30" s="363" customFormat="1">
      <c r="A486" s="545"/>
      <c r="B486" s="680" t="s">
        <v>999</v>
      </c>
      <c r="C486" s="667" t="s">
        <v>24</v>
      </c>
      <c r="D486" s="547">
        <v>100</v>
      </c>
      <c r="E486" s="688">
        <v>100</v>
      </c>
      <c r="F486" s="374">
        <f t="shared" ref="F486:F543" si="211">IF(LEN(C486)=0," ",E486)</f>
        <v>100</v>
      </c>
      <c r="G486" s="410"/>
      <c r="H486" s="374">
        <f t="shared" si="196"/>
        <v>100</v>
      </c>
      <c r="I486" s="410"/>
      <c r="J486" s="374">
        <f t="shared" si="197"/>
        <v>100</v>
      </c>
      <c r="K486" s="410"/>
      <c r="L486" s="374">
        <f t="shared" si="203"/>
        <v>100</v>
      </c>
      <c r="M486" s="405"/>
      <c r="N486" s="374">
        <f t="shared" si="198"/>
        <v>100</v>
      </c>
      <c r="O486" s="410"/>
      <c r="P486" s="374">
        <f t="shared" si="199"/>
        <v>100</v>
      </c>
      <c r="Q486" s="410"/>
      <c r="R486" s="374">
        <f t="shared" si="209"/>
        <v>100</v>
      </c>
      <c r="S486" s="411"/>
      <c r="T486" s="374">
        <f t="shared" si="205"/>
        <v>100</v>
      </c>
      <c r="U486" s="374"/>
      <c r="V486" s="374">
        <f t="shared" si="210"/>
        <v>100</v>
      </c>
      <c r="W486" s="410"/>
      <c r="X486" s="374">
        <f t="shared" si="207"/>
        <v>100</v>
      </c>
      <c r="Y486" s="405"/>
      <c r="Z486" s="374">
        <f t="shared" si="208"/>
        <v>100</v>
      </c>
      <c r="AA486" s="410"/>
      <c r="AB486" s="374">
        <f t="shared" si="201"/>
        <v>100</v>
      </c>
      <c r="AC486" s="390">
        <f t="shared" si="202"/>
        <v>100</v>
      </c>
      <c r="AD486" s="509"/>
    </row>
    <row r="487" spans="1:30" s="363" customFormat="1">
      <c r="A487" s="550"/>
      <c r="B487" s="680" t="s">
        <v>492</v>
      </c>
      <c r="C487" s="667" t="s">
        <v>24</v>
      </c>
      <c r="D487" s="547">
        <v>100</v>
      </c>
      <c r="E487" s="688">
        <v>81.819999999999993</v>
      </c>
      <c r="F487" s="374">
        <f t="shared" si="211"/>
        <v>81.819999999999993</v>
      </c>
      <c r="G487" s="410"/>
      <c r="H487" s="374">
        <f t="shared" si="196"/>
        <v>81.819999999999993</v>
      </c>
      <c r="I487" s="410"/>
      <c r="J487" s="374">
        <f t="shared" si="197"/>
        <v>81.819999999999993</v>
      </c>
      <c r="K487" s="410"/>
      <c r="L487" s="374">
        <f t="shared" si="203"/>
        <v>81.819999999999993</v>
      </c>
      <c r="M487" s="405"/>
      <c r="N487" s="374">
        <f t="shared" si="198"/>
        <v>81.819999999999993</v>
      </c>
      <c r="O487" s="410"/>
      <c r="P487" s="374">
        <f t="shared" ref="P487:P544" si="212">IF(LEN($C487)=0," ",N487+O487)</f>
        <v>81.819999999999993</v>
      </c>
      <c r="Q487" s="410"/>
      <c r="R487" s="374">
        <f t="shared" si="209"/>
        <v>81.819999999999993</v>
      </c>
      <c r="S487" s="411"/>
      <c r="T487" s="374">
        <f t="shared" si="205"/>
        <v>81.819999999999993</v>
      </c>
      <c r="U487" s="374"/>
      <c r="V487" s="374">
        <f t="shared" si="210"/>
        <v>81.819999999999993</v>
      </c>
      <c r="W487" s="410"/>
      <c r="X487" s="374">
        <f t="shared" si="207"/>
        <v>81.819999999999993</v>
      </c>
      <c r="Y487" s="405"/>
      <c r="Z487" s="374">
        <f t="shared" si="208"/>
        <v>81.819999999999993</v>
      </c>
      <c r="AA487" s="410"/>
      <c r="AB487" s="374">
        <f t="shared" si="201"/>
        <v>81.819999999999993</v>
      </c>
      <c r="AC487" s="390">
        <f t="shared" si="202"/>
        <v>81.819999999999993</v>
      </c>
      <c r="AD487" s="509"/>
    </row>
    <row r="488" spans="1:30" s="363" customFormat="1">
      <c r="A488" s="550"/>
      <c r="B488" s="680" t="s">
        <v>1000</v>
      </c>
      <c r="C488" s="667" t="s">
        <v>24</v>
      </c>
      <c r="D488" s="547">
        <v>100</v>
      </c>
      <c r="E488" s="688">
        <v>100</v>
      </c>
      <c r="F488" s="374">
        <f t="shared" si="211"/>
        <v>100</v>
      </c>
      <c r="G488" s="410"/>
      <c r="H488" s="374">
        <f t="shared" ref="H488:H545" si="213">IF(LEN(C488)=0," ",F488+G488)</f>
        <v>100</v>
      </c>
      <c r="I488" s="410"/>
      <c r="J488" s="374">
        <f t="shared" ref="J488:J545" si="214">IF(LEN($C488)=0," ",H488+I488)</f>
        <v>100</v>
      </c>
      <c r="K488" s="410"/>
      <c r="L488" s="374">
        <f t="shared" si="203"/>
        <v>100</v>
      </c>
      <c r="M488" s="405"/>
      <c r="N488" s="374">
        <f t="shared" ref="N488:N545" si="215">IF(LEN($C488)=0," ",L488+M488)</f>
        <v>100</v>
      </c>
      <c r="O488" s="410"/>
      <c r="P488" s="374">
        <f t="shared" si="212"/>
        <v>100</v>
      </c>
      <c r="Q488" s="410"/>
      <c r="R488" s="374">
        <f t="shared" si="209"/>
        <v>100</v>
      </c>
      <c r="S488" s="411"/>
      <c r="T488" s="374">
        <f t="shared" si="205"/>
        <v>100</v>
      </c>
      <c r="U488" s="374"/>
      <c r="V488" s="374">
        <f t="shared" si="210"/>
        <v>100</v>
      </c>
      <c r="W488" s="410"/>
      <c r="X488" s="374">
        <f t="shared" si="207"/>
        <v>100</v>
      </c>
      <c r="Y488" s="405"/>
      <c r="Z488" s="374">
        <f t="shared" si="208"/>
        <v>100</v>
      </c>
      <c r="AA488" s="410"/>
      <c r="AB488" s="374">
        <f t="shared" si="201"/>
        <v>100</v>
      </c>
      <c r="AC488" s="390">
        <f t="shared" si="202"/>
        <v>100</v>
      </c>
      <c r="AD488" s="509"/>
    </row>
    <row r="489" spans="1:30" s="363" customFormat="1" ht="18.75" customHeight="1">
      <c r="A489" s="550"/>
      <c r="B489" s="680" t="s">
        <v>888</v>
      </c>
      <c r="C489" s="667" t="s">
        <v>24</v>
      </c>
      <c r="D489" s="547">
        <v>75</v>
      </c>
      <c r="E489" s="688">
        <v>75</v>
      </c>
      <c r="F489" s="374">
        <f t="shared" si="211"/>
        <v>75</v>
      </c>
      <c r="G489" s="410"/>
      <c r="H489" s="374">
        <f t="shared" si="213"/>
        <v>75</v>
      </c>
      <c r="I489" s="410"/>
      <c r="J489" s="374">
        <f t="shared" si="214"/>
        <v>75</v>
      </c>
      <c r="K489" s="410"/>
      <c r="L489" s="374">
        <f t="shared" si="203"/>
        <v>75</v>
      </c>
      <c r="M489" s="405"/>
      <c r="N489" s="374">
        <f t="shared" si="215"/>
        <v>75</v>
      </c>
      <c r="O489" s="410"/>
      <c r="P489" s="374">
        <f t="shared" si="212"/>
        <v>75</v>
      </c>
      <c r="Q489" s="410"/>
      <c r="R489" s="374">
        <f t="shared" si="209"/>
        <v>75</v>
      </c>
      <c r="S489" s="411"/>
      <c r="T489" s="374">
        <f t="shared" si="205"/>
        <v>75</v>
      </c>
      <c r="U489" s="374"/>
      <c r="V489" s="374">
        <f t="shared" si="210"/>
        <v>75</v>
      </c>
      <c r="W489" s="410"/>
      <c r="X489" s="374">
        <f t="shared" si="207"/>
        <v>75</v>
      </c>
      <c r="Y489" s="405"/>
      <c r="Z489" s="374">
        <f t="shared" si="208"/>
        <v>75</v>
      </c>
      <c r="AA489" s="410"/>
      <c r="AB489" s="374">
        <f t="shared" si="201"/>
        <v>75</v>
      </c>
      <c r="AC489" s="390">
        <f t="shared" si="202"/>
        <v>100</v>
      </c>
      <c r="AD489" s="509"/>
    </row>
    <row r="490" spans="1:30" s="365" customFormat="1">
      <c r="A490" s="542" t="s">
        <v>452</v>
      </c>
      <c r="B490" s="543" t="str">
        <f>UPPER("Tổng số phòng học")</f>
        <v>TỔNG SỐ PHÒNG HỌC</v>
      </c>
      <c r="C490" s="542" t="s">
        <v>273</v>
      </c>
      <c r="D490" s="447">
        <v>1004</v>
      </c>
      <c r="E490" s="632">
        <v>1005</v>
      </c>
      <c r="F490" s="374">
        <f t="shared" si="211"/>
        <v>1005</v>
      </c>
      <c r="G490" s="409"/>
      <c r="H490" s="374">
        <f t="shared" si="213"/>
        <v>1005</v>
      </c>
      <c r="I490" s="409"/>
      <c r="J490" s="374">
        <f t="shared" si="214"/>
        <v>1005</v>
      </c>
      <c r="K490" s="409"/>
      <c r="L490" s="381">
        <f t="shared" si="203"/>
        <v>1005</v>
      </c>
      <c r="M490" s="446"/>
      <c r="N490" s="374">
        <f t="shared" si="215"/>
        <v>1005</v>
      </c>
      <c r="O490" s="409"/>
      <c r="P490" s="374">
        <f t="shared" si="212"/>
        <v>1005</v>
      </c>
      <c r="Q490" s="409"/>
      <c r="R490" s="381">
        <f>P490</f>
        <v>1005</v>
      </c>
      <c r="S490" s="447"/>
      <c r="T490" s="381">
        <f t="shared" si="205"/>
        <v>1005</v>
      </c>
      <c r="U490" s="381"/>
      <c r="V490" s="381">
        <f t="shared" si="210"/>
        <v>1005</v>
      </c>
      <c r="W490" s="409"/>
      <c r="X490" s="381">
        <f t="shared" si="207"/>
        <v>1005</v>
      </c>
      <c r="Y490" s="446"/>
      <c r="Z490" s="381">
        <f t="shared" si="208"/>
        <v>1005</v>
      </c>
      <c r="AA490" s="409"/>
      <c r="AB490" s="374">
        <f t="shared" ref="AB490:AB497" si="216">IF(LEN($C490)=0," ",Z490+AA490)</f>
        <v>1005</v>
      </c>
      <c r="AC490" s="390">
        <f t="shared" si="202"/>
        <v>100.09960159362549</v>
      </c>
      <c r="AD490" s="558"/>
    </row>
    <row r="491" spans="1:30" s="363" customFormat="1">
      <c r="A491" s="550"/>
      <c r="B491" s="549" t="s">
        <v>737</v>
      </c>
      <c r="C491" s="550" t="s">
        <v>24</v>
      </c>
      <c r="D491" s="560">
        <v>100</v>
      </c>
      <c r="E491" s="633">
        <v>100</v>
      </c>
      <c r="F491" s="374">
        <f t="shared" si="211"/>
        <v>100</v>
      </c>
      <c r="G491" s="410"/>
      <c r="H491" s="374">
        <f t="shared" si="213"/>
        <v>100</v>
      </c>
      <c r="I491" s="410"/>
      <c r="J491" s="374">
        <f t="shared" si="214"/>
        <v>100</v>
      </c>
      <c r="K491" s="410"/>
      <c r="L491" s="374">
        <f t="shared" si="203"/>
        <v>100</v>
      </c>
      <c r="M491" s="405"/>
      <c r="N491" s="374">
        <f t="shared" si="215"/>
        <v>100</v>
      </c>
      <c r="O491" s="410"/>
      <c r="P491" s="374">
        <f t="shared" si="212"/>
        <v>100</v>
      </c>
      <c r="Q491" s="410"/>
      <c r="R491" s="381">
        <f>P491</f>
        <v>100</v>
      </c>
      <c r="S491" s="411"/>
      <c r="T491" s="374">
        <f t="shared" si="205"/>
        <v>100</v>
      </c>
      <c r="U491" s="374"/>
      <c r="V491" s="374">
        <f t="shared" si="210"/>
        <v>100</v>
      </c>
      <c r="W491" s="410"/>
      <c r="X491" s="374">
        <f t="shared" si="207"/>
        <v>100</v>
      </c>
      <c r="Y491" s="405"/>
      <c r="Z491" s="374">
        <f t="shared" si="208"/>
        <v>100</v>
      </c>
      <c r="AA491" s="410"/>
      <c r="AB491" s="374">
        <f t="shared" si="216"/>
        <v>100</v>
      </c>
      <c r="AC491" s="390">
        <f t="shared" si="202"/>
        <v>100</v>
      </c>
      <c r="AD491" s="509"/>
    </row>
    <row r="492" spans="1:30" s="366" customFormat="1">
      <c r="A492" s="545"/>
      <c r="B492" s="546" t="s">
        <v>496</v>
      </c>
      <c r="C492" s="545" t="s">
        <v>273</v>
      </c>
      <c r="D492" s="547">
        <v>251</v>
      </c>
      <c r="E492" s="632">
        <v>251</v>
      </c>
      <c r="F492" s="374">
        <f t="shared" si="211"/>
        <v>251</v>
      </c>
      <c r="G492" s="409"/>
      <c r="H492" s="374">
        <f t="shared" si="213"/>
        <v>251</v>
      </c>
      <c r="I492" s="409"/>
      <c r="J492" s="374">
        <f t="shared" si="214"/>
        <v>251</v>
      </c>
      <c r="K492" s="409"/>
      <c r="L492" s="381">
        <f t="shared" si="203"/>
        <v>251</v>
      </c>
      <c r="M492" s="446"/>
      <c r="N492" s="374">
        <f t="shared" si="215"/>
        <v>251</v>
      </c>
      <c r="O492" s="409"/>
      <c r="P492" s="374">
        <f t="shared" si="212"/>
        <v>251</v>
      </c>
      <c r="Q492" s="409"/>
      <c r="R492" s="381">
        <f t="shared" si="209"/>
        <v>251</v>
      </c>
      <c r="S492" s="447"/>
      <c r="T492" s="381">
        <f t="shared" si="205"/>
        <v>251</v>
      </c>
      <c r="U492" s="381"/>
      <c r="V492" s="381">
        <f t="shared" si="210"/>
        <v>251</v>
      </c>
      <c r="W492" s="409"/>
      <c r="X492" s="381">
        <f t="shared" si="207"/>
        <v>251</v>
      </c>
      <c r="Y492" s="446"/>
      <c r="Z492" s="381">
        <f t="shared" si="208"/>
        <v>251</v>
      </c>
      <c r="AA492" s="409"/>
      <c r="AB492" s="374">
        <f t="shared" si="216"/>
        <v>251</v>
      </c>
      <c r="AC492" s="390">
        <f t="shared" si="202"/>
        <v>100</v>
      </c>
      <c r="AD492" s="559"/>
    </row>
    <row r="493" spans="1:30" s="363" customFormat="1">
      <c r="A493" s="550"/>
      <c r="B493" s="549" t="s">
        <v>737</v>
      </c>
      <c r="C493" s="550" t="s">
        <v>24</v>
      </c>
      <c r="D493" s="561">
        <v>100</v>
      </c>
      <c r="E493" s="634">
        <v>100</v>
      </c>
      <c r="F493" s="374">
        <f t="shared" si="211"/>
        <v>100</v>
      </c>
      <c r="G493" s="410"/>
      <c r="H493" s="374">
        <f t="shared" si="213"/>
        <v>100</v>
      </c>
      <c r="I493" s="410"/>
      <c r="J493" s="374">
        <f t="shared" si="214"/>
        <v>100</v>
      </c>
      <c r="K493" s="410"/>
      <c r="L493" s="374">
        <f t="shared" si="203"/>
        <v>100</v>
      </c>
      <c r="M493" s="405"/>
      <c r="N493" s="374">
        <f t="shared" si="215"/>
        <v>100</v>
      </c>
      <c r="O493" s="410"/>
      <c r="P493" s="374">
        <f t="shared" si="212"/>
        <v>100</v>
      </c>
      <c r="Q493" s="410"/>
      <c r="R493" s="374">
        <f t="shared" si="209"/>
        <v>100</v>
      </c>
      <c r="S493" s="411"/>
      <c r="T493" s="374">
        <f t="shared" si="205"/>
        <v>100</v>
      </c>
      <c r="U493" s="374"/>
      <c r="V493" s="374">
        <f t="shared" si="210"/>
        <v>100</v>
      </c>
      <c r="W493" s="410"/>
      <c r="X493" s="374">
        <f t="shared" si="207"/>
        <v>100</v>
      </c>
      <c r="Y493" s="405"/>
      <c r="Z493" s="374">
        <f t="shared" si="208"/>
        <v>100</v>
      </c>
      <c r="AA493" s="410"/>
      <c r="AB493" s="374">
        <f t="shared" si="216"/>
        <v>100</v>
      </c>
      <c r="AC493" s="390">
        <f t="shared" si="202"/>
        <v>100</v>
      </c>
      <c r="AD493" s="509"/>
    </row>
    <row r="494" spans="1:30" s="366" customFormat="1">
      <c r="A494" s="545"/>
      <c r="B494" s="546" t="s">
        <v>497</v>
      </c>
      <c r="C494" s="545" t="s">
        <v>273</v>
      </c>
      <c r="D494" s="547">
        <v>432</v>
      </c>
      <c r="E494" s="632">
        <v>432</v>
      </c>
      <c r="F494" s="374">
        <f t="shared" si="211"/>
        <v>432</v>
      </c>
      <c r="G494" s="409"/>
      <c r="H494" s="374">
        <f t="shared" si="213"/>
        <v>432</v>
      </c>
      <c r="I494" s="409"/>
      <c r="J494" s="374">
        <f t="shared" si="214"/>
        <v>432</v>
      </c>
      <c r="K494" s="409"/>
      <c r="L494" s="381">
        <f t="shared" si="203"/>
        <v>432</v>
      </c>
      <c r="M494" s="446"/>
      <c r="N494" s="374">
        <f t="shared" si="215"/>
        <v>432</v>
      </c>
      <c r="O494" s="409"/>
      <c r="P494" s="374">
        <f t="shared" si="212"/>
        <v>432</v>
      </c>
      <c r="Q494" s="409"/>
      <c r="R494" s="381">
        <f t="shared" si="209"/>
        <v>432</v>
      </c>
      <c r="S494" s="447"/>
      <c r="T494" s="381">
        <f t="shared" si="205"/>
        <v>432</v>
      </c>
      <c r="U494" s="381"/>
      <c r="V494" s="381">
        <f t="shared" si="210"/>
        <v>432</v>
      </c>
      <c r="W494" s="409"/>
      <c r="X494" s="381">
        <f t="shared" si="207"/>
        <v>432</v>
      </c>
      <c r="Y494" s="446"/>
      <c r="Z494" s="381">
        <f t="shared" si="208"/>
        <v>432</v>
      </c>
      <c r="AA494" s="409"/>
      <c r="AB494" s="374">
        <f t="shared" si="216"/>
        <v>432</v>
      </c>
      <c r="AC494" s="390">
        <f t="shared" ref="AC494:AC561" si="217">+AB494/D494*100</f>
        <v>100</v>
      </c>
      <c r="AD494" s="559"/>
    </row>
    <row r="495" spans="1:30" s="363" customFormat="1">
      <c r="A495" s="550"/>
      <c r="B495" s="549" t="s">
        <v>737</v>
      </c>
      <c r="C495" s="550" t="s">
        <v>24</v>
      </c>
      <c r="D495" s="561">
        <v>100</v>
      </c>
      <c r="E495" s="634">
        <v>100</v>
      </c>
      <c r="F495" s="374">
        <f t="shared" si="211"/>
        <v>100</v>
      </c>
      <c r="G495" s="410"/>
      <c r="H495" s="374">
        <f t="shared" si="213"/>
        <v>100</v>
      </c>
      <c r="I495" s="410"/>
      <c r="J495" s="374">
        <f t="shared" si="214"/>
        <v>100</v>
      </c>
      <c r="K495" s="410"/>
      <c r="L495" s="374">
        <f t="shared" si="203"/>
        <v>100</v>
      </c>
      <c r="M495" s="405"/>
      <c r="N495" s="374">
        <f t="shared" si="215"/>
        <v>100</v>
      </c>
      <c r="O495" s="410"/>
      <c r="P495" s="374">
        <f t="shared" si="212"/>
        <v>100</v>
      </c>
      <c r="Q495" s="410"/>
      <c r="R495" s="374">
        <f t="shared" si="209"/>
        <v>100</v>
      </c>
      <c r="S495" s="411"/>
      <c r="T495" s="374">
        <f t="shared" si="205"/>
        <v>100</v>
      </c>
      <c r="U495" s="374"/>
      <c r="V495" s="374">
        <f t="shared" si="210"/>
        <v>100</v>
      </c>
      <c r="W495" s="410"/>
      <c r="X495" s="374">
        <f t="shared" si="207"/>
        <v>100</v>
      </c>
      <c r="Y495" s="405"/>
      <c r="Z495" s="374">
        <f t="shared" si="208"/>
        <v>100</v>
      </c>
      <c r="AA495" s="410"/>
      <c r="AB495" s="374">
        <f t="shared" si="216"/>
        <v>100</v>
      </c>
      <c r="AC495" s="390">
        <f t="shared" si="217"/>
        <v>100</v>
      </c>
      <c r="AD495" s="509"/>
    </row>
    <row r="496" spans="1:30" s="366" customFormat="1">
      <c r="A496" s="545"/>
      <c r="B496" s="546" t="s">
        <v>498</v>
      </c>
      <c r="C496" s="545" t="s">
        <v>273</v>
      </c>
      <c r="D496" s="547">
        <v>245</v>
      </c>
      <c r="E496" s="547">
        <v>245</v>
      </c>
      <c r="F496" s="374">
        <f t="shared" si="211"/>
        <v>245</v>
      </c>
      <c r="G496" s="409"/>
      <c r="H496" s="374">
        <f t="shared" si="213"/>
        <v>245</v>
      </c>
      <c r="I496" s="409"/>
      <c r="J496" s="374">
        <f t="shared" si="214"/>
        <v>245</v>
      </c>
      <c r="K496" s="409"/>
      <c r="L496" s="381">
        <f t="shared" si="203"/>
        <v>245</v>
      </c>
      <c r="M496" s="446"/>
      <c r="N496" s="374">
        <f t="shared" si="215"/>
        <v>245</v>
      </c>
      <c r="O496" s="409"/>
      <c r="P496" s="374">
        <f t="shared" si="212"/>
        <v>245</v>
      </c>
      <c r="Q496" s="409"/>
      <c r="R496" s="381">
        <f t="shared" si="209"/>
        <v>245</v>
      </c>
      <c r="S496" s="447"/>
      <c r="T496" s="381">
        <f t="shared" si="205"/>
        <v>245</v>
      </c>
      <c r="U496" s="381"/>
      <c r="V496" s="381">
        <f t="shared" si="210"/>
        <v>245</v>
      </c>
      <c r="W496" s="409"/>
      <c r="X496" s="381">
        <f t="shared" si="207"/>
        <v>245</v>
      </c>
      <c r="Y496" s="446"/>
      <c r="Z496" s="381">
        <f t="shared" si="208"/>
        <v>245</v>
      </c>
      <c r="AA496" s="409"/>
      <c r="AB496" s="374">
        <f t="shared" si="216"/>
        <v>245</v>
      </c>
      <c r="AC496" s="390">
        <f t="shared" si="217"/>
        <v>100</v>
      </c>
      <c r="AD496" s="559"/>
    </row>
    <row r="497" spans="1:30" s="363" customFormat="1">
      <c r="A497" s="550"/>
      <c r="B497" s="549" t="s">
        <v>737</v>
      </c>
      <c r="C497" s="550" t="s">
        <v>24</v>
      </c>
      <c r="D497" s="547">
        <v>100</v>
      </c>
      <c r="E497" s="547">
        <v>100</v>
      </c>
      <c r="F497" s="374">
        <f t="shared" si="211"/>
        <v>100</v>
      </c>
      <c r="G497" s="410"/>
      <c r="H497" s="374">
        <f t="shared" si="213"/>
        <v>100</v>
      </c>
      <c r="I497" s="410"/>
      <c r="J497" s="374">
        <f t="shared" si="214"/>
        <v>100</v>
      </c>
      <c r="K497" s="410"/>
      <c r="L497" s="374">
        <f t="shared" si="203"/>
        <v>100</v>
      </c>
      <c r="M497" s="405"/>
      <c r="N497" s="374">
        <f t="shared" si="215"/>
        <v>100</v>
      </c>
      <c r="O497" s="410"/>
      <c r="P497" s="374">
        <f t="shared" si="212"/>
        <v>100</v>
      </c>
      <c r="Q497" s="410"/>
      <c r="R497" s="374">
        <f t="shared" si="209"/>
        <v>100</v>
      </c>
      <c r="S497" s="411"/>
      <c r="T497" s="374">
        <f t="shared" si="205"/>
        <v>100</v>
      </c>
      <c r="U497" s="374"/>
      <c r="V497" s="374">
        <f t="shared" si="210"/>
        <v>100</v>
      </c>
      <c r="W497" s="410"/>
      <c r="X497" s="374">
        <f t="shared" si="207"/>
        <v>100</v>
      </c>
      <c r="Y497" s="405"/>
      <c r="Z497" s="374">
        <f t="shared" si="208"/>
        <v>100</v>
      </c>
      <c r="AA497" s="410"/>
      <c r="AB497" s="374">
        <f t="shared" si="216"/>
        <v>100</v>
      </c>
      <c r="AC497" s="390">
        <f t="shared" si="217"/>
        <v>100</v>
      </c>
      <c r="AD497" s="509"/>
    </row>
    <row r="498" spans="1:30" s="366" customFormat="1">
      <c r="A498" s="545"/>
      <c r="B498" s="546" t="s">
        <v>499</v>
      </c>
      <c r="C498" s="545" t="s">
        <v>273</v>
      </c>
      <c r="D498" s="547">
        <v>69</v>
      </c>
      <c r="E498" s="547">
        <v>69</v>
      </c>
      <c r="F498" s="374">
        <f t="shared" si="211"/>
        <v>69</v>
      </c>
      <c r="G498" s="410"/>
      <c r="H498" s="374">
        <f t="shared" si="213"/>
        <v>69</v>
      </c>
      <c r="I498" s="410"/>
      <c r="J498" s="374">
        <f t="shared" si="214"/>
        <v>69</v>
      </c>
      <c r="K498" s="410"/>
      <c r="L498" s="374">
        <f t="shared" si="203"/>
        <v>69</v>
      </c>
      <c r="M498" s="405"/>
      <c r="N498" s="374">
        <f t="shared" si="215"/>
        <v>69</v>
      </c>
      <c r="O498" s="410"/>
      <c r="P498" s="374">
        <f t="shared" si="212"/>
        <v>69</v>
      </c>
      <c r="Q498" s="410"/>
      <c r="R498" s="374">
        <f t="shared" si="209"/>
        <v>69</v>
      </c>
      <c r="S498" s="411"/>
      <c r="T498" s="374">
        <f t="shared" si="205"/>
        <v>69</v>
      </c>
      <c r="U498" s="374"/>
      <c r="V498" s="374">
        <f t="shared" si="210"/>
        <v>69</v>
      </c>
      <c r="W498" s="410"/>
      <c r="X498" s="374">
        <f t="shared" si="207"/>
        <v>69</v>
      </c>
      <c r="Y498" s="405"/>
      <c r="Z498" s="374">
        <f t="shared" si="208"/>
        <v>69</v>
      </c>
      <c r="AA498" s="410"/>
      <c r="AB498" s="374">
        <f t="shared" ref="AB498:AB552" si="218">IF(LEN($C498)=0," ",Z498+AA498)</f>
        <v>69</v>
      </c>
      <c r="AC498" s="390">
        <f t="shared" si="217"/>
        <v>100</v>
      </c>
      <c r="AD498" s="559"/>
    </row>
    <row r="499" spans="1:30" s="363" customFormat="1">
      <c r="A499" s="550"/>
      <c r="B499" s="549" t="s">
        <v>737</v>
      </c>
      <c r="C499" s="550" t="s">
        <v>24</v>
      </c>
      <c r="D499" s="547">
        <v>100</v>
      </c>
      <c r="E499" s="547">
        <v>100</v>
      </c>
      <c r="F499" s="374">
        <f t="shared" si="211"/>
        <v>100</v>
      </c>
      <c r="G499" s="409"/>
      <c r="H499" s="374">
        <f t="shared" si="213"/>
        <v>100</v>
      </c>
      <c r="I499" s="409"/>
      <c r="J499" s="374">
        <f t="shared" si="214"/>
        <v>100</v>
      </c>
      <c r="K499" s="409"/>
      <c r="L499" s="381">
        <f t="shared" si="203"/>
        <v>100</v>
      </c>
      <c r="M499" s="446"/>
      <c r="N499" s="374">
        <f t="shared" si="215"/>
        <v>100</v>
      </c>
      <c r="O499" s="409"/>
      <c r="P499" s="374">
        <f t="shared" si="212"/>
        <v>100</v>
      </c>
      <c r="Q499" s="409"/>
      <c r="R499" s="381">
        <f t="shared" si="209"/>
        <v>100</v>
      </c>
      <c r="S499" s="447"/>
      <c r="T499" s="381">
        <f t="shared" si="205"/>
        <v>100</v>
      </c>
      <c r="U499" s="381"/>
      <c r="V499" s="381">
        <f t="shared" si="210"/>
        <v>100</v>
      </c>
      <c r="W499" s="409"/>
      <c r="X499" s="381">
        <f t="shared" si="207"/>
        <v>100</v>
      </c>
      <c r="Y499" s="446"/>
      <c r="Z499" s="381">
        <f t="shared" si="208"/>
        <v>100</v>
      </c>
      <c r="AA499" s="409"/>
      <c r="AB499" s="374">
        <f t="shared" si="218"/>
        <v>100</v>
      </c>
      <c r="AC499" s="390">
        <f t="shared" si="217"/>
        <v>100</v>
      </c>
      <c r="AD499" s="509"/>
    </row>
    <row r="500" spans="1:30" s="363" customFormat="1">
      <c r="A500" s="545"/>
      <c r="B500" s="546" t="s">
        <v>500</v>
      </c>
      <c r="C500" s="545" t="s">
        <v>273</v>
      </c>
      <c r="D500" s="547">
        <v>7</v>
      </c>
      <c r="E500" s="547">
        <v>7</v>
      </c>
      <c r="F500" s="374">
        <f t="shared" si="211"/>
        <v>7</v>
      </c>
      <c r="G500" s="409"/>
      <c r="H500" s="374">
        <f t="shared" si="213"/>
        <v>7</v>
      </c>
      <c r="I500" s="409"/>
      <c r="J500" s="374">
        <f t="shared" si="214"/>
        <v>7</v>
      </c>
      <c r="K500" s="409"/>
      <c r="L500" s="381">
        <f t="shared" si="203"/>
        <v>7</v>
      </c>
      <c r="M500" s="446"/>
      <c r="N500" s="374">
        <f t="shared" si="215"/>
        <v>7</v>
      </c>
      <c r="O500" s="409"/>
      <c r="P500" s="374">
        <f t="shared" si="212"/>
        <v>7</v>
      </c>
      <c r="Q500" s="409"/>
      <c r="R500" s="381">
        <f t="shared" si="209"/>
        <v>7</v>
      </c>
      <c r="S500" s="447"/>
      <c r="T500" s="381">
        <f t="shared" si="205"/>
        <v>7</v>
      </c>
      <c r="U500" s="381"/>
      <c r="V500" s="381">
        <f t="shared" si="210"/>
        <v>7</v>
      </c>
      <c r="W500" s="409"/>
      <c r="X500" s="381">
        <f t="shared" si="207"/>
        <v>7</v>
      </c>
      <c r="Y500" s="446"/>
      <c r="Z500" s="381">
        <f t="shared" si="208"/>
        <v>7</v>
      </c>
      <c r="AA500" s="409"/>
      <c r="AB500" s="374">
        <f t="shared" si="218"/>
        <v>7</v>
      </c>
      <c r="AC500" s="390">
        <f t="shared" si="217"/>
        <v>100</v>
      </c>
      <c r="AD500" s="509"/>
    </row>
    <row r="501" spans="1:30" s="363" customFormat="1">
      <c r="A501" s="550"/>
      <c r="B501" s="549" t="s">
        <v>737</v>
      </c>
      <c r="C501" s="550" t="s">
        <v>24</v>
      </c>
      <c r="D501" s="547">
        <v>100</v>
      </c>
      <c r="E501" s="547">
        <v>100</v>
      </c>
      <c r="F501" s="374">
        <f t="shared" si="211"/>
        <v>100</v>
      </c>
      <c r="G501" s="409"/>
      <c r="H501" s="374">
        <f t="shared" si="213"/>
        <v>100</v>
      </c>
      <c r="I501" s="409"/>
      <c r="J501" s="374">
        <f t="shared" si="214"/>
        <v>100</v>
      </c>
      <c r="K501" s="409"/>
      <c r="L501" s="381">
        <f t="shared" si="203"/>
        <v>100</v>
      </c>
      <c r="M501" s="446"/>
      <c r="N501" s="374">
        <f t="shared" si="215"/>
        <v>100</v>
      </c>
      <c r="O501" s="409"/>
      <c r="P501" s="374">
        <f t="shared" si="212"/>
        <v>100</v>
      </c>
      <c r="Q501" s="409"/>
      <c r="R501" s="381">
        <f t="shared" si="209"/>
        <v>100</v>
      </c>
      <c r="S501" s="447"/>
      <c r="T501" s="381">
        <f t="shared" si="205"/>
        <v>100</v>
      </c>
      <c r="U501" s="381"/>
      <c r="V501" s="381">
        <f t="shared" si="210"/>
        <v>100</v>
      </c>
      <c r="W501" s="409"/>
      <c r="X501" s="381">
        <f t="shared" si="207"/>
        <v>100</v>
      </c>
      <c r="Y501" s="446"/>
      <c r="Z501" s="381">
        <f t="shared" si="208"/>
        <v>100</v>
      </c>
      <c r="AA501" s="409"/>
      <c r="AB501" s="374">
        <f t="shared" si="218"/>
        <v>100</v>
      </c>
      <c r="AC501" s="390">
        <f t="shared" si="217"/>
        <v>100</v>
      </c>
      <c r="AD501" s="509"/>
    </row>
    <row r="502" spans="1:30" s="363" customFormat="1">
      <c r="A502" s="542" t="s">
        <v>501</v>
      </c>
      <c r="B502" s="554" t="str">
        <f>UPPER("Tỷ lệ huy động")</f>
        <v>TỶ LỆ HUY ĐỘNG</v>
      </c>
      <c r="C502" s="545"/>
      <c r="D502" s="406"/>
      <c r="E502" s="629"/>
      <c r="F502" s="374" t="str">
        <f t="shared" si="211"/>
        <v xml:space="preserve"> </v>
      </c>
      <c r="G502" s="409"/>
      <c r="H502" s="374" t="str">
        <f t="shared" si="213"/>
        <v xml:space="preserve"> </v>
      </c>
      <c r="I502" s="409"/>
      <c r="J502" s="374" t="str">
        <f t="shared" si="214"/>
        <v xml:space="preserve"> </v>
      </c>
      <c r="K502" s="409"/>
      <c r="L502" s="381" t="str">
        <f t="shared" si="203"/>
        <v xml:space="preserve"> </v>
      </c>
      <c r="M502" s="446"/>
      <c r="N502" s="374" t="str">
        <f t="shared" si="215"/>
        <v xml:space="preserve"> </v>
      </c>
      <c r="O502" s="409"/>
      <c r="P502" s="374" t="str">
        <f t="shared" si="212"/>
        <v xml:space="preserve"> </v>
      </c>
      <c r="Q502" s="409"/>
      <c r="R502" s="381" t="str">
        <f t="shared" si="209"/>
        <v xml:space="preserve"> </v>
      </c>
      <c r="S502" s="447"/>
      <c r="T502" s="381" t="str">
        <f t="shared" si="205"/>
        <v xml:space="preserve"> </v>
      </c>
      <c r="U502" s="381"/>
      <c r="V502" s="381" t="str">
        <f t="shared" si="210"/>
        <v xml:space="preserve"> </v>
      </c>
      <c r="W502" s="409"/>
      <c r="X502" s="381" t="str">
        <f t="shared" si="207"/>
        <v xml:space="preserve"> </v>
      </c>
      <c r="Y502" s="446"/>
      <c r="Z502" s="381" t="str">
        <f t="shared" si="208"/>
        <v xml:space="preserve"> </v>
      </c>
      <c r="AA502" s="409"/>
      <c r="AB502" s="374" t="str">
        <f t="shared" si="218"/>
        <v xml:space="preserve"> </v>
      </c>
      <c r="AC502" s="390"/>
      <c r="AD502" s="509"/>
    </row>
    <row r="503" spans="1:30" s="363" customFormat="1">
      <c r="A503" s="545"/>
      <c r="B503" s="548" t="s">
        <v>503</v>
      </c>
      <c r="C503" s="545" t="s">
        <v>24</v>
      </c>
      <c r="D503" s="547">
        <v>100</v>
      </c>
      <c r="E503" s="547">
        <v>100</v>
      </c>
      <c r="F503" s="374">
        <f t="shared" si="211"/>
        <v>100</v>
      </c>
      <c r="G503" s="409"/>
      <c r="H503" s="374">
        <f t="shared" si="213"/>
        <v>100</v>
      </c>
      <c r="I503" s="381"/>
      <c r="J503" s="374">
        <f t="shared" si="214"/>
        <v>100</v>
      </c>
      <c r="K503" s="409"/>
      <c r="L503" s="381">
        <f t="shared" si="203"/>
        <v>100</v>
      </c>
      <c r="M503" s="446"/>
      <c r="N503" s="374">
        <f t="shared" si="215"/>
        <v>100</v>
      </c>
      <c r="O503" s="409"/>
      <c r="P503" s="374">
        <f t="shared" si="212"/>
        <v>100</v>
      </c>
      <c r="Q503" s="409"/>
      <c r="R503" s="381">
        <f t="shared" si="209"/>
        <v>100</v>
      </c>
      <c r="S503" s="447"/>
      <c r="T503" s="381">
        <f t="shared" si="205"/>
        <v>100</v>
      </c>
      <c r="U503" s="381"/>
      <c r="V503" s="381">
        <f t="shared" si="210"/>
        <v>100</v>
      </c>
      <c r="W503" s="409"/>
      <c r="X503" s="381">
        <f t="shared" si="207"/>
        <v>100</v>
      </c>
      <c r="Y503" s="446"/>
      <c r="Z503" s="381">
        <f t="shared" si="208"/>
        <v>100</v>
      </c>
      <c r="AA503" s="409"/>
      <c r="AB503" s="374">
        <f t="shared" si="218"/>
        <v>100</v>
      </c>
      <c r="AC503" s="390">
        <f t="shared" si="217"/>
        <v>100</v>
      </c>
      <c r="AD503" s="509"/>
    </row>
    <row r="504" spans="1:30" s="363" customFormat="1">
      <c r="A504" s="545"/>
      <c r="B504" s="548" t="s">
        <v>504</v>
      </c>
      <c r="C504" s="545" t="s">
        <v>24</v>
      </c>
      <c r="D504" s="547">
        <v>100</v>
      </c>
      <c r="E504" s="547">
        <v>100</v>
      </c>
      <c r="F504" s="374">
        <f t="shared" si="211"/>
        <v>100</v>
      </c>
      <c r="G504" s="409"/>
      <c r="H504" s="374">
        <f t="shared" si="213"/>
        <v>100</v>
      </c>
      <c r="I504" s="381"/>
      <c r="J504" s="374">
        <f t="shared" si="214"/>
        <v>100</v>
      </c>
      <c r="K504" s="409"/>
      <c r="L504" s="381">
        <f t="shared" si="203"/>
        <v>100</v>
      </c>
      <c r="M504" s="446"/>
      <c r="N504" s="374">
        <f t="shared" si="215"/>
        <v>100</v>
      </c>
      <c r="O504" s="409"/>
      <c r="P504" s="374">
        <f t="shared" si="212"/>
        <v>100</v>
      </c>
      <c r="Q504" s="409"/>
      <c r="R504" s="381">
        <f t="shared" si="209"/>
        <v>100</v>
      </c>
      <c r="S504" s="447"/>
      <c r="T504" s="381">
        <f t="shared" si="205"/>
        <v>100</v>
      </c>
      <c r="U504" s="381"/>
      <c r="V504" s="381">
        <f t="shared" si="210"/>
        <v>100</v>
      </c>
      <c r="W504" s="409"/>
      <c r="X504" s="381">
        <f t="shared" si="207"/>
        <v>100</v>
      </c>
      <c r="Y504" s="446"/>
      <c r="Z504" s="381">
        <f t="shared" si="208"/>
        <v>100</v>
      </c>
      <c r="AA504" s="409"/>
      <c r="AB504" s="374">
        <f t="shared" si="218"/>
        <v>100</v>
      </c>
      <c r="AC504" s="390">
        <f t="shared" si="217"/>
        <v>100</v>
      </c>
      <c r="AD504" s="509"/>
    </row>
    <row r="505" spans="1:30" s="363" customFormat="1">
      <c r="A505" s="545"/>
      <c r="B505" s="548" t="s">
        <v>505</v>
      </c>
      <c r="C505" s="545" t="s">
        <v>24</v>
      </c>
      <c r="D505" s="547">
        <v>100</v>
      </c>
      <c r="E505" s="547">
        <v>100</v>
      </c>
      <c r="F505" s="374">
        <f t="shared" si="211"/>
        <v>100</v>
      </c>
      <c r="G505" s="409"/>
      <c r="H505" s="374">
        <f t="shared" si="213"/>
        <v>100</v>
      </c>
      <c r="I505" s="381"/>
      <c r="J505" s="374">
        <f t="shared" si="214"/>
        <v>100</v>
      </c>
      <c r="K505" s="409"/>
      <c r="L505" s="381">
        <f t="shared" si="203"/>
        <v>100</v>
      </c>
      <c r="M505" s="446"/>
      <c r="N505" s="374">
        <f t="shared" si="215"/>
        <v>100</v>
      </c>
      <c r="O505" s="409"/>
      <c r="P505" s="374">
        <f t="shared" si="212"/>
        <v>100</v>
      </c>
      <c r="Q505" s="409"/>
      <c r="R505" s="381">
        <f t="shared" si="209"/>
        <v>100</v>
      </c>
      <c r="S505" s="447"/>
      <c r="T505" s="381">
        <f t="shared" si="205"/>
        <v>100</v>
      </c>
      <c r="U505" s="381"/>
      <c r="V505" s="381">
        <f t="shared" si="210"/>
        <v>100</v>
      </c>
      <c r="W505" s="409"/>
      <c r="X505" s="381">
        <f t="shared" si="207"/>
        <v>100</v>
      </c>
      <c r="Y505" s="446"/>
      <c r="Z505" s="381">
        <f t="shared" si="208"/>
        <v>100</v>
      </c>
      <c r="AA505" s="409"/>
      <c r="AB505" s="374">
        <f t="shared" si="218"/>
        <v>100</v>
      </c>
      <c r="AC505" s="390">
        <f t="shared" si="217"/>
        <v>100</v>
      </c>
      <c r="AD505" s="509"/>
    </row>
    <row r="506" spans="1:30" s="363" customFormat="1">
      <c r="A506" s="545"/>
      <c r="B506" s="548" t="s">
        <v>506</v>
      </c>
      <c r="C506" s="545" t="s">
        <v>24</v>
      </c>
      <c r="D506" s="547">
        <v>100</v>
      </c>
      <c r="E506" s="547">
        <v>100</v>
      </c>
      <c r="F506" s="374">
        <f t="shared" si="211"/>
        <v>100</v>
      </c>
      <c r="G506" s="409"/>
      <c r="H506" s="374">
        <f t="shared" si="213"/>
        <v>100</v>
      </c>
      <c r="I506" s="381"/>
      <c r="J506" s="374">
        <f t="shared" si="214"/>
        <v>100</v>
      </c>
      <c r="K506" s="409"/>
      <c r="L506" s="381">
        <f t="shared" si="203"/>
        <v>100</v>
      </c>
      <c r="M506" s="446"/>
      <c r="N506" s="374">
        <f t="shared" si="215"/>
        <v>100</v>
      </c>
      <c r="O506" s="409"/>
      <c r="P506" s="374">
        <f t="shared" si="212"/>
        <v>100</v>
      </c>
      <c r="Q506" s="409"/>
      <c r="R506" s="381">
        <f t="shared" si="209"/>
        <v>100</v>
      </c>
      <c r="S506" s="447"/>
      <c r="T506" s="381">
        <f t="shared" si="205"/>
        <v>100</v>
      </c>
      <c r="U506" s="381"/>
      <c r="V506" s="381">
        <f t="shared" si="210"/>
        <v>100</v>
      </c>
      <c r="W506" s="409"/>
      <c r="X506" s="381">
        <f t="shared" si="207"/>
        <v>100</v>
      </c>
      <c r="Y506" s="446"/>
      <c r="Z506" s="381">
        <f t="shared" si="208"/>
        <v>100</v>
      </c>
      <c r="AA506" s="409"/>
      <c r="AB506" s="374">
        <f>IF(LEN($C506)=0," ",Z506+AA506)</f>
        <v>100</v>
      </c>
      <c r="AC506" s="390">
        <f t="shared" si="217"/>
        <v>100</v>
      </c>
      <c r="AD506" s="509"/>
    </row>
    <row r="507" spans="1:30" s="363" customFormat="1" ht="36">
      <c r="A507" s="545"/>
      <c r="B507" s="548" t="s">
        <v>738</v>
      </c>
      <c r="C507" s="545" t="s">
        <v>24</v>
      </c>
      <c r="D507" s="547">
        <v>100</v>
      </c>
      <c r="E507" s="553">
        <v>100</v>
      </c>
      <c r="F507" s="374">
        <f t="shared" si="211"/>
        <v>100</v>
      </c>
      <c r="G507" s="410"/>
      <c r="H507" s="374">
        <f t="shared" si="213"/>
        <v>100</v>
      </c>
      <c r="I507" s="374"/>
      <c r="J507" s="374">
        <f t="shared" si="214"/>
        <v>100</v>
      </c>
      <c r="K507" s="410"/>
      <c r="L507" s="374">
        <f t="shared" si="203"/>
        <v>100</v>
      </c>
      <c r="M507" s="405"/>
      <c r="N507" s="374">
        <f t="shared" si="215"/>
        <v>100</v>
      </c>
      <c r="O507" s="410"/>
      <c r="P507" s="374">
        <f t="shared" si="212"/>
        <v>100</v>
      </c>
      <c r="Q507" s="410"/>
      <c r="R507" s="374">
        <f t="shared" si="209"/>
        <v>100</v>
      </c>
      <c r="S507" s="411"/>
      <c r="T507" s="374"/>
      <c r="U507" s="374"/>
      <c r="V507" s="374">
        <f t="shared" si="210"/>
        <v>0</v>
      </c>
      <c r="W507" s="410"/>
      <c r="X507" s="374">
        <f t="shared" si="207"/>
        <v>0</v>
      </c>
      <c r="Y507" s="405"/>
      <c r="Z507" s="374">
        <f t="shared" si="208"/>
        <v>0</v>
      </c>
      <c r="AA507" s="410"/>
      <c r="AB507" s="374">
        <v>100</v>
      </c>
      <c r="AC507" s="390">
        <f t="shared" si="217"/>
        <v>100</v>
      </c>
      <c r="AD507" s="509"/>
    </row>
    <row r="508" spans="1:30" s="363" customFormat="1" ht="36">
      <c r="A508" s="545"/>
      <c r="B508" s="548" t="s">
        <v>739</v>
      </c>
      <c r="C508" s="545" t="s">
        <v>24</v>
      </c>
      <c r="D508" s="547">
        <v>100</v>
      </c>
      <c r="E508" s="406">
        <v>100</v>
      </c>
      <c r="F508" s="374">
        <f t="shared" si="211"/>
        <v>100</v>
      </c>
      <c r="G508" s="410"/>
      <c r="H508" s="374">
        <f t="shared" si="213"/>
        <v>100</v>
      </c>
      <c r="I508" s="410"/>
      <c r="J508" s="374">
        <f t="shared" si="214"/>
        <v>100</v>
      </c>
      <c r="K508" s="410"/>
      <c r="L508" s="374">
        <f t="shared" si="203"/>
        <v>100</v>
      </c>
      <c r="M508" s="405"/>
      <c r="N508" s="374">
        <f t="shared" si="215"/>
        <v>100</v>
      </c>
      <c r="O508" s="410"/>
      <c r="P508" s="374">
        <f t="shared" si="212"/>
        <v>100</v>
      </c>
      <c r="Q508" s="410"/>
      <c r="R508" s="374">
        <f t="shared" si="209"/>
        <v>100</v>
      </c>
      <c r="S508" s="411"/>
      <c r="T508" s="374"/>
      <c r="U508" s="374"/>
      <c r="V508" s="374">
        <f t="shared" si="210"/>
        <v>0</v>
      </c>
      <c r="W508" s="410"/>
      <c r="X508" s="374">
        <f t="shared" si="207"/>
        <v>0</v>
      </c>
      <c r="Y508" s="405"/>
      <c r="Z508" s="374">
        <f t="shared" si="208"/>
        <v>0</v>
      </c>
      <c r="AA508" s="410"/>
      <c r="AB508" s="374">
        <v>100</v>
      </c>
      <c r="AC508" s="390">
        <f t="shared" si="217"/>
        <v>100</v>
      </c>
      <c r="AD508" s="509"/>
    </row>
    <row r="509" spans="1:30" s="363" customFormat="1">
      <c r="A509" s="545"/>
      <c r="B509" s="548" t="s">
        <v>740</v>
      </c>
      <c r="C509" s="545" t="s">
        <v>24</v>
      </c>
      <c r="D509" s="547">
        <v>97</v>
      </c>
      <c r="E509" s="547">
        <v>97.8</v>
      </c>
      <c r="F509" s="374">
        <f t="shared" si="211"/>
        <v>97.8</v>
      </c>
      <c r="G509" s="410"/>
      <c r="H509" s="374">
        <f t="shared" si="213"/>
        <v>97.8</v>
      </c>
      <c r="I509" s="410"/>
      <c r="J509" s="374">
        <f t="shared" si="214"/>
        <v>97.8</v>
      </c>
      <c r="K509" s="410"/>
      <c r="L509" s="374">
        <f t="shared" si="203"/>
        <v>97.8</v>
      </c>
      <c r="M509" s="405"/>
      <c r="N509" s="374">
        <f t="shared" si="215"/>
        <v>97.8</v>
      </c>
      <c r="O509" s="410"/>
      <c r="P509" s="374">
        <f t="shared" si="212"/>
        <v>97.8</v>
      </c>
      <c r="Q509" s="410"/>
      <c r="R509" s="374">
        <f t="shared" si="209"/>
        <v>97.8</v>
      </c>
      <c r="S509" s="411"/>
      <c r="T509" s="374"/>
      <c r="U509" s="374"/>
      <c r="V509" s="374">
        <f t="shared" si="210"/>
        <v>0</v>
      </c>
      <c r="W509" s="410"/>
      <c r="X509" s="374">
        <f t="shared" si="207"/>
        <v>0</v>
      </c>
      <c r="Y509" s="405"/>
      <c r="Z509" s="374">
        <f t="shared" si="208"/>
        <v>0</v>
      </c>
      <c r="AA509" s="410"/>
      <c r="AB509" s="374">
        <v>100.8</v>
      </c>
      <c r="AC509" s="390">
        <f t="shared" si="217"/>
        <v>103.91752577319586</v>
      </c>
      <c r="AD509" s="509"/>
    </row>
    <row r="510" spans="1:30" s="363" customFormat="1">
      <c r="A510" s="545"/>
      <c r="B510" s="548" t="s">
        <v>741</v>
      </c>
      <c r="C510" s="545" t="s">
        <v>24</v>
      </c>
      <c r="D510" s="406">
        <v>100</v>
      </c>
      <c r="E510" s="553">
        <v>100</v>
      </c>
      <c r="F510" s="374">
        <f t="shared" si="211"/>
        <v>100</v>
      </c>
      <c r="G510" s="410"/>
      <c r="H510" s="374">
        <f t="shared" si="213"/>
        <v>100</v>
      </c>
      <c r="I510" s="410"/>
      <c r="J510" s="374">
        <f t="shared" si="214"/>
        <v>100</v>
      </c>
      <c r="K510" s="410"/>
      <c r="L510" s="374">
        <f t="shared" si="203"/>
        <v>100</v>
      </c>
      <c r="M510" s="405"/>
      <c r="N510" s="374">
        <f t="shared" si="215"/>
        <v>100</v>
      </c>
      <c r="O510" s="410"/>
      <c r="P510" s="374">
        <f t="shared" si="212"/>
        <v>100</v>
      </c>
      <c r="Q510" s="410"/>
      <c r="R510" s="374">
        <f t="shared" si="209"/>
        <v>100</v>
      </c>
      <c r="S510" s="411"/>
      <c r="T510" s="374"/>
      <c r="U510" s="374"/>
      <c r="V510" s="374">
        <f t="shared" si="210"/>
        <v>0</v>
      </c>
      <c r="W510" s="410"/>
      <c r="X510" s="374">
        <f t="shared" si="207"/>
        <v>0</v>
      </c>
      <c r="Y510" s="405"/>
      <c r="Z510" s="374">
        <f t="shared" si="208"/>
        <v>0</v>
      </c>
      <c r="AA510" s="410"/>
      <c r="AB510" s="374">
        <v>100</v>
      </c>
      <c r="AC510" s="390">
        <f t="shared" si="217"/>
        <v>100</v>
      </c>
      <c r="AD510" s="509"/>
    </row>
    <row r="511" spans="1:30" s="363" customFormat="1" ht="36">
      <c r="A511" s="545"/>
      <c r="B511" s="548" t="s">
        <v>742</v>
      </c>
      <c r="C511" s="545" t="s">
        <v>24</v>
      </c>
      <c r="D511" s="553">
        <v>70</v>
      </c>
      <c r="E511" s="553">
        <v>65.5</v>
      </c>
      <c r="F511" s="374">
        <f t="shared" si="211"/>
        <v>65.5</v>
      </c>
      <c r="G511" s="410"/>
      <c r="H511" s="374">
        <f t="shared" si="213"/>
        <v>65.5</v>
      </c>
      <c r="I511" s="410"/>
      <c r="J511" s="374">
        <f t="shared" si="214"/>
        <v>65.5</v>
      </c>
      <c r="K511" s="410"/>
      <c r="L511" s="374">
        <f t="shared" si="203"/>
        <v>65.5</v>
      </c>
      <c r="M511" s="405"/>
      <c r="N511" s="374">
        <f t="shared" si="215"/>
        <v>65.5</v>
      </c>
      <c r="O511" s="410"/>
      <c r="P511" s="374">
        <f t="shared" si="212"/>
        <v>65.5</v>
      </c>
      <c r="Q511" s="410"/>
      <c r="R511" s="374">
        <f t="shared" si="209"/>
        <v>65.5</v>
      </c>
      <c r="S511" s="411"/>
      <c r="T511" s="374"/>
      <c r="U511" s="374"/>
      <c r="V511" s="374">
        <f t="shared" si="210"/>
        <v>0</v>
      </c>
      <c r="W511" s="410"/>
      <c r="X511" s="374">
        <f t="shared" si="207"/>
        <v>0</v>
      </c>
      <c r="Y511" s="405"/>
      <c r="Z511" s="374">
        <f t="shared" si="208"/>
        <v>0</v>
      </c>
      <c r="AA511" s="410"/>
      <c r="AB511" s="374">
        <v>93.5</v>
      </c>
      <c r="AC511" s="390">
        <f t="shared" si="217"/>
        <v>133.57142857142856</v>
      </c>
      <c r="AD511" s="509"/>
    </row>
    <row r="512" spans="1:30" s="363" customFormat="1" ht="36">
      <c r="A512" s="545"/>
      <c r="B512" s="548" t="s">
        <v>743</v>
      </c>
      <c r="C512" s="545" t="s">
        <v>24</v>
      </c>
      <c r="D512" s="553">
        <v>57</v>
      </c>
      <c r="E512" s="290">
        <v>57</v>
      </c>
      <c r="F512" s="374">
        <f t="shared" si="211"/>
        <v>57</v>
      </c>
      <c r="G512" s="410"/>
      <c r="H512" s="374">
        <f t="shared" si="213"/>
        <v>57</v>
      </c>
      <c r="I512" s="410"/>
      <c r="J512" s="374">
        <f t="shared" si="214"/>
        <v>57</v>
      </c>
      <c r="K512" s="410"/>
      <c r="L512" s="374">
        <f t="shared" si="203"/>
        <v>57</v>
      </c>
      <c r="M512" s="405"/>
      <c r="N512" s="374">
        <f t="shared" si="215"/>
        <v>57</v>
      </c>
      <c r="O512" s="410"/>
      <c r="P512" s="374">
        <f t="shared" si="212"/>
        <v>57</v>
      </c>
      <c r="Q512" s="410"/>
      <c r="R512" s="374">
        <f t="shared" si="209"/>
        <v>57</v>
      </c>
      <c r="S512" s="411"/>
      <c r="T512" s="374"/>
      <c r="U512" s="374"/>
      <c r="V512" s="374">
        <f t="shared" si="210"/>
        <v>0</v>
      </c>
      <c r="W512" s="410"/>
      <c r="X512" s="374">
        <f t="shared" si="207"/>
        <v>0</v>
      </c>
      <c r="Y512" s="405"/>
      <c r="Z512" s="374">
        <f t="shared" si="208"/>
        <v>0</v>
      </c>
      <c r="AA512" s="410"/>
      <c r="AB512" s="374">
        <v>100</v>
      </c>
      <c r="AC512" s="390">
        <f t="shared" si="217"/>
        <v>175.43859649122805</v>
      </c>
      <c r="AD512" s="509"/>
    </row>
    <row r="513" spans="1:30" s="361" customFormat="1">
      <c r="A513" s="485" t="s">
        <v>843</v>
      </c>
      <c r="B513" s="486" t="str">
        <f>UPPER("Văn hoá - Thông tin - thể dục - thể thao")</f>
        <v>VĂN HOÁ - THÔNG TIN - THỂ DỤC - THỂ THAO</v>
      </c>
      <c r="C513" s="485"/>
      <c r="D513" s="485"/>
      <c r="E513" s="597"/>
      <c r="F513" s="400" t="str">
        <f t="shared" si="211"/>
        <v xml:space="preserve"> </v>
      </c>
      <c r="G513" s="597"/>
      <c r="H513" s="400" t="str">
        <f t="shared" si="213"/>
        <v xml:space="preserve"> </v>
      </c>
      <c r="I513" s="597"/>
      <c r="J513" s="400" t="str">
        <f t="shared" si="214"/>
        <v xml:space="preserve"> </v>
      </c>
      <c r="K513" s="597"/>
      <c r="L513" s="619" t="str">
        <f t="shared" si="203"/>
        <v xml:space="preserve"> </v>
      </c>
      <c r="M513" s="622"/>
      <c r="N513" s="400" t="str">
        <f t="shared" si="215"/>
        <v xml:space="preserve"> </v>
      </c>
      <c r="O513" s="597"/>
      <c r="P513" s="400" t="str">
        <f t="shared" si="212"/>
        <v xml:space="preserve"> </v>
      </c>
      <c r="Q513" s="597"/>
      <c r="R513" s="619" t="str">
        <f t="shared" si="209"/>
        <v xml:space="preserve"> </v>
      </c>
      <c r="S513" s="597"/>
      <c r="T513" s="619" t="str">
        <f t="shared" si="205"/>
        <v xml:space="preserve"> </v>
      </c>
      <c r="U513" s="619"/>
      <c r="V513" s="619" t="str">
        <f t="shared" si="210"/>
        <v xml:space="preserve"> </v>
      </c>
      <c r="W513" s="597"/>
      <c r="X513" s="619" t="str">
        <f t="shared" si="207"/>
        <v xml:space="preserve"> </v>
      </c>
      <c r="Y513" s="622"/>
      <c r="Z513" s="619" t="str">
        <f t="shared" si="208"/>
        <v xml:space="preserve"> </v>
      </c>
      <c r="AA513" s="597"/>
      <c r="AB513" s="619" t="str">
        <f t="shared" si="218"/>
        <v xml:space="preserve"> </v>
      </c>
      <c r="AC513" s="620"/>
      <c r="AD513" s="485"/>
    </row>
    <row r="514" spans="1:30">
      <c r="A514" s="448" t="s">
        <v>6</v>
      </c>
      <c r="B514" s="481" t="s">
        <v>512</v>
      </c>
      <c r="C514" s="471"/>
      <c r="D514" s="405"/>
      <c r="E514" s="410"/>
      <c r="F514" s="374" t="str">
        <f t="shared" si="211"/>
        <v xml:space="preserve"> </v>
      </c>
      <c r="G514" s="410"/>
      <c r="H514" s="374" t="str">
        <f t="shared" si="213"/>
        <v xml:space="preserve"> </v>
      </c>
      <c r="I514" s="410"/>
      <c r="J514" s="374" t="str">
        <f t="shared" si="214"/>
        <v xml:space="preserve"> </v>
      </c>
      <c r="K514" s="410"/>
      <c r="L514" s="374" t="str">
        <f t="shared" si="203"/>
        <v xml:space="preserve"> </v>
      </c>
      <c r="M514" s="405"/>
      <c r="N514" s="374" t="str">
        <f t="shared" si="215"/>
        <v xml:space="preserve"> </v>
      </c>
      <c r="O514" s="410"/>
      <c r="P514" s="374" t="str">
        <f t="shared" si="212"/>
        <v xml:space="preserve"> </v>
      </c>
      <c r="Q514" s="410"/>
      <c r="R514" s="374" t="str">
        <f t="shared" si="209"/>
        <v xml:space="preserve"> </v>
      </c>
      <c r="S514" s="411"/>
      <c r="T514" s="374" t="str">
        <f t="shared" si="205"/>
        <v xml:space="preserve"> </v>
      </c>
      <c r="U514" s="374"/>
      <c r="V514" s="374" t="str">
        <f t="shared" si="210"/>
        <v xml:space="preserve"> </v>
      </c>
      <c r="W514" s="410"/>
      <c r="X514" s="374" t="str">
        <f t="shared" si="207"/>
        <v xml:space="preserve"> </v>
      </c>
      <c r="Y514" s="405"/>
      <c r="Z514" s="374" t="str">
        <f t="shared" si="208"/>
        <v xml:space="preserve"> </v>
      </c>
      <c r="AA514" s="410"/>
      <c r="AB514" s="374" t="str">
        <f t="shared" si="218"/>
        <v xml:space="preserve"> </v>
      </c>
      <c r="AC514" s="390"/>
      <c r="AD514" s="404"/>
    </row>
    <row r="515" spans="1:30">
      <c r="A515" s="448">
        <v>1</v>
      </c>
      <c r="B515" s="481" t="s">
        <v>513</v>
      </c>
      <c r="C515" s="471"/>
      <c r="D515" s="405"/>
      <c r="E515" s="410"/>
      <c r="F515" s="374" t="str">
        <f t="shared" si="211"/>
        <v xml:space="preserve"> </v>
      </c>
      <c r="G515" s="410"/>
      <c r="H515" s="374" t="str">
        <f t="shared" si="213"/>
        <v xml:space="preserve"> </v>
      </c>
      <c r="I515" s="410"/>
      <c r="J515" s="374" t="str">
        <f t="shared" si="214"/>
        <v xml:space="preserve"> </v>
      </c>
      <c r="K515" s="410"/>
      <c r="L515" s="374" t="str">
        <f t="shared" si="203"/>
        <v xml:space="preserve"> </v>
      </c>
      <c r="M515" s="405"/>
      <c r="N515" s="374" t="str">
        <f t="shared" si="215"/>
        <v xml:space="preserve"> </v>
      </c>
      <c r="O515" s="410"/>
      <c r="P515" s="374" t="str">
        <f t="shared" si="212"/>
        <v xml:space="preserve"> </v>
      </c>
      <c r="Q515" s="410"/>
      <c r="R515" s="374" t="str">
        <f t="shared" si="209"/>
        <v xml:space="preserve"> </v>
      </c>
      <c r="S515" s="411"/>
      <c r="T515" s="374" t="str">
        <f t="shared" si="205"/>
        <v xml:space="preserve"> </v>
      </c>
      <c r="U515" s="374"/>
      <c r="V515" s="374" t="str">
        <f t="shared" si="210"/>
        <v xml:space="preserve"> </v>
      </c>
      <c r="W515" s="410"/>
      <c r="X515" s="374" t="str">
        <f t="shared" si="207"/>
        <v xml:space="preserve"> </v>
      </c>
      <c r="Y515" s="405"/>
      <c r="Z515" s="374" t="str">
        <f t="shared" si="208"/>
        <v xml:space="preserve"> </v>
      </c>
      <c r="AA515" s="410"/>
      <c r="AB515" s="374" t="str">
        <f t="shared" si="218"/>
        <v xml:space="preserve"> </v>
      </c>
      <c r="AC515" s="390"/>
      <c r="AD515" s="404"/>
    </row>
    <row r="516" spans="1:30">
      <c r="A516" s="471"/>
      <c r="B516" s="504" t="s">
        <v>744</v>
      </c>
      <c r="C516" s="471" t="s">
        <v>514</v>
      </c>
      <c r="D516" s="446">
        <v>52</v>
      </c>
      <c r="E516" s="410"/>
      <c r="F516" s="374">
        <f t="shared" si="211"/>
        <v>0</v>
      </c>
      <c r="G516" s="410"/>
      <c r="H516" s="374">
        <f t="shared" si="213"/>
        <v>0</v>
      </c>
      <c r="I516" s="410"/>
      <c r="J516" s="374">
        <f t="shared" si="214"/>
        <v>0</v>
      </c>
      <c r="K516" s="410"/>
      <c r="L516" s="374">
        <f t="shared" si="203"/>
        <v>0</v>
      </c>
      <c r="M516" s="405"/>
      <c r="N516" s="374">
        <f t="shared" si="215"/>
        <v>0</v>
      </c>
      <c r="O516" s="410"/>
      <c r="P516" s="374">
        <f t="shared" si="212"/>
        <v>0</v>
      </c>
      <c r="Q516" s="409"/>
      <c r="R516" s="381">
        <f t="shared" si="209"/>
        <v>0</v>
      </c>
      <c r="S516" s="447"/>
      <c r="T516" s="381">
        <f t="shared" si="205"/>
        <v>0</v>
      </c>
      <c r="U516" s="381"/>
      <c r="V516" s="381">
        <f t="shared" si="210"/>
        <v>0</v>
      </c>
      <c r="W516" s="409">
        <v>0</v>
      </c>
      <c r="X516" s="381">
        <f t="shared" si="207"/>
        <v>0</v>
      </c>
      <c r="Y516" s="446"/>
      <c r="Z516" s="381">
        <f t="shared" si="208"/>
        <v>0</v>
      </c>
      <c r="AA516" s="409"/>
      <c r="AB516" s="374">
        <f t="shared" si="218"/>
        <v>0</v>
      </c>
      <c r="AC516" s="390">
        <f t="shared" si="217"/>
        <v>0</v>
      </c>
      <c r="AD516" s="404"/>
    </row>
    <row r="517" spans="1:30">
      <c r="A517" s="435"/>
      <c r="B517" s="505" t="s">
        <v>701</v>
      </c>
      <c r="C517" s="435"/>
      <c r="D517" s="446"/>
      <c r="E517" s="410"/>
      <c r="F517" s="374" t="str">
        <f t="shared" si="211"/>
        <v xml:space="preserve"> </v>
      </c>
      <c r="G517" s="410"/>
      <c r="H517" s="374" t="str">
        <f t="shared" si="213"/>
        <v xml:space="preserve"> </v>
      </c>
      <c r="I517" s="410"/>
      <c r="J517" s="374" t="str">
        <f t="shared" si="214"/>
        <v xml:space="preserve"> </v>
      </c>
      <c r="K517" s="410"/>
      <c r="L517" s="374" t="str">
        <f t="shared" si="203"/>
        <v xml:space="preserve"> </v>
      </c>
      <c r="M517" s="405"/>
      <c r="N517" s="374" t="str">
        <f t="shared" si="215"/>
        <v xml:space="preserve"> </v>
      </c>
      <c r="O517" s="410"/>
      <c r="P517" s="374" t="str">
        <f t="shared" si="212"/>
        <v xml:space="preserve"> </v>
      </c>
      <c r="Q517" s="410"/>
      <c r="R517" s="374" t="str">
        <f t="shared" si="209"/>
        <v xml:space="preserve"> </v>
      </c>
      <c r="S517" s="411"/>
      <c r="T517" s="374" t="str">
        <f t="shared" si="205"/>
        <v xml:space="preserve"> </v>
      </c>
      <c r="U517" s="374"/>
      <c r="V517" s="374" t="str">
        <f t="shared" si="210"/>
        <v xml:space="preserve"> </v>
      </c>
      <c r="W517" s="410"/>
      <c r="X517" s="374" t="str">
        <f t="shared" si="207"/>
        <v xml:space="preserve"> </v>
      </c>
      <c r="Y517" s="405"/>
      <c r="Z517" s="374" t="str">
        <f t="shared" si="208"/>
        <v xml:space="preserve"> </v>
      </c>
      <c r="AA517" s="410"/>
      <c r="AB517" s="374" t="str">
        <f t="shared" si="218"/>
        <v xml:space="preserve"> </v>
      </c>
      <c r="AC517" s="390"/>
      <c r="AD517" s="404"/>
    </row>
    <row r="518" spans="1:30">
      <c r="A518" s="471"/>
      <c r="B518" s="504" t="s">
        <v>746</v>
      </c>
      <c r="C518" s="471" t="s">
        <v>514</v>
      </c>
      <c r="D518" s="446">
        <v>52</v>
      </c>
      <c r="E518" s="410"/>
      <c r="F518" s="374">
        <f t="shared" si="211"/>
        <v>0</v>
      </c>
      <c r="G518" s="410"/>
      <c r="H518" s="374">
        <f t="shared" si="213"/>
        <v>0</v>
      </c>
      <c r="I518" s="410"/>
      <c r="J518" s="374">
        <f t="shared" si="214"/>
        <v>0</v>
      </c>
      <c r="K518" s="410"/>
      <c r="L518" s="374">
        <f t="shared" si="203"/>
        <v>0</v>
      </c>
      <c r="M518" s="405"/>
      <c r="N518" s="374">
        <f t="shared" si="215"/>
        <v>0</v>
      </c>
      <c r="O518" s="410"/>
      <c r="P518" s="374">
        <f t="shared" si="212"/>
        <v>0</v>
      </c>
      <c r="Q518" s="410"/>
      <c r="R518" s="374">
        <f t="shared" si="209"/>
        <v>0</v>
      </c>
      <c r="S518" s="411"/>
      <c r="T518" s="374">
        <f t="shared" si="205"/>
        <v>0</v>
      </c>
      <c r="U518" s="374"/>
      <c r="V518" s="374">
        <f t="shared" si="210"/>
        <v>0</v>
      </c>
      <c r="W518" s="410">
        <v>0</v>
      </c>
      <c r="X518" s="374">
        <f t="shared" si="207"/>
        <v>0</v>
      </c>
      <c r="Y518" s="405"/>
      <c r="Z518" s="374">
        <f t="shared" si="208"/>
        <v>0</v>
      </c>
      <c r="AA518" s="410"/>
      <c r="AB518" s="374">
        <f t="shared" si="218"/>
        <v>0</v>
      </c>
      <c r="AC518" s="390">
        <f t="shared" si="217"/>
        <v>0</v>
      </c>
      <c r="AD518" s="404"/>
    </row>
    <row r="519" spans="1:30">
      <c r="A519" s="471"/>
      <c r="B519" s="504" t="s">
        <v>747</v>
      </c>
      <c r="C519" s="471" t="s">
        <v>514</v>
      </c>
      <c r="D519" s="405"/>
      <c r="E519" s="410"/>
      <c r="F519" s="374">
        <f t="shared" si="211"/>
        <v>0</v>
      </c>
      <c r="G519" s="410"/>
      <c r="H519" s="374">
        <f t="shared" si="213"/>
        <v>0</v>
      </c>
      <c r="I519" s="410"/>
      <c r="J519" s="374">
        <f t="shared" si="214"/>
        <v>0</v>
      </c>
      <c r="K519" s="410"/>
      <c r="L519" s="374">
        <f t="shared" si="203"/>
        <v>0</v>
      </c>
      <c r="M519" s="405"/>
      <c r="N519" s="374">
        <f t="shared" si="215"/>
        <v>0</v>
      </c>
      <c r="O519" s="410"/>
      <c r="P519" s="374">
        <f t="shared" si="212"/>
        <v>0</v>
      </c>
      <c r="Q519" s="410"/>
      <c r="R519" s="374">
        <f t="shared" si="209"/>
        <v>0</v>
      </c>
      <c r="S519" s="411"/>
      <c r="T519" s="374">
        <f t="shared" si="205"/>
        <v>0</v>
      </c>
      <c r="U519" s="374"/>
      <c r="V519" s="374">
        <f t="shared" si="210"/>
        <v>0</v>
      </c>
      <c r="W519" s="410"/>
      <c r="X519" s="374">
        <f t="shared" si="207"/>
        <v>0</v>
      </c>
      <c r="Y519" s="405"/>
      <c r="Z519" s="374">
        <f t="shared" si="208"/>
        <v>0</v>
      </c>
      <c r="AA519" s="410"/>
      <c r="AB519" s="374">
        <f t="shared" si="218"/>
        <v>0</v>
      </c>
      <c r="AC519" s="390"/>
      <c r="AD519" s="404"/>
    </row>
    <row r="520" spans="1:30">
      <c r="A520" s="471"/>
      <c r="B520" s="504" t="s">
        <v>745</v>
      </c>
      <c r="C520" s="471" t="s">
        <v>818</v>
      </c>
      <c r="D520" s="446"/>
      <c r="E520" s="410"/>
      <c r="F520" s="374">
        <f t="shared" si="211"/>
        <v>0</v>
      </c>
      <c r="G520" s="410"/>
      <c r="H520" s="374">
        <f t="shared" si="213"/>
        <v>0</v>
      </c>
      <c r="I520" s="409"/>
      <c r="J520" s="374">
        <f t="shared" si="214"/>
        <v>0</v>
      </c>
      <c r="K520" s="410"/>
      <c r="L520" s="374">
        <f t="shared" si="203"/>
        <v>0</v>
      </c>
      <c r="M520" s="405"/>
      <c r="N520" s="374">
        <f t="shared" si="215"/>
        <v>0</v>
      </c>
      <c r="O520" s="410"/>
      <c r="P520" s="374">
        <f t="shared" si="212"/>
        <v>0</v>
      </c>
      <c r="Q520" s="409"/>
      <c r="R520" s="374">
        <f t="shared" si="209"/>
        <v>0</v>
      </c>
      <c r="S520" s="447"/>
      <c r="T520" s="381">
        <f t="shared" si="205"/>
        <v>0</v>
      </c>
      <c r="U520" s="381"/>
      <c r="V520" s="381">
        <f t="shared" si="210"/>
        <v>0</v>
      </c>
      <c r="W520" s="409"/>
      <c r="X520" s="381">
        <f t="shared" si="207"/>
        <v>0</v>
      </c>
      <c r="Y520" s="446"/>
      <c r="Z520" s="381">
        <f t="shared" si="208"/>
        <v>0</v>
      </c>
      <c r="AA520" s="409"/>
      <c r="AB520" s="374"/>
      <c r="AC520" s="390"/>
      <c r="AD520" s="404"/>
    </row>
    <row r="521" spans="1:30">
      <c r="A521" s="448">
        <v>2</v>
      </c>
      <c r="B521" s="481" t="s">
        <v>518</v>
      </c>
      <c r="C521" s="471"/>
      <c r="D521" s="405"/>
      <c r="E521" s="410"/>
      <c r="F521" s="374" t="str">
        <f t="shared" si="211"/>
        <v xml:space="preserve"> </v>
      </c>
      <c r="G521" s="410"/>
      <c r="H521" s="374" t="str">
        <f t="shared" si="213"/>
        <v xml:space="preserve"> </v>
      </c>
      <c r="I521" s="410"/>
      <c r="J521" s="374" t="str">
        <f t="shared" si="214"/>
        <v xml:space="preserve"> </v>
      </c>
      <c r="K521" s="410"/>
      <c r="L521" s="374" t="str">
        <f t="shared" si="203"/>
        <v xml:space="preserve"> </v>
      </c>
      <c r="M521" s="405"/>
      <c r="N521" s="374" t="str">
        <f t="shared" si="215"/>
        <v xml:space="preserve"> </v>
      </c>
      <c r="O521" s="410"/>
      <c r="P521" s="374" t="str">
        <f t="shared" si="212"/>
        <v xml:space="preserve"> </v>
      </c>
      <c r="Q521" s="410"/>
      <c r="R521" s="374" t="str">
        <f t="shared" si="209"/>
        <v xml:space="preserve"> </v>
      </c>
      <c r="S521" s="411"/>
      <c r="T521" s="374" t="str">
        <f t="shared" si="205"/>
        <v xml:space="preserve"> </v>
      </c>
      <c r="U521" s="374"/>
      <c r="V521" s="374" t="str">
        <f t="shared" si="210"/>
        <v xml:space="preserve"> </v>
      </c>
      <c r="W521" s="410"/>
      <c r="X521" s="374" t="str">
        <f t="shared" si="207"/>
        <v xml:space="preserve"> </v>
      </c>
      <c r="Y521" s="405"/>
      <c r="Z521" s="374" t="str">
        <f t="shared" si="208"/>
        <v xml:space="preserve"> </v>
      </c>
      <c r="AA521" s="410"/>
      <c r="AB521" s="374" t="str">
        <f t="shared" si="218"/>
        <v xml:space="preserve"> </v>
      </c>
      <c r="AC521" s="390"/>
      <c r="AD521" s="404"/>
    </row>
    <row r="522" spans="1:30">
      <c r="A522" s="436"/>
      <c r="B522" s="484" t="s">
        <v>519</v>
      </c>
      <c r="C522" s="478" t="s">
        <v>520</v>
      </c>
      <c r="D522" s="405"/>
      <c r="E522" s="410"/>
      <c r="F522" s="374">
        <f t="shared" si="211"/>
        <v>0</v>
      </c>
      <c r="G522" s="410"/>
      <c r="H522" s="374">
        <f t="shared" si="213"/>
        <v>0</v>
      </c>
      <c r="I522" s="410"/>
      <c r="J522" s="374">
        <f t="shared" si="214"/>
        <v>0</v>
      </c>
      <c r="K522" s="410"/>
      <c r="L522" s="374">
        <f t="shared" si="203"/>
        <v>0</v>
      </c>
      <c r="M522" s="405"/>
      <c r="N522" s="374">
        <f t="shared" si="215"/>
        <v>0</v>
      </c>
      <c r="O522" s="410"/>
      <c r="P522" s="374">
        <f t="shared" si="212"/>
        <v>0</v>
      </c>
      <c r="Q522" s="410"/>
      <c r="R522" s="374">
        <f t="shared" si="209"/>
        <v>0</v>
      </c>
      <c r="S522" s="411"/>
      <c r="T522" s="374">
        <f t="shared" si="205"/>
        <v>0</v>
      </c>
      <c r="U522" s="374"/>
      <c r="V522" s="374">
        <f t="shared" si="210"/>
        <v>0</v>
      </c>
      <c r="W522" s="410"/>
      <c r="X522" s="374">
        <f t="shared" si="207"/>
        <v>0</v>
      </c>
      <c r="Y522" s="405"/>
      <c r="Z522" s="374">
        <f t="shared" si="208"/>
        <v>0</v>
      </c>
      <c r="AA522" s="410"/>
      <c r="AB522" s="374">
        <f t="shared" si="218"/>
        <v>0</v>
      </c>
      <c r="AC522" s="390"/>
      <c r="AD522" s="404"/>
    </row>
    <row r="523" spans="1:30">
      <c r="A523" s="471"/>
      <c r="B523" s="484" t="s">
        <v>523</v>
      </c>
      <c r="C523" s="471" t="s">
        <v>514</v>
      </c>
      <c r="D523" s="446">
        <v>8</v>
      </c>
      <c r="E523" s="410"/>
      <c r="F523" s="374">
        <f t="shared" si="211"/>
        <v>0</v>
      </c>
      <c r="G523" s="410"/>
      <c r="H523" s="374">
        <f t="shared" si="213"/>
        <v>0</v>
      </c>
      <c r="I523" s="410"/>
      <c r="J523" s="374">
        <f t="shared" si="214"/>
        <v>0</v>
      </c>
      <c r="K523" s="410"/>
      <c r="L523" s="374">
        <f t="shared" ref="L523:L592" si="219">IF(LEN($C523)=0," ",J523+K523)</f>
        <v>0</v>
      </c>
      <c r="M523" s="405"/>
      <c r="N523" s="374">
        <f t="shared" si="215"/>
        <v>0</v>
      </c>
      <c r="O523" s="410"/>
      <c r="P523" s="374">
        <f t="shared" si="212"/>
        <v>0</v>
      </c>
      <c r="Q523" s="410"/>
      <c r="R523" s="374">
        <f t="shared" ref="R523:R532" si="220">IF(LEN($C523)=0," ",P523+Q523)</f>
        <v>0</v>
      </c>
      <c r="S523" s="411"/>
      <c r="T523" s="374">
        <f t="shared" ref="T523:T592" si="221">IF(LEN($C523)=0," ",R523+S523)</f>
        <v>0</v>
      </c>
      <c r="U523" s="374"/>
      <c r="V523" s="374">
        <f t="shared" ref="V523:V592" si="222">IF(LEN($C523)=0," ",T523+U523)</f>
        <v>0</v>
      </c>
      <c r="W523" s="410"/>
      <c r="X523" s="374">
        <f t="shared" ref="X523:X592" si="223">IF(LEN($C523)=0," ",V523+W523)</f>
        <v>0</v>
      </c>
      <c r="Y523" s="405"/>
      <c r="Z523" s="374">
        <f t="shared" ref="Z523:Z592" si="224">IF(LEN($C523)=0," ",X523+Y523)</f>
        <v>0</v>
      </c>
      <c r="AA523" s="410"/>
      <c r="AB523" s="374">
        <f t="shared" si="218"/>
        <v>0</v>
      </c>
      <c r="AC523" s="390">
        <f t="shared" si="217"/>
        <v>0</v>
      </c>
      <c r="AD523" s="404"/>
    </row>
    <row r="524" spans="1:30">
      <c r="A524" s="471"/>
      <c r="B524" s="503" t="s">
        <v>524</v>
      </c>
      <c r="C524" s="471" t="s">
        <v>514</v>
      </c>
      <c r="D524" s="446">
        <v>8</v>
      </c>
      <c r="E524" s="410"/>
      <c r="F524" s="374">
        <f t="shared" si="211"/>
        <v>0</v>
      </c>
      <c r="G524" s="410"/>
      <c r="H524" s="374">
        <f t="shared" si="213"/>
        <v>0</v>
      </c>
      <c r="I524" s="410"/>
      <c r="J524" s="374">
        <f t="shared" si="214"/>
        <v>0</v>
      </c>
      <c r="K524" s="410"/>
      <c r="L524" s="374">
        <f t="shared" si="219"/>
        <v>0</v>
      </c>
      <c r="M524" s="405"/>
      <c r="N524" s="374">
        <f t="shared" si="215"/>
        <v>0</v>
      </c>
      <c r="O524" s="410"/>
      <c r="P524" s="374">
        <f t="shared" si="212"/>
        <v>0</v>
      </c>
      <c r="Q524" s="410"/>
      <c r="R524" s="374">
        <f t="shared" si="220"/>
        <v>0</v>
      </c>
      <c r="S524" s="411"/>
      <c r="T524" s="374">
        <f t="shared" si="221"/>
        <v>0</v>
      </c>
      <c r="U524" s="374"/>
      <c r="V524" s="374">
        <f t="shared" si="222"/>
        <v>0</v>
      </c>
      <c r="W524" s="410"/>
      <c r="X524" s="374">
        <f t="shared" si="223"/>
        <v>0</v>
      </c>
      <c r="Y524" s="405"/>
      <c r="Z524" s="374">
        <f t="shared" si="224"/>
        <v>0</v>
      </c>
      <c r="AA524" s="410"/>
      <c r="AB524" s="374">
        <f t="shared" si="218"/>
        <v>0</v>
      </c>
      <c r="AC524" s="390">
        <f t="shared" si="217"/>
        <v>0</v>
      </c>
      <c r="AD524" s="404"/>
    </row>
    <row r="525" spans="1:30">
      <c r="A525" s="448">
        <v>3</v>
      </c>
      <c r="B525" s="481" t="s">
        <v>932</v>
      </c>
      <c r="C525" s="471"/>
      <c r="D525" s="405"/>
      <c r="E525" s="410"/>
      <c r="F525" s="374" t="str">
        <f t="shared" si="211"/>
        <v xml:space="preserve"> </v>
      </c>
      <c r="G525" s="410"/>
      <c r="H525" s="374" t="str">
        <f t="shared" si="213"/>
        <v xml:space="preserve"> </v>
      </c>
      <c r="I525" s="410"/>
      <c r="J525" s="374" t="str">
        <f t="shared" si="214"/>
        <v xml:space="preserve"> </v>
      </c>
      <c r="K525" s="410"/>
      <c r="L525" s="374"/>
      <c r="M525" s="405"/>
      <c r="N525" s="374" t="str">
        <f t="shared" si="215"/>
        <v xml:space="preserve"> </v>
      </c>
      <c r="O525" s="410"/>
      <c r="P525" s="374" t="str">
        <f t="shared" si="212"/>
        <v xml:space="preserve"> </v>
      </c>
      <c r="Q525" s="410"/>
      <c r="R525" s="374" t="str">
        <f t="shared" si="220"/>
        <v xml:space="preserve"> </v>
      </c>
      <c r="S525" s="411"/>
      <c r="T525" s="374"/>
      <c r="U525" s="374"/>
      <c r="V525" s="374" t="str">
        <f t="shared" si="222"/>
        <v xml:space="preserve"> </v>
      </c>
      <c r="W525" s="410"/>
      <c r="X525" s="374"/>
      <c r="Y525" s="405"/>
      <c r="Z525" s="374" t="str">
        <f t="shared" si="224"/>
        <v xml:space="preserve"> </v>
      </c>
      <c r="AA525" s="410"/>
      <c r="AB525" s="374" t="str">
        <f t="shared" si="218"/>
        <v xml:space="preserve"> </v>
      </c>
      <c r="AC525" s="390"/>
      <c r="AD525" s="404"/>
    </row>
    <row r="526" spans="1:30" ht="36">
      <c r="A526" s="471"/>
      <c r="B526" s="484" t="s">
        <v>933</v>
      </c>
      <c r="C526" s="471" t="s">
        <v>514</v>
      </c>
      <c r="D526" s="446">
        <v>30</v>
      </c>
      <c r="E526" s="410"/>
      <c r="F526" s="374">
        <f t="shared" si="211"/>
        <v>0</v>
      </c>
      <c r="G526" s="410"/>
      <c r="H526" s="374">
        <f t="shared" si="213"/>
        <v>0</v>
      </c>
      <c r="I526" s="410"/>
      <c r="J526" s="374">
        <f t="shared" si="214"/>
        <v>0</v>
      </c>
      <c r="K526" s="410"/>
      <c r="L526" s="374"/>
      <c r="M526" s="405"/>
      <c r="N526" s="374">
        <f t="shared" si="215"/>
        <v>0</v>
      </c>
      <c r="O526" s="410"/>
      <c r="P526" s="374">
        <f t="shared" si="212"/>
        <v>0</v>
      </c>
      <c r="Q526" s="410"/>
      <c r="R526" s="374">
        <f t="shared" si="220"/>
        <v>0</v>
      </c>
      <c r="S526" s="411"/>
      <c r="T526" s="374"/>
      <c r="U526" s="374"/>
      <c r="V526" s="374">
        <f t="shared" si="222"/>
        <v>0</v>
      </c>
      <c r="W526" s="410"/>
      <c r="X526" s="374"/>
      <c r="Y526" s="405"/>
      <c r="Z526" s="374">
        <f t="shared" si="224"/>
        <v>0</v>
      </c>
      <c r="AA526" s="410"/>
      <c r="AB526" s="374">
        <f t="shared" si="218"/>
        <v>0</v>
      </c>
      <c r="AC526" s="390">
        <f t="shared" si="217"/>
        <v>0</v>
      </c>
      <c r="AD526" s="404"/>
    </row>
    <row r="527" spans="1:30">
      <c r="A527" s="471"/>
      <c r="B527" s="484" t="s">
        <v>934</v>
      </c>
      <c r="C527" s="471" t="s">
        <v>514</v>
      </c>
      <c r="D527" s="446">
        <v>10</v>
      </c>
      <c r="E527" s="410"/>
      <c r="F527" s="374">
        <f t="shared" si="211"/>
        <v>0</v>
      </c>
      <c r="G527" s="410"/>
      <c r="H527" s="374">
        <f t="shared" si="213"/>
        <v>0</v>
      </c>
      <c r="I527" s="410"/>
      <c r="J527" s="374">
        <f t="shared" si="214"/>
        <v>0</v>
      </c>
      <c r="K527" s="410"/>
      <c r="L527" s="374"/>
      <c r="M527" s="405"/>
      <c r="N527" s="374">
        <f t="shared" si="215"/>
        <v>0</v>
      </c>
      <c r="O527" s="410"/>
      <c r="P527" s="374">
        <f t="shared" si="212"/>
        <v>0</v>
      </c>
      <c r="Q527" s="410"/>
      <c r="R527" s="374">
        <f t="shared" si="220"/>
        <v>0</v>
      </c>
      <c r="S527" s="411"/>
      <c r="T527" s="374"/>
      <c r="U527" s="374"/>
      <c r="V527" s="374">
        <f t="shared" si="222"/>
        <v>0</v>
      </c>
      <c r="W527" s="410"/>
      <c r="X527" s="374"/>
      <c r="Y527" s="405"/>
      <c r="Z527" s="374">
        <f t="shared" si="224"/>
        <v>0</v>
      </c>
      <c r="AA527" s="410"/>
      <c r="AB527" s="374">
        <f t="shared" si="218"/>
        <v>0</v>
      </c>
      <c r="AC527" s="390">
        <f t="shared" si="217"/>
        <v>0</v>
      </c>
      <c r="AD527" s="404"/>
    </row>
    <row r="528" spans="1:30">
      <c r="A528" s="471"/>
      <c r="B528" s="484" t="s">
        <v>935</v>
      </c>
      <c r="C528" s="471" t="s">
        <v>514</v>
      </c>
      <c r="D528" s="446">
        <v>20</v>
      </c>
      <c r="E528" s="410"/>
      <c r="F528" s="374">
        <f t="shared" si="211"/>
        <v>0</v>
      </c>
      <c r="G528" s="410"/>
      <c r="H528" s="374">
        <f t="shared" si="213"/>
        <v>0</v>
      </c>
      <c r="I528" s="410"/>
      <c r="J528" s="374">
        <f t="shared" si="214"/>
        <v>0</v>
      </c>
      <c r="K528" s="410"/>
      <c r="L528" s="374"/>
      <c r="M528" s="405"/>
      <c r="N528" s="374">
        <f t="shared" si="215"/>
        <v>0</v>
      </c>
      <c r="O528" s="410"/>
      <c r="P528" s="374">
        <f t="shared" si="212"/>
        <v>0</v>
      </c>
      <c r="Q528" s="410"/>
      <c r="R528" s="374">
        <f t="shared" si="220"/>
        <v>0</v>
      </c>
      <c r="S528" s="411"/>
      <c r="T528" s="374"/>
      <c r="U528" s="374"/>
      <c r="V528" s="374">
        <f t="shared" si="222"/>
        <v>0</v>
      </c>
      <c r="W528" s="410"/>
      <c r="X528" s="374"/>
      <c r="Y528" s="405"/>
      <c r="Z528" s="374">
        <f t="shared" si="224"/>
        <v>0</v>
      </c>
      <c r="AA528" s="410"/>
      <c r="AB528" s="374">
        <f t="shared" si="218"/>
        <v>0</v>
      </c>
      <c r="AC528" s="390">
        <f t="shared" si="217"/>
        <v>0</v>
      </c>
      <c r="AD528" s="404"/>
    </row>
    <row r="529" spans="1:30">
      <c r="A529" s="448">
        <v>4</v>
      </c>
      <c r="B529" s="481" t="s">
        <v>525</v>
      </c>
      <c r="C529" s="471"/>
      <c r="D529" s="405"/>
      <c r="E529" s="410"/>
      <c r="F529" s="374" t="str">
        <f t="shared" si="211"/>
        <v xml:space="preserve"> </v>
      </c>
      <c r="G529" s="410"/>
      <c r="H529" s="374" t="str">
        <f t="shared" si="213"/>
        <v xml:space="preserve"> </v>
      </c>
      <c r="I529" s="410"/>
      <c r="J529" s="374" t="str">
        <f t="shared" si="214"/>
        <v xml:space="preserve"> </v>
      </c>
      <c r="K529" s="410"/>
      <c r="L529" s="374" t="str">
        <f t="shared" si="219"/>
        <v xml:space="preserve"> </v>
      </c>
      <c r="M529" s="405"/>
      <c r="N529" s="374" t="str">
        <f t="shared" si="215"/>
        <v xml:space="preserve"> </v>
      </c>
      <c r="O529" s="410"/>
      <c r="P529" s="374" t="str">
        <f t="shared" si="212"/>
        <v xml:space="preserve"> </v>
      </c>
      <c r="Q529" s="410"/>
      <c r="R529" s="374" t="str">
        <f t="shared" si="220"/>
        <v xml:space="preserve"> </v>
      </c>
      <c r="S529" s="411"/>
      <c r="T529" s="374" t="str">
        <f t="shared" si="221"/>
        <v xml:space="preserve"> </v>
      </c>
      <c r="U529" s="374"/>
      <c r="V529" s="374" t="str">
        <f t="shared" si="222"/>
        <v xml:space="preserve"> </v>
      </c>
      <c r="W529" s="410"/>
      <c r="X529" s="374" t="str">
        <f t="shared" si="223"/>
        <v xml:space="preserve"> </v>
      </c>
      <c r="Y529" s="405"/>
      <c r="Z529" s="374" t="str">
        <f t="shared" si="224"/>
        <v xml:space="preserve"> </v>
      </c>
      <c r="AA529" s="410"/>
      <c r="AB529" s="374" t="str">
        <f t="shared" si="218"/>
        <v xml:space="preserve"> </v>
      </c>
      <c r="AC529" s="390"/>
      <c r="AD529" s="404"/>
    </row>
    <row r="530" spans="1:30">
      <c r="A530" s="471"/>
      <c r="B530" s="504" t="s">
        <v>748</v>
      </c>
      <c r="C530" s="478" t="s">
        <v>527</v>
      </c>
      <c r="D530" s="405">
        <v>1</v>
      </c>
      <c r="E530" s="410"/>
      <c r="F530" s="374">
        <f t="shared" si="211"/>
        <v>0</v>
      </c>
      <c r="G530" s="410"/>
      <c r="H530" s="374">
        <f t="shared" si="213"/>
        <v>0</v>
      </c>
      <c r="I530" s="410"/>
      <c r="J530" s="374">
        <f t="shared" si="214"/>
        <v>0</v>
      </c>
      <c r="K530" s="410"/>
      <c r="L530" s="374">
        <f t="shared" si="219"/>
        <v>0</v>
      </c>
      <c r="M530" s="405"/>
      <c r="N530" s="374">
        <f t="shared" si="215"/>
        <v>0</v>
      </c>
      <c r="O530" s="410"/>
      <c r="P530" s="374">
        <f t="shared" si="212"/>
        <v>0</v>
      </c>
      <c r="Q530" s="410"/>
      <c r="R530" s="374">
        <f t="shared" si="220"/>
        <v>0</v>
      </c>
      <c r="S530" s="411"/>
      <c r="T530" s="374">
        <f t="shared" si="221"/>
        <v>0</v>
      </c>
      <c r="U530" s="374"/>
      <c r="V530" s="374">
        <f t="shared" si="222"/>
        <v>0</v>
      </c>
      <c r="W530" s="410"/>
      <c r="X530" s="374">
        <f t="shared" si="223"/>
        <v>0</v>
      </c>
      <c r="Y530" s="405"/>
      <c r="Z530" s="374">
        <f t="shared" si="224"/>
        <v>0</v>
      </c>
      <c r="AA530" s="410"/>
      <c r="AB530" s="374">
        <f t="shared" si="218"/>
        <v>0</v>
      </c>
      <c r="AC530" s="390">
        <f t="shared" si="217"/>
        <v>0</v>
      </c>
      <c r="AD530" s="404"/>
    </row>
    <row r="531" spans="1:30">
      <c r="A531" s="471"/>
      <c r="B531" s="504" t="s">
        <v>749</v>
      </c>
      <c r="C531" s="471" t="s">
        <v>514</v>
      </c>
      <c r="D531" s="446">
        <v>74</v>
      </c>
      <c r="E531" s="410">
        <v>3</v>
      </c>
      <c r="F531" s="374">
        <f t="shared" si="211"/>
        <v>3</v>
      </c>
      <c r="G531" s="410"/>
      <c r="H531" s="374">
        <f t="shared" si="213"/>
        <v>3</v>
      </c>
      <c r="I531" s="410"/>
      <c r="J531" s="374">
        <f t="shared" si="214"/>
        <v>3</v>
      </c>
      <c r="K531" s="410"/>
      <c r="L531" s="374"/>
      <c r="M531" s="405"/>
      <c r="N531" s="374">
        <f t="shared" si="215"/>
        <v>0</v>
      </c>
      <c r="O531" s="410"/>
      <c r="P531" s="374">
        <f t="shared" si="212"/>
        <v>0</v>
      </c>
      <c r="Q531" s="410"/>
      <c r="R531" s="374">
        <f t="shared" si="220"/>
        <v>0</v>
      </c>
      <c r="S531" s="411"/>
      <c r="T531" s="374">
        <f t="shared" si="221"/>
        <v>0</v>
      </c>
      <c r="U531" s="374"/>
      <c r="V531" s="374">
        <f t="shared" si="222"/>
        <v>0</v>
      </c>
      <c r="W531" s="410"/>
      <c r="X531" s="374">
        <f t="shared" si="223"/>
        <v>0</v>
      </c>
      <c r="Y531" s="405"/>
      <c r="Z531" s="374">
        <f t="shared" si="224"/>
        <v>0</v>
      </c>
      <c r="AA531" s="410"/>
      <c r="AB531" s="374">
        <v>3</v>
      </c>
      <c r="AC531" s="390">
        <f>+AB531/D531*100</f>
        <v>4.0540540540540544</v>
      </c>
      <c r="AD531" s="404"/>
    </row>
    <row r="532" spans="1:30">
      <c r="A532" s="435"/>
      <c r="B532" s="505" t="s">
        <v>701</v>
      </c>
      <c r="C532" s="435"/>
      <c r="D532" s="405"/>
      <c r="E532" s="410"/>
      <c r="F532" s="374" t="str">
        <f t="shared" si="211"/>
        <v xml:space="preserve"> </v>
      </c>
      <c r="G532" s="410"/>
      <c r="H532" s="374" t="str">
        <f t="shared" si="213"/>
        <v xml:space="preserve"> </v>
      </c>
      <c r="I532" s="410"/>
      <c r="J532" s="374" t="str">
        <f t="shared" si="214"/>
        <v xml:space="preserve"> </v>
      </c>
      <c r="K532" s="410"/>
      <c r="L532" s="374" t="str">
        <f t="shared" si="219"/>
        <v xml:space="preserve"> </v>
      </c>
      <c r="M532" s="405"/>
      <c r="N532" s="374" t="str">
        <f t="shared" si="215"/>
        <v xml:space="preserve"> </v>
      </c>
      <c r="O532" s="410"/>
      <c r="P532" s="374" t="str">
        <f t="shared" si="212"/>
        <v xml:space="preserve"> </v>
      </c>
      <c r="Q532" s="410"/>
      <c r="R532" s="374" t="str">
        <f t="shared" si="220"/>
        <v xml:space="preserve"> </v>
      </c>
      <c r="S532" s="411"/>
      <c r="T532" s="374" t="str">
        <f t="shared" si="221"/>
        <v xml:space="preserve"> </v>
      </c>
      <c r="U532" s="374"/>
      <c r="V532" s="374" t="str">
        <f t="shared" si="222"/>
        <v xml:space="preserve"> </v>
      </c>
      <c r="W532" s="410"/>
      <c r="X532" s="374" t="str">
        <f t="shared" si="223"/>
        <v xml:space="preserve"> </v>
      </c>
      <c r="Y532" s="405"/>
      <c r="Z532" s="374" t="str">
        <f t="shared" si="224"/>
        <v xml:space="preserve"> </v>
      </c>
      <c r="AA532" s="410"/>
      <c r="AB532" s="374" t="str">
        <f t="shared" si="218"/>
        <v xml:space="preserve"> </v>
      </c>
      <c r="AC532" s="390"/>
      <c r="AD532" s="404"/>
    </row>
    <row r="533" spans="1:30">
      <c r="A533" s="471"/>
      <c r="B533" s="504" t="s">
        <v>750</v>
      </c>
      <c r="C533" s="471" t="s">
        <v>514</v>
      </c>
      <c r="D533" s="446">
        <v>12</v>
      </c>
      <c r="E533" s="410"/>
      <c r="F533" s="374">
        <f t="shared" si="211"/>
        <v>0</v>
      </c>
      <c r="G533" s="410"/>
      <c r="H533" s="374">
        <f t="shared" si="213"/>
        <v>0</v>
      </c>
      <c r="I533" s="410"/>
      <c r="J533" s="374">
        <f t="shared" si="214"/>
        <v>0</v>
      </c>
      <c r="K533" s="410"/>
      <c r="L533" s="374">
        <f t="shared" si="219"/>
        <v>0</v>
      </c>
      <c r="M533" s="405"/>
      <c r="N533" s="374">
        <f t="shared" si="215"/>
        <v>0</v>
      </c>
      <c r="O533" s="410"/>
      <c r="P533" s="374">
        <f t="shared" si="212"/>
        <v>0</v>
      </c>
      <c r="Q533" s="410"/>
      <c r="R533" s="374">
        <f t="shared" ref="R533:R592" si="225">IF(LEN($C533)=0," ",P533+Q533)</f>
        <v>0</v>
      </c>
      <c r="S533" s="411"/>
      <c r="T533" s="374">
        <f t="shared" si="221"/>
        <v>0</v>
      </c>
      <c r="U533" s="374"/>
      <c r="V533" s="374">
        <f t="shared" si="222"/>
        <v>0</v>
      </c>
      <c r="W533" s="410"/>
      <c r="X533" s="374">
        <f t="shared" si="223"/>
        <v>0</v>
      </c>
      <c r="Y533" s="405"/>
      <c r="Z533" s="374">
        <f t="shared" si="224"/>
        <v>0</v>
      </c>
      <c r="AA533" s="410"/>
      <c r="AB533" s="374">
        <f t="shared" si="218"/>
        <v>0</v>
      </c>
      <c r="AC533" s="390">
        <f t="shared" si="217"/>
        <v>0</v>
      </c>
      <c r="AD533" s="404"/>
    </row>
    <row r="534" spans="1:30">
      <c r="A534" s="471"/>
      <c r="B534" s="504" t="s">
        <v>751</v>
      </c>
      <c r="C534" s="471" t="s">
        <v>514</v>
      </c>
      <c r="D534" s="446">
        <v>62</v>
      </c>
      <c r="E534" s="410">
        <v>3</v>
      </c>
      <c r="F534" s="374">
        <f t="shared" si="211"/>
        <v>3</v>
      </c>
      <c r="G534" s="410"/>
      <c r="H534" s="374">
        <f t="shared" si="213"/>
        <v>3</v>
      </c>
      <c r="I534" s="410"/>
      <c r="J534" s="374">
        <f t="shared" si="214"/>
        <v>3</v>
      </c>
      <c r="K534" s="410"/>
      <c r="L534" s="374">
        <f t="shared" si="219"/>
        <v>3</v>
      </c>
      <c r="M534" s="405"/>
      <c r="N534" s="374">
        <f t="shared" si="215"/>
        <v>3</v>
      </c>
      <c r="O534" s="410"/>
      <c r="P534" s="374">
        <f t="shared" si="212"/>
        <v>3</v>
      </c>
      <c r="Q534" s="410"/>
      <c r="R534" s="374">
        <f t="shared" si="225"/>
        <v>3</v>
      </c>
      <c r="S534" s="411"/>
      <c r="T534" s="374">
        <f t="shared" si="221"/>
        <v>3</v>
      </c>
      <c r="U534" s="374"/>
      <c r="V534" s="374">
        <f t="shared" si="222"/>
        <v>3</v>
      </c>
      <c r="W534" s="410"/>
      <c r="X534" s="374">
        <f t="shared" si="223"/>
        <v>3</v>
      </c>
      <c r="Y534" s="405"/>
      <c r="Z534" s="374">
        <f t="shared" si="224"/>
        <v>3</v>
      </c>
      <c r="AA534" s="410"/>
      <c r="AB534" s="374">
        <f t="shared" si="218"/>
        <v>3</v>
      </c>
      <c r="AC534" s="390">
        <f t="shared" si="217"/>
        <v>4.838709677419355</v>
      </c>
      <c r="AD534" s="404"/>
    </row>
    <row r="535" spans="1:30" ht="34.799999999999997">
      <c r="A535" s="683">
        <v>5</v>
      </c>
      <c r="B535" s="684" t="s">
        <v>1001</v>
      </c>
      <c r="C535" s="471"/>
      <c r="D535" s="446"/>
      <c r="E535" s="410"/>
      <c r="F535" s="374"/>
      <c r="G535" s="410"/>
      <c r="H535" s="374"/>
      <c r="I535" s="410"/>
      <c r="J535" s="374"/>
      <c r="K535" s="410"/>
      <c r="L535" s="374"/>
      <c r="M535" s="405"/>
      <c r="N535" s="374"/>
      <c r="O535" s="410"/>
      <c r="P535" s="374"/>
      <c r="Q535" s="410"/>
      <c r="R535" s="374"/>
      <c r="S535" s="411"/>
      <c r="T535" s="374"/>
      <c r="U535" s="374"/>
      <c r="V535" s="374"/>
      <c r="W535" s="410"/>
      <c r="X535" s="374"/>
      <c r="Y535" s="405"/>
      <c r="Z535" s="374"/>
      <c r="AA535" s="410"/>
      <c r="AB535" s="374"/>
      <c r="AC535" s="390"/>
      <c r="AD535" s="404"/>
    </row>
    <row r="536" spans="1:30" ht="36">
      <c r="A536" s="471"/>
      <c r="B536" s="504" t="s">
        <v>752</v>
      </c>
      <c r="C536" s="471" t="s">
        <v>532</v>
      </c>
      <c r="D536" s="446">
        <v>131</v>
      </c>
      <c r="E536" s="410"/>
      <c r="F536" s="374">
        <f t="shared" si="211"/>
        <v>0</v>
      </c>
      <c r="G536" s="410"/>
      <c r="H536" s="374">
        <f t="shared" si="213"/>
        <v>0</v>
      </c>
      <c r="I536" s="410"/>
      <c r="J536" s="374">
        <f t="shared" si="214"/>
        <v>0</v>
      </c>
      <c r="K536" s="410"/>
      <c r="L536" s="374">
        <f t="shared" si="219"/>
        <v>0</v>
      </c>
      <c r="M536" s="405"/>
      <c r="N536" s="374">
        <f t="shared" si="215"/>
        <v>0</v>
      </c>
      <c r="O536" s="410"/>
      <c r="P536" s="374">
        <f t="shared" si="212"/>
        <v>0</v>
      </c>
      <c r="Q536" s="410"/>
      <c r="R536" s="374">
        <f t="shared" si="225"/>
        <v>0</v>
      </c>
      <c r="S536" s="411"/>
      <c r="T536" s="374">
        <f t="shared" si="221"/>
        <v>0</v>
      </c>
      <c r="U536" s="374"/>
      <c r="V536" s="374">
        <f t="shared" si="222"/>
        <v>0</v>
      </c>
      <c r="W536" s="410"/>
      <c r="X536" s="374">
        <f t="shared" si="223"/>
        <v>0</v>
      </c>
      <c r="Y536" s="405"/>
      <c r="Z536" s="374">
        <f t="shared" si="224"/>
        <v>0</v>
      </c>
      <c r="AA536" s="410"/>
      <c r="AB536" s="374">
        <f t="shared" si="218"/>
        <v>0</v>
      </c>
      <c r="AC536" s="390">
        <f t="shared" si="217"/>
        <v>0</v>
      </c>
      <c r="AD536" s="404"/>
    </row>
    <row r="537" spans="1:30" ht="36">
      <c r="A537" s="471"/>
      <c r="B537" s="505" t="s">
        <v>754</v>
      </c>
      <c r="C537" s="471" t="s">
        <v>532</v>
      </c>
      <c r="D537" s="446">
        <v>120</v>
      </c>
      <c r="E537" s="410"/>
      <c r="F537" s="374">
        <f t="shared" si="211"/>
        <v>0</v>
      </c>
      <c r="G537" s="410"/>
      <c r="H537" s="374">
        <f t="shared" si="213"/>
        <v>0</v>
      </c>
      <c r="I537" s="410"/>
      <c r="J537" s="374">
        <f t="shared" si="214"/>
        <v>0</v>
      </c>
      <c r="K537" s="410"/>
      <c r="L537" s="374">
        <f t="shared" si="219"/>
        <v>0</v>
      </c>
      <c r="M537" s="405"/>
      <c r="N537" s="374">
        <f t="shared" si="215"/>
        <v>0</v>
      </c>
      <c r="O537" s="410"/>
      <c r="P537" s="374">
        <f t="shared" si="212"/>
        <v>0</v>
      </c>
      <c r="Q537" s="410"/>
      <c r="R537" s="374">
        <f t="shared" si="225"/>
        <v>0</v>
      </c>
      <c r="S537" s="411"/>
      <c r="T537" s="374">
        <f t="shared" si="221"/>
        <v>0</v>
      </c>
      <c r="U537" s="374"/>
      <c r="V537" s="374">
        <f t="shared" si="222"/>
        <v>0</v>
      </c>
      <c r="W537" s="410"/>
      <c r="X537" s="374">
        <f t="shared" si="223"/>
        <v>0</v>
      </c>
      <c r="Y537" s="405"/>
      <c r="Z537" s="374">
        <f t="shared" si="224"/>
        <v>0</v>
      </c>
      <c r="AA537" s="410"/>
      <c r="AB537" s="374">
        <f t="shared" si="218"/>
        <v>0</v>
      </c>
      <c r="AC537" s="390">
        <f t="shared" si="217"/>
        <v>0</v>
      </c>
      <c r="AD537" s="404"/>
    </row>
    <row r="538" spans="1:30">
      <c r="A538" s="471"/>
      <c r="B538" s="504" t="s">
        <v>753</v>
      </c>
      <c r="C538" s="478" t="s">
        <v>75</v>
      </c>
      <c r="D538" s="446">
        <v>13975</v>
      </c>
      <c r="E538" s="410"/>
      <c r="F538" s="374">
        <f t="shared" si="211"/>
        <v>0</v>
      </c>
      <c r="G538" s="410"/>
      <c r="H538" s="374">
        <f t="shared" si="213"/>
        <v>0</v>
      </c>
      <c r="I538" s="409"/>
      <c r="J538" s="374">
        <f t="shared" si="214"/>
        <v>0</v>
      </c>
      <c r="K538" s="410"/>
      <c r="L538" s="374">
        <f t="shared" si="219"/>
        <v>0</v>
      </c>
      <c r="M538" s="405"/>
      <c r="N538" s="374">
        <f t="shared" si="215"/>
        <v>0</v>
      </c>
      <c r="O538" s="410"/>
      <c r="P538" s="374">
        <f t="shared" si="212"/>
        <v>0</v>
      </c>
      <c r="Q538" s="410"/>
      <c r="R538" s="374">
        <f t="shared" si="225"/>
        <v>0</v>
      </c>
      <c r="S538" s="411"/>
      <c r="T538" s="374">
        <f t="shared" si="221"/>
        <v>0</v>
      </c>
      <c r="U538" s="374"/>
      <c r="V538" s="374">
        <f t="shared" si="222"/>
        <v>0</v>
      </c>
      <c r="W538" s="410"/>
      <c r="X538" s="374">
        <f t="shared" si="223"/>
        <v>0</v>
      </c>
      <c r="Y538" s="405"/>
      <c r="Z538" s="374">
        <f t="shared" si="224"/>
        <v>0</v>
      </c>
      <c r="AA538" s="410"/>
      <c r="AB538" s="374">
        <f t="shared" si="218"/>
        <v>0</v>
      </c>
      <c r="AC538" s="390">
        <f t="shared" si="217"/>
        <v>0</v>
      </c>
      <c r="AD538" s="404"/>
    </row>
    <row r="539" spans="1:30">
      <c r="A539" s="471"/>
      <c r="B539" s="505" t="s">
        <v>757</v>
      </c>
      <c r="C539" s="478" t="s">
        <v>75</v>
      </c>
      <c r="D539" s="446">
        <v>13301</v>
      </c>
      <c r="E539" s="410"/>
      <c r="F539" s="374">
        <f t="shared" si="211"/>
        <v>0</v>
      </c>
      <c r="G539" s="410"/>
      <c r="H539" s="374">
        <f t="shared" si="213"/>
        <v>0</v>
      </c>
      <c r="I539" s="410"/>
      <c r="J539" s="374">
        <f t="shared" si="214"/>
        <v>0</v>
      </c>
      <c r="K539" s="410"/>
      <c r="L539" s="374">
        <f t="shared" si="219"/>
        <v>0</v>
      </c>
      <c r="M539" s="405"/>
      <c r="N539" s="374">
        <f t="shared" si="215"/>
        <v>0</v>
      </c>
      <c r="O539" s="410"/>
      <c r="P539" s="374">
        <f t="shared" si="212"/>
        <v>0</v>
      </c>
      <c r="Q539" s="410"/>
      <c r="R539" s="374">
        <f t="shared" si="225"/>
        <v>0</v>
      </c>
      <c r="S539" s="411"/>
      <c r="T539" s="374">
        <f t="shared" si="221"/>
        <v>0</v>
      </c>
      <c r="U539" s="374"/>
      <c r="V539" s="374">
        <f t="shared" si="222"/>
        <v>0</v>
      </c>
      <c r="W539" s="410"/>
      <c r="X539" s="374">
        <f t="shared" si="223"/>
        <v>0</v>
      </c>
      <c r="Y539" s="405"/>
      <c r="Z539" s="374">
        <f t="shared" si="224"/>
        <v>0</v>
      </c>
      <c r="AA539" s="410"/>
      <c r="AB539" s="374">
        <f t="shared" si="218"/>
        <v>0</v>
      </c>
      <c r="AC539" s="390">
        <f t="shared" si="217"/>
        <v>0</v>
      </c>
      <c r="AD539" s="404"/>
    </row>
    <row r="540" spans="1:30">
      <c r="A540" s="471"/>
      <c r="B540" s="504" t="s">
        <v>755</v>
      </c>
      <c r="C540" s="478" t="s">
        <v>536</v>
      </c>
      <c r="D540" s="446">
        <v>112</v>
      </c>
      <c r="E540" s="410"/>
      <c r="F540" s="374">
        <f t="shared" si="211"/>
        <v>0</v>
      </c>
      <c r="G540" s="410"/>
      <c r="H540" s="374">
        <f t="shared" si="213"/>
        <v>0</v>
      </c>
      <c r="I540" s="410"/>
      <c r="J540" s="374">
        <f t="shared" si="214"/>
        <v>0</v>
      </c>
      <c r="K540" s="410"/>
      <c r="L540" s="374">
        <f t="shared" si="219"/>
        <v>0</v>
      </c>
      <c r="M540" s="405"/>
      <c r="N540" s="374">
        <f t="shared" si="215"/>
        <v>0</v>
      </c>
      <c r="O540" s="410"/>
      <c r="P540" s="374">
        <f t="shared" si="212"/>
        <v>0</v>
      </c>
      <c r="Q540" s="410"/>
      <c r="R540" s="374">
        <f t="shared" si="225"/>
        <v>0</v>
      </c>
      <c r="S540" s="411"/>
      <c r="T540" s="374">
        <f t="shared" si="221"/>
        <v>0</v>
      </c>
      <c r="U540" s="374"/>
      <c r="V540" s="374">
        <f t="shared" si="222"/>
        <v>0</v>
      </c>
      <c r="W540" s="410"/>
      <c r="X540" s="374">
        <f t="shared" si="223"/>
        <v>0</v>
      </c>
      <c r="Y540" s="405"/>
      <c r="Z540" s="374">
        <f t="shared" si="224"/>
        <v>0</v>
      </c>
      <c r="AA540" s="410"/>
      <c r="AB540" s="374">
        <f t="shared" si="218"/>
        <v>0</v>
      </c>
      <c r="AC540" s="390">
        <f t="shared" si="217"/>
        <v>0</v>
      </c>
      <c r="AD540" s="404"/>
    </row>
    <row r="541" spans="1:30" ht="36">
      <c r="A541" s="471"/>
      <c r="B541" s="503" t="s">
        <v>756</v>
      </c>
      <c r="C541" s="478" t="s">
        <v>536</v>
      </c>
      <c r="D541" s="446">
        <v>110</v>
      </c>
      <c r="E541" s="410"/>
      <c r="F541" s="374">
        <f t="shared" si="211"/>
        <v>0</v>
      </c>
      <c r="G541" s="410"/>
      <c r="H541" s="374">
        <f t="shared" si="213"/>
        <v>0</v>
      </c>
      <c r="I541" s="410"/>
      <c r="J541" s="374">
        <f t="shared" si="214"/>
        <v>0</v>
      </c>
      <c r="K541" s="410"/>
      <c r="L541" s="374">
        <f t="shared" si="219"/>
        <v>0</v>
      </c>
      <c r="M541" s="405"/>
      <c r="N541" s="374">
        <f t="shared" si="215"/>
        <v>0</v>
      </c>
      <c r="O541" s="410"/>
      <c r="P541" s="374">
        <f t="shared" si="212"/>
        <v>0</v>
      </c>
      <c r="Q541" s="410"/>
      <c r="R541" s="374">
        <f t="shared" si="225"/>
        <v>0</v>
      </c>
      <c r="S541" s="411"/>
      <c r="T541" s="374">
        <f t="shared" si="221"/>
        <v>0</v>
      </c>
      <c r="U541" s="374"/>
      <c r="V541" s="374">
        <f t="shared" si="222"/>
        <v>0</v>
      </c>
      <c r="W541" s="410"/>
      <c r="X541" s="374">
        <f t="shared" si="223"/>
        <v>0</v>
      </c>
      <c r="Y541" s="405"/>
      <c r="Z541" s="374">
        <f t="shared" si="224"/>
        <v>0</v>
      </c>
      <c r="AA541" s="410"/>
      <c r="AB541" s="374">
        <f t="shared" si="218"/>
        <v>0</v>
      </c>
      <c r="AC541" s="390">
        <f t="shared" si="217"/>
        <v>0</v>
      </c>
      <c r="AD541" s="404"/>
    </row>
    <row r="542" spans="1:30">
      <c r="A542" s="471"/>
      <c r="B542" s="504" t="s">
        <v>80</v>
      </c>
      <c r="C542" s="478" t="s">
        <v>24</v>
      </c>
      <c r="D542" s="460">
        <v>95.2</v>
      </c>
      <c r="E542" s="410"/>
      <c r="F542" s="374">
        <f t="shared" si="211"/>
        <v>0</v>
      </c>
      <c r="G542" s="410"/>
      <c r="H542" s="374">
        <f t="shared" si="213"/>
        <v>0</v>
      </c>
      <c r="I542" s="410"/>
      <c r="J542" s="374">
        <f t="shared" si="214"/>
        <v>0</v>
      </c>
      <c r="K542" s="410"/>
      <c r="L542" s="374">
        <f t="shared" si="219"/>
        <v>0</v>
      </c>
      <c r="M542" s="405"/>
      <c r="N542" s="374">
        <f t="shared" si="215"/>
        <v>0</v>
      </c>
      <c r="O542" s="410"/>
      <c r="P542" s="374">
        <f t="shared" si="212"/>
        <v>0</v>
      </c>
      <c r="Q542" s="410"/>
      <c r="R542" s="374">
        <f t="shared" si="225"/>
        <v>0</v>
      </c>
      <c r="S542" s="411"/>
      <c r="T542" s="374">
        <f t="shared" si="221"/>
        <v>0</v>
      </c>
      <c r="U542" s="374"/>
      <c r="V542" s="374">
        <f t="shared" si="222"/>
        <v>0</v>
      </c>
      <c r="W542" s="410"/>
      <c r="X542" s="374">
        <f t="shared" si="223"/>
        <v>0</v>
      </c>
      <c r="Y542" s="405"/>
      <c r="Z542" s="374">
        <f t="shared" si="224"/>
        <v>0</v>
      </c>
      <c r="AA542" s="410"/>
      <c r="AB542" s="374">
        <f t="shared" si="218"/>
        <v>0</v>
      </c>
      <c r="AC542" s="390">
        <f t="shared" si="217"/>
        <v>0</v>
      </c>
      <c r="AD542" s="404"/>
    </row>
    <row r="543" spans="1:30">
      <c r="A543" s="471"/>
      <c r="B543" s="504" t="s">
        <v>81</v>
      </c>
      <c r="C543" s="478" t="s">
        <v>24</v>
      </c>
      <c r="D543" s="460">
        <v>91.6</v>
      </c>
      <c r="E543" s="410"/>
      <c r="F543" s="374">
        <f t="shared" si="211"/>
        <v>0</v>
      </c>
      <c r="G543" s="410"/>
      <c r="H543" s="374">
        <f t="shared" si="213"/>
        <v>0</v>
      </c>
      <c r="I543" s="410"/>
      <c r="J543" s="374">
        <f t="shared" si="214"/>
        <v>0</v>
      </c>
      <c r="K543" s="410"/>
      <c r="L543" s="374">
        <f t="shared" si="219"/>
        <v>0</v>
      </c>
      <c r="M543" s="405"/>
      <c r="N543" s="374">
        <f t="shared" si="215"/>
        <v>0</v>
      </c>
      <c r="O543" s="410"/>
      <c r="P543" s="374">
        <f t="shared" si="212"/>
        <v>0</v>
      </c>
      <c r="Q543" s="410"/>
      <c r="R543" s="374">
        <f t="shared" si="225"/>
        <v>0</v>
      </c>
      <c r="S543" s="411"/>
      <c r="T543" s="374">
        <f t="shared" si="221"/>
        <v>0</v>
      </c>
      <c r="U543" s="374"/>
      <c r="V543" s="374">
        <f t="shared" si="222"/>
        <v>0</v>
      </c>
      <c r="W543" s="410"/>
      <c r="X543" s="374">
        <f t="shared" si="223"/>
        <v>0</v>
      </c>
      <c r="Y543" s="405"/>
      <c r="Z543" s="374">
        <f t="shared" si="224"/>
        <v>0</v>
      </c>
      <c r="AA543" s="410"/>
      <c r="AB543" s="374">
        <f t="shared" si="218"/>
        <v>0</v>
      </c>
      <c r="AC543" s="390">
        <f t="shared" si="217"/>
        <v>0</v>
      </c>
      <c r="AD543" s="404"/>
    </row>
    <row r="544" spans="1:30">
      <c r="A544" s="471"/>
      <c r="B544" s="504" t="s">
        <v>138</v>
      </c>
      <c r="C544" s="478" t="s">
        <v>24</v>
      </c>
      <c r="D544" s="460">
        <v>98.2</v>
      </c>
      <c r="E544" s="410"/>
      <c r="F544" s="374">
        <f t="shared" ref="F544:F607" si="226">IF(LEN(C544)=0," ",E544)</f>
        <v>0</v>
      </c>
      <c r="G544" s="410"/>
      <c r="H544" s="374">
        <f t="shared" si="213"/>
        <v>0</v>
      </c>
      <c r="I544" s="410"/>
      <c r="J544" s="374">
        <f t="shared" si="214"/>
        <v>0</v>
      </c>
      <c r="K544" s="410"/>
      <c r="L544" s="374">
        <f t="shared" si="219"/>
        <v>0</v>
      </c>
      <c r="M544" s="405"/>
      <c r="N544" s="374">
        <f t="shared" si="215"/>
        <v>0</v>
      </c>
      <c r="O544" s="410"/>
      <c r="P544" s="374">
        <f t="shared" si="212"/>
        <v>0</v>
      </c>
      <c r="Q544" s="410"/>
      <c r="R544" s="374">
        <f t="shared" si="225"/>
        <v>0</v>
      </c>
      <c r="S544" s="411"/>
      <c r="T544" s="374">
        <f t="shared" si="221"/>
        <v>0</v>
      </c>
      <c r="U544" s="374"/>
      <c r="V544" s="374">
        <f t="shared" si="222"/>
        <v>0</v>
      </c>
      <c r="W544" s="410"/>
      <c r="X544" s="374">
        <f t="shared" si="223"/>
        <v>0</v>
      </c>
      <c r="Y544" s="405"/>
      <c r="Z544" s="374">
        <f t="shared" si="224"/>
        <v>0</v>
      </c>
      <c r="AA544" s="410"/>
      <c r="AB544" s="374">
        <f t="shared" si="218"/>
        <v>0</v>
      </c>
      <c r="AC544" s="390">
        <f t="shared" si="217"/>
        <v>0</v>
      </c>
      <c r="AD544" s="404"/>
    </row>
    <row r="545" spans="1:30">
      <c r="A545" s="448">
        <v>4</v>
      </c>
      <c r="B545" s="481" t="s">
        <v>541</v>
      </c>
      <c r="C545" s="471"/>
      <c r="D545" s="405"/>
      <c r="E545" s="410"/>
      <c r="F545" s="374" t="str">
        <f t="shared" si="226"/>
        <v xml:space="preserve"> </v>
      </c>
      <c r="G545" s="410"/>
      <c r="H545" s="374" t="str">
        <f t="shared" si="213"/>
        <v xml:space="preserve"> </v>
      </c>
      <c r="I545" s="410"/>
      <c r="J545" s="374" t="str">
        <f t="shared" si="214"/>
        <v xml:space="preserve"> </v>
      </c>
      <c r="K545" s="410"/>
      <c r="L545" s="374" t="str">
        <f t="shared" si="219"/>
        <v xml:space="preserve"> </v>
      </c>
      <c r="M545" s="405"/>
      <c r="N545" s="374" t="str">
        <f t="shared" si="215"/>
        <v xml:space="preserve"> </v>
      </c>
      <c r="O545" s="410"/>
      <c r="P545" s="374" t="str">
        <f t="shared" ref="P545:P608" si="227">IF(LEN($C545)=0," ",N545+O545)</f>
        <v xml:space="preserve"> </v>
      </c>
      <c r="Q545" s="410"/>
      <c r="R545" s="374" t="str">
        <f t="shared" si="225"/>
        <v xml:space="preserve"> </v>
      </c>
      <c r="S545" s="411"/>
      <c r="T545" s="374" t="str">
        <f t="shared" si="221"/>
        <v xml:space="preserve"> </v>
      </c>
      <c r="U545" s="374"/>
      <c r="V545" s="374" t="str">
        <f t="shared" si="222"/>
        <v xml:space="preserve"> </v>
      </c>
      <c r="W545" s="410"/>
      <c r="X545" s="374" t="str">
        <f t="shared" si="223"/>
        <v xml:space="preserve"> </v>
      </c>
      <c r="Y545" s="405"/>
      <c r="Z545" s="374" t="str">
        <f t="shared" si="224"/>
        <v xml:space="preserve"> </v>
      </c>
      <c r="AA545" s="410"/>
      <c r="AB545" s="374" t="str">
        <f t="shared" si="218"/>
        <v xml:space="preserve"> </v>
      </c>
      <c r="AC545" s="390"/>
      <c r="AD545" s="404"/>
    </row>
    <row r="546" spans="1:30">
      <c r="A546" s="471"/>
      <c r="B546" s="504" t="s">
        <v>762</v>
      </c>
      <c r="C546" s="471" t="s">
        <v>330</v>
      </c>
      <c r="D546" s="446">
        <v>150</v>
      </c>
      <c r="E546" s="410"/>
      <c r="F546" s="374">
        <f t="shared" si="226"/>
        <v>0</v>
      </c>
      <c r="G546" s="410"/>
      <c r="H546" s="374">
        <f t="shared" ref="H546:H609" si="228">IF(LEN(C546)=0," ",F546+G546)</f>
        <v>0</v>
      </c>
      <c r="I546" s="410"/>
      <c r="J546" s="374">
        <f t="shared" ref="J546:J609" si="229">IF(LEN($C546)=0," ",H546+I546)</f>
        <v>0</v>
      </c>
      <c r="K546" s="410"/>
      <c r="L546" s="374">
        <f t="shared" si="219"/>
        <v>0</v>
      </c>
      <c r="M546" s="405"/>
      <c r="N546" s="374">
        <f t="shared" ref="N546:N609" si="230">IF(LEN($C546)=0," ",L546+M546)</f>
        <v>0</v>
      </c>
      <c r="O546" s="410"/>
      <c r="P546" s="374">
        <f t="shared" si="227"/>
        <v>0</v>
      </c>
      <c r="Q546" s="410"/>
      <c r="R546" s="374">
        <f t="shared" si="225"/>
        <v>0</v>
      </c>
      <c r="S546" s="411"/>
      <c r="T546" s="374">
        <f t="shared" si="221"/>
        <v>0</v>
      </c>
      <c r="U546" s="374"/>
      <c r="V546" s="374">
        <f t="shared" si="222"/>
        <v>0</v>
      </c>
      <c r="W546" s="410"/>
      <c r="X546" s="374">
        <f t="shared" si="223"/>
        <v>0</v>
      </c>
      <c r="Y546" s="405"/>
      <c r="Z546" s="374">
        <f t="shared" si="224"/>
        <v>0</v>
      </c>
      <c r="AA546" s="410"/>
      <c r="AB546" s="374">
        <f t="shared" si="218"/>
        <v>0</v>
      </c>
      <c r="AC546" s="390">
        <f t="shared" si="217"/>
        <v>0</v>
      </c>
      <c r="AD546" s="404"/>
    </row>
    <row r="547" spans="1:30">
      <c r="A547" s="471"/>
      <c r="B547" s="505" t="s">
        <v>701</v>
      </c>
      <c r="C547" s="471" t="s">
        <v>330</v>
      </c>
      <c r="D547" s="410"/>
      <c r="E547" s="410"/>
      <c r="F547" s="374">
        <f t="shared" si="226"/>
        <v>0</v>
      </c>
      <c r="G547" s="410"/>
      <c r="H547" s="374">
        <f t="shared" si="228"/>
        <v>0</v>
      </c>
      <c r="I547" s="410"/>
      <c r="J547" s="374">
        <f t="shared" si="229"/>
        <v>0</v>
      </c>
      <c r="K547" s="410"/>
      <c r="L547" s="374">
        <f t="shared" si="219"/>
        <v>0</v>
      </c>
      <c r="M547" s="405"/>
      <c r="N547" s="374">
        <f t="shared" si="230"/>
        <v>0</v>
      </c>
      <c r="O547" s="410"/>
      <c r="P547" s="374">
        <f t="shared" si="227"/>
        <v>0</v>
      </c>
      <c r="Q547" s="410"/>
      <c r="R547" s="374">
        <f t="shared" si="225"/>
        <v>0</v>
      </c>
      <c r="S547" s="411"/>
      <c r="T547" s="374">
        <f t="shared" si="221"/>
        <v>0</v>
      </c>
      <c r="U547" s="374"/>
      <c r="V547" s="374">
        <f t="shared" si="222"/>
        <v>0</v>
      </c>
      <c r="W547" s="410"/>
      <c r="X547" s="374">
        <f t="shared" si="223"/>
        <v>0</v>
      </c>
      <c r="Y547" s="405"/>
      <c r="Z547" s="374">
        <f t="shared" si="224"/>
        <v>0</v>
      </c>
      <c r="AA547" s="410"/>
      <c r="AB547" s="374">
        <f t="shared" si="218"/>
        <v>0</v>
      </c>
      <c r="AC547" s="390"/>
      <c r="AD547" s="404"/>
    </row>
    <row r="548" spans="1:30">
      <c r="A548" s="471"/>
      <c r="B548" s="504" t="s">
        <v>758</v>
      </c>
      <c r="C548" s="471" t="s">
        <v>330</v>
      </c>
      <c r="D548" s="405"/>
      <c r="E548" s="410"/>
      <c r="F548" s="374">
        <f t="shared" si="226"/>
        <v>0</v>
      </c>
      <c r="G548" s="410"/>
      <c r="H548" s="374">
        <f t="shared" si="228"/>
        <v>0</v>
      </c>
      <c r="I548" s="410"/>
      <c r="J548" s="374">
        <f t="shared" si="229"/>
        <v>0</v>
      </c>
      <c r="K548" s="410"/>
      <c r="L548" s="374">
        <f t="shared" si="219"/>
        <v>0</v>
      </c>
      <c r="M548" s="405"/>
      <c r="N548" s="374">
        <f t="shared" si="230"/>
        <v>0</v>
      </c>
      <c r="O548" s="410"/>
      <c r="P548" s="374">
        <f t="shared" si="227"/>
        <v>0</v>
      </c>
      <c r="Q548" s="410"/>
      <c r="R548" s="374">
        <f t="shared" si="225"/>
        <v>0</v>
      </c>
      <c r="S548" s="411"/>
      <c r="T548" s="374">
        <f t="shared" si="221"/>
        <v>0</v>
      </c>
      <c r="U548" s="374"/>
      <c r="V548" s="374">
        <f t="shared" si="222"/>
        <v>0</v>
      </c>
      <c r="W548" s="410"/>
      <c r="X548" s="374">
        <f t="shared" si="223"/>
        <v>0</v>
      </c>
      <c r="Y548" s="405"/>
      <c r="Z548" s="374">
        <f t="shared" si="224"/>
        <v>0</v>
      </c>
      <c r="AA548" s="410"/>
      <c r="AB548" s="374">
        <f t="shared" si="218"/>
        <v>0</v>
      </c>
      <c r="AC548" s="390"/>
      <c r="AD548" s="404"/>
    </row>
    <row r="549" spans="1:30">
      <c r="A549" s="471"/>
      <c r="B549" s="504" t="s">
        <v>759</v>
      </c>
      <c r="C549" s="471" t="s">
        <v>330</v>
      </c>
      <c r="D549" s="446">
        <v>150</v>
      </c>
      <c r="E549" s="410"/>
      <c r="F549" s="374">
        <f t="shared" si="226"/>
        <v>0</v>
      </c>
      <c r="G549" s="410"/>
      <c r="H549" s="374">
        <f t="shared" si="228"/>
        <v>0</v>
      </c>
      <c r="I549" s="410"/>
      <c r="J549" s="374">
        <f t="shared" si="229"/>
        <v>0</v>
      </c>
      <c r="K549" s="410"/>
      <c r="L549" s="374">
        <f t="shared" si="219"/>
        <v>0</v>
      </c>
      <c r="M549" s="405"/>
      <c r="N549" s="374">
        <f t="shared" si="230"/>
        <v>0</v>
      </c>
      <c r="O549" s="410"/>
      <c r="P549" s="374">
        <f t="shared" si="227"/>
        <v>0</v>
      </c>
      <c r="Q549" s="410"/>
      <c r="R549" s="374">
        <f t="shared" si="225"/>
        <v>0</v>
      </c>
      <c r="S549" s="411"/>
      <c r="T549" s="374">
        <f t="shared" si="221"/>
        <v>0</v>
      </c>
      <c r="U549" s="374"/>
      <c r="V549" s="374">
        <f t="shared" si="222"/>
        <v>0</v>
      </c>
      <c r="W549" s="410"/>
      <c r="X549" s="374">
        <f t="shared" si="223"/>
        <v>0</v>
      </c>
      <c r="Y549" s="405"/>
      <c r="Z549" s="374"/>
      <c r="AA549" s="410"/>
      <c r="AB549" s="374">
        <f t="shared" si="218"/>
        <v>0</v>
      </c>
      <c r="AC549" s="390">
        <f>+AB549/D549*100</f>
        <v>0</v>
      </c>
      <c r="AD549" s="404"/>
    </row>
    <row r="550" spans="1:30">
      <c r="A550" s="471"/>
      <c r="B550" s="504" t="s">
        <v>760</v>
      </c>
      <c r="C550" s="471" t="s">
        <v>330</v>
      </c>
      <c r="D550" s="446">
        <v>6779</v>
      </c>
      <c r="E550" s="409"/>
      <c r="F550" s="374">
        <v>6629</v>
      </c>
      <c r="G550" s="409"/>
      <c r="H550" s="374">
        <f t="shared" si="228"/>
        <v>6629</v>
      </c>
      <c r="I550" s="409"/>
      <c r="J550" s="374">
        <f t="shared" si="229"/>
        <v>6629</v>
      </c>
      <c r="K550" s="409"/>
      <c r="L550" s="381">
        <f t="shared" si="219"/>
        <v>6629</v>
      </c>
      <c r="M550" s="446"/>
      <c r="N550" s="374">
        <f t="shared" si="230"/>
        <v>6629</v>
      </c>
      <c r="O550" s="409"/>
      <c r="P550" s="374">
        <f t="shared" si="227"/>
        <v>6629</v>
      </c>
      <c r="Q550" s="409"/>
      <c r="R550" s="381">
        <f t="shared" si="225"/>
        <v>6629</v>
      </c>
      <c r="S550" s="447"/>
      <c r="T550" s="381">
        <f t="shared" si="221"/>
        <v>6629</v>
      </c>
      <c r="U550" s="381"/>
      <c r="V550" s="381">
        <f t="shared" si="222"/>
        <v>6629</v>
      </c>
      <c r="W550" s="409"/>
      <c r="X550" s="381">
        <f t="shared" si="223"/>
        <v>6629</v>
      </c>
      <c r="Y550" s="446"/>
      <c r="Z550" s="381">
        <f t="shared" si="224"/>
        <v>6629</v>
      </c>
      <c r="AA550" s="409"/>
      <c r="AB550" s="374">
        <f t="shared" si="218"/>
        <v>6629</v>
      </c>
      <c r="AC550" s="390">
        <f t="shared" si="217"/>
        <v>97.787284260215372</v>
      </c>
      <c r="AD550" s="404"/>
    </row>
    <row r="551" spans="1:30">
      <c r="A551" s="471"/>
      <c r="B551" s="505" t="s">
        <v>701</v>
      </c>
      <c r="C551" s="471" t="s">
        <v>330</v>
      </c>
      <c r="D551" s="405"/>
      <c r="E551" s="410"/>
      <c r="F551" s="374"/>
      <c r="G551" s="410"/>
      <c r="H551" s="374">
        <f t="shared" si="228"/>
        <v>0</v>
      </c>
      <c r="I551" s="410"/>
      <c r="J551" s="374">
        <f t="shared" si="229"/>
        <v>0</v>
      </c>
      <c r="K551" s="410"/>
      <c r="L551" s="374">
        <f t="shared" si="219"/>
        <v>0</v>
      </c>
      <c r="M551" s="405"/>
      <c r="N551" s="374">
        <f t="shared" si="230"/>
        <v>0</v>
      </c>
      <c r="O551" s="410"/>
      <c r="P551" s="374">
        <f t="shared" si="227"/>
        <v>0</v>
      </c>
      <c r="Q551" s="410"/>
      <c r="R551" s="374">
        <f t="shared" si="225"/>
        <v>0</v>
      </c>
      <c r="S551" s="411"/>
      <c r="T551" s="374">
        <f t="shared" si="221"/>
        <v>0</v>
      </c>
      <c r="U551" s="374"/>
      <c r="V551" s="374">
        <f t="shared" si="222"/>
        <v>0</v>
      </c>
      <c r="W551" s="410"/>
      <c r="X551" s="374">
        <f t="shared" si="223"/>
        <v>0</v>
      </c>
      <c r="Y551" s="405"/>
      <c r="Z551" s="374">
        <f t="shared" si="224"/>
        <v>0</v>
      </c>
      <c r="AA551" s="410"/>
      <c r="AB551" s="374"/>
      <c r="AC551" s="390"/>
      <c r="AD551" s="404"/>
    </row>
    <row r="552" spans="1:30">
      <c r="A552" s="471"/>
      <c r="B552" s="504" t="s">
        <v>758</v>
      </c>
      <c r="C552" s="471" t="s">
        <v>330</v>
      </c>
      <c r="D552" s="405"/>
      <c r="E552" s="410"/>
      <c r="F552" s="374">
        <f t="shared" si="226"/>
        <v>0</v>
      </c>
      <c r="G552" s="410"/>
      <c r="H552" s="374">
        <f t="shared" si="228"/>
        <v>0</v>
      </c>
      <c r="I552" s="410"/>
      <c r="J552" s="374">
        <f t="shared" si="229"/>
        <v>0</v>
      </c>
      <c r="K552" s="410"/>
      <c r="L552" s="374">
        <f t="shared" si="219"/>
        <v>0</v>
      </c>
      <c r="M552" s="405"/>
      <c r="N552" s="374">
        <f t="shared" si="230"/>
        <v>0</v>
      </c>
      <c r="O552" s="410"/>
      <c r="P552" s="374">
        <f t="shared" si="227"/>
        <v>0</v>
      </c>
      <c r="Q552" s="410"/>
      <c r="R552" s="374">
        <f t="shared" si="225"/>
        <v>0</v>
      </c>
      <c r="S552" s="411"/>
      <c r="T552" s="374">
        <f t="shared" si="221"/>
        <v>0</v>
      </c>
      <c r="U552" s="374"/>
      <c r="V552" s="374">
        <f t="shared" si="222"/>
        <v>0</v>
      </c>
      <c r="W552" s="410"/>
      <c r="X552" s="374">
        <f t="shared" si="223"/>
        <v>0</v>
      </c>
      <c r="Y552" s="405"/>
      <c r="Z552" s="374">
        <f t="shared" si="224"/>
        <v>0</v>
      </c>
      <c r="AA552" s="410"/>
      <c r="AB552" s="374">
        <f t="shared" si="218"/>
        <v>0</v>
      </c>
      <c r="AC552" s="390"/>
      <c r="AD552" s="404"/>
    </row>
    <row r="553" spans="1:30">
      <c r="A553" s="471"/>
      <c r="B553" s="504" t="s">
        <v>759</v>
      </c>
      <c r="C553" s="471" t="s">
        <v>330</v>
      </c>
      <c r="D553" s="446">
        <v>6779</v>
      </c>
      <c r="E553" s="409"/>
      <c r="F553" s="374">
        <v>6629</v>
      </c>
      <c r="G553" s="409"/>
      <c r="H553" s="374">
        <f t="shared" si="228"/>
        <v>6629</v>
      </c>
      <c r="I553" s="409"/>
      <c r="J553" s="374">
        <f t="shared" si="229"/>
        <v>6629</v>
      </c>
      <c r="K553" s="409"/>
      <c r="L553" s="381">
        <f t="shared" si="219"/>
        <v>6629</v>
      </c>
      <c r="M553" s="446"/>
      <c r="N553" s="374">
        <f t="shared" si="230"/>
        <v>6629</v>
      </c>
      <c r="O553" s="409"/>
      <c r="P553" s="374">
        <f t="shared" si="227"/>
        <v>6629</v>
      </c>
      <c r="Q553" s="409"/>
      <c r="R553" s="381">
        <f t="shared" si="225"/>
        <v>6629</v>
      </c>
      <c r="S553" s="447"/>
      <c r="T553" s="381">
        <f t="shared" si="221"/>
        <v>6629</v>
      </c>
      <c r="U553" s="381"/>
      <c r="V553" s="381">
        <f t="shared" si="222"/>
        <v>6629</v>
      </c>
      <c r="W553" s="409"/>
      <c r="X553" s="374">
        <f t="shared" si="223"/>
        <v>6629</v>
      </c>
      <c r="Y553" s="446"/>
      <c r="Z553" s="381">
        <f t="shared" si="224"/>
        <v>6629</v>
      </c>
      <c r="AA553" s="409"/>
      <c r="AB553" s="374">
        <f t="shared" ref="AB553:AB581" si="231">IF(LEN($C553)=0," ",Z553+AA553)</f>
        <v>6629</v>
      </c>
      <c r="AC553" s="390">
        <f t="shared" si="217"/>
        <v>97.787284260215372</v>
      </c>
      <c r="AD553" s="404"/>
    </row>
    <row r="554" spans="1:30">
      <c r="A554" s="471"/>
      <c r="B554" s="504" t="s">
        <v>761</v>
      </c>
      <c r="C554" s="471" t="s">
        <v>277</v>
      </c>
      <c r="D554" s="446"/>
      <c r="E554" s="410"/>
      <c r="F554" s="374"/>
      <c r="G554" s="410"/>
      <c r="H554" s="374"/>
      <c r="I554" s="410"/>
      <c r="J554" s="374"/>
      <c r="K554" s="410"/>
      <c r="L554" s="374"/>
      <c r="M554" s="405"/>
      <c r="N554" s="374"/>
      <c r="O554" s="410"/>
      <c r="P554" s="374"/>
      <c r="Q554" s="410"/>
      <c r="R554" s="374"/>
      <c r="S554" s="411"/>
      <c r="T554" s="374"/>
      <c r="U554" s="374"/>
      <c r="V554" s="374"/>
      <c r="W554" s="410"/>
      <c r="X554" s="374"/>
      <c r="Y554" s="405"/>
      <c r="Z554" s="374"/>
      <c r="AA554" s="410"/>
      <c r="AB554" s="374"/>
      <c r="AC554" s="390"/>
      <c r="AD554" s="404"/>
    </row>
    <row r="555" spans="1:30">
      <c r="A555" s="448">
        <v>5</v>
      </c>
      <c r="B555" s="534" t="s">
        <v>763</v>
      </c>
      <c r="C555" s="448"/>
      <c r="D555" s="405"/>
      <c r="E555" s="410"/>
      <c r="F555" s="374" t="str">
        <f t="shared" si="226"/>
        <v xml:space="preserve"> </v>
      </c>
      <c r="G555" s="410"/>
      <c r="H555" s="374" t="str">
        <f t="shared" si="228"/>
        <v xml:space="preserve"> </v>
      </c>
      <c r="I555" s="410"/>
      <c r="J555" s="374" t="str">
        <f t="shared" si="229"/>
        <v xml:space="preserve"> </v>
      </c>
      <c r="K555" s="410"/>
      <c r="L555" s="374" t="str">
        <f t="shared" si="219"/>
        <v xml:space="preserve"> </v>
      </c>
      <c r="M555" s="405"/>
      <c r="N555" s="374" t="str">
        <f t="shared" si="230"/>
        <v xml:space="preserve"> </v>
      </c>
      <c r="O555" s="410"/>
      <c r="P555" s="374" t="str">
        <f t="shared" si="227"/>
        <v xml:space="preserve"> </v>
      </c>
      <c r="Q555" s="410"/>
      <c r="R555" s="374" t="str">
        <f t="shared" si="225"/>
        <v xml:space="preserve"> </v>
      </c>
      <c r="S555" s="411"/>
      <c r="T555" s="374" t="str">
        <f t="shared" si="221"/>
        <v xml:space="preserve"> </v>
      </c>
      <c r="U555" s="374"/>
      <c r="V555" s="374" t="str">
        <f t="shared" si="222"/>
        <v xml:space="preserve"> </v>
      </c>
      <c r="W555" s="410"/>
      <c r="X555" s="374" t="str">
        <f t="shared" si="223"/>
        <v xml:space="preserve"> </v>
      </c>
      <c r="Y555" s="405"/>
      <c r="Z555" s="374" t="str">
        <f t="shared" si="224"/>
        <v xml:space="preserve"> </v>
      </c>
      <c r="AA555" s="410"/>
      <c r="AB555" s="374" t="str">
        <f t="shared" si="231"/>
        <v xml:space="preserve"> </v>
      </c>
      <c r="AC555" s="390"/>
      <c r="AD555" s="404"/>
    </row>
    <row r="556" spans="1:30">
      <c r="A556" s="471"/>
      <c r="B556" s="504" t="s">
        <v>764</v>
      </c>
      <c r="C556" s="471" t="s">
        <v>767</v>
      </c>
      <c r="D556" s="405"/>
      <c r="E556" s="410"/>
      <c r="F556" s="374">
        <f t="shared" si="226"/>
        <v>0</v>
      </c>
      <c r="G556" s="410"/>
      <c r="H556" s="374">
        <f t="shared" si="228"/>
        <v>0</v>
      </c>
      <c r="I556" s="410"/>
      <c r="J556" s="374">
        <f t="shared" si="229"/>
        <v>0</v>
      </c>
      <c r="K556" s="410"/>
      <c r="L556" s="374">
        <f t="shared" si="219"/>
        <v>0</v>
      </c>
      <c r="M556" s="405"/>
      <c r="N556" s="374">
        <f t="shared" si="230"/>
        <v>0</v>
      </c>
      <c r="O556" s="410"/>
      <c r="P556" s="374">
        <f t="shared" si="227"/>
        <v>0</v>
      </c>
      <c r="Q556" s="410"/>
      <c r="R556" s="374">
        <f t="shared" si="225"/>
        <v>0</v>
      </c>
      <c r="S556" s="411"/>
      <c r="T556" s="374">
        <f t="shared" si="221"/>
        <v>0</v>
      </c>
      <c r="U556" s="374"/>
      <c r="V556" s="374">
        <f t="shared" si="222"/>
        <v>0</v>
      </c>
      <c r="W556" s="410"/>
      <c r="X556" s="374">
        <f t="shared" si="223"/>
        <v>0</v>
      </c>
      <c r="Y556" s="405"/>
      <c r="Z556" s="374">
        <f t="shared" si="224"/>
        <v>0</v>
      </c>
      <c r="AA556" s="410"/>
      <c r="AB556" s="374">
        <f t="shared" si="231"/>
        <v>0</v>
      </c>
      <c r="AC556" s="390"/>
      <c r="AD556" s="404"/>
    </row>
    <row r="557" spans="1:30" s="350" customFormat="1">
      <c r="A557" s="435"/>
      <c r="B557" s="505" t="s">
        <v>765</v>
      </c>
      <c r="C557" s="435" t="str">
        <f>+C556</f>
        <v>Hiện vật</v>
      </c>
      <c r="D557" s="410">
        <v>150</v>
      </c>
      <c r="E557" s="410"/>
      <c r="F557" s="374">
        <f t="shared" si="226"/>
        <v>0</v>
      </c>
      <c r="G557" s="410"/>
      <c r="H557" s="374">
        <f t="shared" si="228"/>
        <v>0</v>
      </c>
      <c r="I557" s="410"/>
      <c r="J557" s="374">
        <f t="shared" si="229"/>
        <v>0</v>
      </c>
      <c r="K557" s="410"/>
      <c r="L557" s="374">
        <f t="shared" si="219"/>
        <v>0</v>
      </c>
      <c r="M557" s="405"/>
      <c r="N557" s="374">
        <f t="shared" si="230"/>
        <v>0</v>
      </c>
      <c r="O557" s="410"/>
      <c r="P557" s="374">
        <f t="shared" si="227"/>
        <v>0</v>
      </c>
      <c r="Q557" s="410"/>
      <c r="R557" s="374">
        <f t="shared" si="225"/>
        <v>0</v>
      </c>
      <c r="S557" s="411"/>
      <c r="T557" s="374">
        <f t="shared" si="221"/>
        <v>0</v>
      </c>
      <c r="U557" s="374"/>
      <c r="V557" s="374">
        <f t="shared" si="222"/>
        <v>0</v>
      </c>
      <c r="W557" s="410"/>
      <c r="X557" s="374">
        <f t="shared" si="223"/>
        <v>0</v>
      </c>
      <c r="Y557" s="405"/>
      <c r="Z557" s="374">
        <f t="shared" si="224"/>
        <v>0</v>
      </c>
      <c r="AA557" s="410"/>
      <c r="AB557" s="374">
        <f t="shared" si="231"/>
        <v>0</v>
      </c>
      <c r="AC557" s="390">
        <f t="shared" si="217"/>
        <v>0</v>
      </c>
      <c r="AD557" s="412"/>
    </row>
    <row r="558" spans="1:30" s="350" customFormat="1">
      <c r="A558" s="471"/>
      <c r="B558" s="504" t="s">
        <v>766</v>
      </c>
      <c r="C558" s="471" t="s">
        <v>547</v>
      </c>
      <c r="D558" s="446">
        <v>5</v>
      </c>
      <c r="E558" s="409"/>
      <c r="F558" s="374">
        <v>5</v>
      </c>
      <c r="G558" s="409">
        <v>0</v>
      </c>
      <c r="H558" s="374">
        <f t="shared" si="228"/>
        <v>5</v>
      </c>
      <c r="I558" s="409"/>
      <c r="J558" s="374">
        <f t="shared" si="229"/>
        <v>5</v>
      </c>
      <c r="K558" s="409"/>
      <c r="L558" s="381">
        <f t="shared" si="219"/>
        <v>5</v>
      </c>
      <c r="M558" s="446"/>
      <c r="N558" s="374">
        <f t="shared" si="230"/>
        <v>5</v>
      </c>
      <c r="O558" s="409"/>
      <c r="P558" s="374">
        <f t="shared" si="227"/>
        <v>5</v>
      </c>
      <c r="Q558" s="409"/>
      <c r="R558" s="381">
        <f t="shared" si="225"/>
        <v>5</v>
      </c>
      <c r="S558" s="447"/>
      <c r="T558" s="381">
        <f t="shared" si="221"/>
        <v>5</v>
      </c>
      <c r="U558" s="381"/>
      <c r="V558" s="381">
        <f t="shared" si="222"/>
        <v>5</v>
      </c>
      <c r="W558" s="409"/>
      <c r="X558" s="381">
        <f t="shared" si="223"/>
        <v>5</v>
      </c>
      <c r="Y558" s="446"/>
      <c r="Z558" s="381">
        <f t="shared" si="224"/>
        <v>5</v>
      </c>
      <c r="AA558" s="409"/>
      <c r="AB558" s="374">
        <f t="shared" si="231"/>
        <v>5</v>
      </c>
      <c r="AC558" s="390">
        <f t="shared" si="217"/>
        <v>100</v>
      </c>
      <c r="AD558" s="412"/>
    </row>
    <row r="559" spans="1:30" s="350" customFormat="1" ht="34.799999999999997" hidden="1">
      <c r="A559" s="448">
        <v>5</v>
      </c>
      <c r="B559" s="481" t="s">
        <v>768</v>
      </c>
      <c r="C559" s="482" t="s">
        <v>769</v>
      </c>
      <c r="D559" s="409"/>
      <c r="E559" s="409"/>
      <c r="F559" s="374">
        <f t="shared" si="226"/>
        <v>0</v>
      </c>
      <c r="G559" s="409">
        <v>0</v>
      </c>
      <c r="H559" s="374">
        <f t="shared" si="228"/>
        <v>0</v>
      </c>
      <c r="I559" s="409"/>
      <c r="J559" s="374">
        <f t="shared" si="229"/>
        <v>0</v>
      </c>
      <c r="K559" s="409"/>
      <c r="L559" s="381">
        <f t="shared" si="219"/>
        <v>0</v>
      </c>
      <c r="M559" s="446"/>
      <c r="N559" s="374">
        <f t="shared" si="230"/>
        <v>0</v>
      </c>
      <c r="O559" s="409"/>
      <c r="P559" s="374">
        <f t="shared" si="227"/>
        <v>0</v>
      </c>
      <c r="Q559" s="409"/>
      <c r="R559" s="381">
        <f t="shared" si="225"/>
        <v>0</v>
      </c>
      <c r="S559" s="447"/>
      <c r="T559" s="381">
        <f t="shared" si="221"/>
        <v>0</v>
      </c>
      <c r="U559" s="381"/>
      <c r="V559" s="381">
        <f t="shared" si="222"/>
        <v>0</v>
      </c>
      <c r="W559" s="409"/>
      <c r="X559" s="381">
        <f t="shared" si="223"/>
        <v>0</v>
      </c>
      <c r="Y559" s="446"/>
      <c r="Z559" s="381">
        <f t="shared" si="224"/>
        <v>0</v>
      </c>
      <c r="AA559" s="409"/>
      <c r="AB559" s="374">
        <f t="shared" si="231"/>
        <v>0</v>
      </c>
      <c r="AC559" s="390" t="e">
        <f t="shared" si="217"/>
        <v>#DIV/0!</v>
      </c>
      <c r="AD559" s="412"/>
    </row>
    <row r="560" spans="1:30" s="350" customFormat="1" ht="34.799999999999997">
      <c r="A560" s="448" t="s">
        <v>52</v>
      </c>
      <c r="B560" s="481" t="s">
        <v>548</v>
      </c>
      <c r="C560" s="471"/>
      <c r="D560" s="410"/>
      <c r="E560" s="410"/>
      <c r="F560" s="374" t="str">
        <f t="shared" si="226"/>
        <v xml:space="preserve"> </v>
      </c>
      <c r="G560" s="410"/>
      <c r="H560" s="374" t="str">
        <f t="shared" si="228"/>
        <v xml:space="preserve"> </v>
      </c>
      <c r="I560" s="410"/>
      <c r="J560" s="374" t="str">
        <f t="shared" si="229"/>
        <v xml:space="preserve"> </v>
      </c>
      <c r="K560" s="410"/>
      <c r="L560" s="374" t="str">
        <f t="shared" si="219"/>
        <v xml:space="preserve"> </v>
      </c>
      <c r="M560" s="405"/>
      <c r="N560" s="374" t="str">
        <f t="shared" si="230"/>
        <v xml:space="preserve"> </v>
      </c>
      <c r="O560" s="410"/>
      <c r="P560" s="374" t="str">
        <f t="shared" si="227"/>
        <v xml:space="preserve"> </v>
      </c>
      <c r="Q560" s="410"/>
      <c r="R560" s="374" t="str">
        <f t="shared" si="225"/>
        <v xml:space="preserve"> </v>
      </c>
      <c r="S560" s="411"/>
      <c r="T560" s="374" t="str">
        <f t="shared" si="221"/>
        <v xml:space="preserve"> </v>
      </c>
      <c r="U560" s="374"/>
      <c r="V560" s="374" t="str">
        <f t="shared" si="222"/>
        <v xml:space="preserve"> </v>
      </c>
      <c r="W560" s="410"/>
      <c r="X560" s="374" t="str">
        <f t="shared" si="223"/>
        <v xml:space="preserve"> </v>
      </c>
      <c r="Y560" s="405"/>
      <c r="Z560" s="374" t="str">
        <f t="shared" si="224"/>
        <v xml:space="preserve"> </v>
      </c>
      <c r="AA560" s="410"/>
      <c r="AB560" s="374" t="str">
        <f t="shared" si="231"/>
        <v xml:space="preserve"> </v>
      </c>
      <c r="AC560" s="390"/>
      <c r="AD560" s="412"/>
    </row>
    <row r="561" spans="1:30" s="350" customFormat="1">
      <c r="A561" s="448">
        <v>1</v>
      </c>
      <c r="B561" s="481" t="s">
        <v>549</v>
      </c>
      <c r="C561" s="448" t="s">
        <v>520</v>
      </c>
      <c r="D561" s="409">
        <v>1</v>
      </c>
      <c r="E561" s="409"/>
      <c r="F561" s="374">
        <f t="shared" si="226"/>
        <v>0</v>
      </c>
      <c r="G561" s="409"/>
      <c r="H561" s="374">
        <f t="shared" si="228"/>
        <v>0</v>
      </c>
      <c r="I561" s="409"/>
      <c r="J561" s="374">
        <f t="shared" si="229"/>
        <v>0</v>
      </c>
      <c r="K561" s="409"/>
      <c r="L561" s="381">
        <f t="shared" si="219"/>
        <v>0</v>
      </c>
      <c r="M561" s="446"/>
      <c r="N561" s="374">
        <f t="shared" si="230"/>
        <v>0</v>
      </c>
      <c r="O561" s="409"/>
      <c r="P561" s="374">
        <f t="shared" si="227"/>
        <v>0</v>
      </c>
      <c r="Q561" s="409"/>
      <c r="R561" s="381">
        <f t="shared" si="225"/>
        <v>0</v>
      </c>
      <c r="S561" s="447"/>
      <c r="T561" s="381">
        <f t="shared" si="221"/>
        <v>0</v>
      </c>
      <c r="U561" s="381"/>
      <c r="V561" s="381">
        <f t="shared" si="222"/>
        <v>0</v>
      </c>
      <c r="W561" s="409"/>
      <c r="X561" s="381">
        <f t="shared" si="223"/>
        <v>0</v>
      </c>
      <c r="Y561" s="446"/>
      <c r="Z561" s="381">
        <f t="shared" si="224"/>
        <v>0</v>
      </c>
      <c r="AA561" s="409"/>
      <c r="AB561" s="374">
        <f t="shared" si="231"/>
        <v>0</v>
      </c>
      <c r="AC561" s="390">
        <f t="shared" si="217"/>
        <v>0</v>
      </c>
      <c r="AD561" s="412"/>
    </row>
    <row r="562" spans="1:30" s="350" customFormat="1">
      <c r="A562" s="448">
        <v>2</v>
      </c>
      <c r="B562" s="481" t="s">
        <v>550</v>
      </c>
      <c r="C562" s="448" t="s">
        <v>551</v>
      </c>
      <c r="D562" s="409">
        <v>157</v>
      </c>
      <c r="E562" s="409"/>
      <c r="F562" s="374">
        <v>157</v>
      </c>
      <c r="G562" s="409"/>
      <c r="H562" s="374">
        <f t="shared" si="228"/>
        <v>157</v>
      </c>
      <c r="I562" s="409"/>
      <c r="J562" s="374">
        <f t="shared" si="229"/>
        <v>157</v>
      </c>
      <c r="K562" s="409"/>
      <c r="L562" s="381">
        <f t="shared" si="219"/>
        <v>157</v>
      </c>
      <c r="M562" s="446"/>
      <c r="N562" s="374">
        <f t="shared" si="230"/>
        <v>157</v>
      </c>
      <c r="O562" s="409"/>
      <c r="P562" s="374">
        <f t="shared" si="227"/>
        <v>157</v>
      </c>
      <c r="Q562" s="409"/>
      <c r="R562" s="381">
        <f t="shared" si="225"/>
        <v>157</v>
      </c>
      <c r="S562" s="447"/>
      <c r="T562" s="381">
        <f t="shared" si="221"/>
        <v>157</v>
      </c>
      <c r="U562" s="381"/>
      <c r="V562" s="381">
        <f t="shared" si="222"/>
        <v>157</v>
      </c>
      <c r="W562" s="409"/>
      <c r="X562" s="381">
        <f t="shared" si="223"/>
        <v>157</v>
      </c>
      <c r="Y562" s="446"/>
      <c r="Z562" s="381">
        <f t="shared" si="224"/>
        <v>157</v>
      </c>
      <c r="AA562" s="409"/>
      <c r="AB562" s="374">
        <f t="shared" si="231"/>
        <v>157</v>
      </c>
      <c r="AC562" s="390">
        <f>+AB562/D562*100</f>
        <v>100</v>
      </c>
      <c r="AD562" s="412"/>
    </row>
    <row r="563" spans="1:30">
      <c r="A563" s="435"/>
      <c r="B563" s="505" t="s">
        <v>701</v>
      </c>
      <c r="C563" s="435"/>
      <c r="D563" s="405"/>
      <c r="E563" s="410"/>
      <c r="F563" s="374" t="str">
        <f t="shared" si="226"/>
        <v xml:space="preserve"> </v>
      </c>
      <c r="G563" s="410"/>
      <c r="H563" s="374" t="str">
        <f t="shared" si="228"/>
        <v xml:space="preserve"> </v>
      </c>
      <c r="I563" s="410"/>
      <c r="J563" s="374" t="str">
        <f t="shared" si="229"/>
        <v xml:space="preserve"> </v>
      </c>
      <c r="K563" s="410"/>
      <c r="L563" s="374" t="str">
        <f t="shared" si="219"/>
        <v xml:space="preserve"> </v>
      </c>
      <c r="M563" s="405"/>
      <c r="N563" s="374" t="str">
        <f t="shared" si="230"/>
        <v xml:space="preserve"> </v>
      </c>
      <c r="O563" s="410"/>
      <c r="P563" s="374" t="str">
        <f t="shared" si="227"/>
        <v xml:space="preserve"> </v>
      </c>
      <c r="Q563" s="410"/>
      <c r="R563" s="381" t="str">
        <f t="shared" si="225"/>
        <v xml:space="preserve"> </v>
      </c>
      <c r="S563" s="411"/>
      <c r="T563" s="381" t="str">
        <f t="shared" si="221"/>
        <v xml:space="preserve"> </v>
      </c>
      <c r="U563" s="374"/>
      <c r="V563" s="381" t="str">
        <f t="shared" si="222"/>
        <v xml:space="preserve"> </v>
      </c>
      <c r="W563" s="410"/>
      <c r="X563" s="381" t="str">
        <f t="shared" si="223"/>
        <v xml:space="preserve"> </v>
      </c>
      <c r="Y563" s="405"/>
      <c r="Z563" s="374" t="str">
        <f t="shared" si="224"/>
        <v xml:space="preserve"> </v>
      </c>
      <c r="AA563" s="410"/>
      <c r="AB563" s="374" t="str">
        <f t="shared" si="231"/>
        <v xml:space="preserve"> </v>
      </c>
      <c r="AC563" s="390"/>
      <c r="AD563" s="404"/>
    </row>
    <row r="564" spans="1:30">
      <c r="A564" s="471"/>
      <c r="B564" s="504" t="s">
        <v>770</v>
      </c>
      <c r="C564" s="471" t="str">
        <f>+C565</f>
        <v>Nhà</v>
      </c>
      <c r="D564" s="405"/>
      <c r="E564" s="410"/>
      <c r="F564" s="374">
        <f t="shared" si="226"/>
        <v>0</v>
      </c>
      <c r="G564" s="410"/>
      <c r="H564" s="374">
        <f t="shared" si="228"/>
        <v>0</v>
      </c>
      <c r="I564" s="410"/>
      <c r="J564" s="374">
        <f t="shared" si="229"/>
        <v>0</v>
      </c>
      <c r="K564" s="410"/>
      <c r="L564" s="374">
        <f t="shared" si="219"/>
        <v>0</v>
      </c>
      <c r="M564" s="405"/>
      <c r="N564" s="374">
        <f t="shared" si="230"/>
        <v>0</v>
      </c>
      <c r="O564" s="410"/>
      <c r="P564" s="374">
        <f t="shared" si="227"/>
        <v>0</v>
      </c>
      <c r="Q564" s="410"/>
      <c r="R564" s="381">
        <f t="shared" si="225"/>
        <v>0</v>
      </c>
      <c r="S564" s="411"/>
      <c r="T564" s="381">
        <f t="shared" si="221"/>
        <v>0</v>
      </c>
      <c r="U564" s="374"/>
      <c r="V564" s="381">
        <f t="shared" si="222"/>
        <v>0</v>
      </c>
      <c r="W564" s="410"/>
      <c r="X564" s="381">
        <f t="shared" si="223"/>
        <v>0</v>
      </c>
      <c r="Y564" s="405"/>
      <c r="Z564" s="374">
        <f t="shared" si="224"/>
        <v>0</v>
      </c>
      <c r="AA564" s="410"/>
      <c r="AB564" s="374">
        <f t="shared" si="231"/>
        <v>0</v>
      </c>
      <c r="AC564" s="390"/>
      <c r="AD564" s="404"/>
    </row>
    <row r="565" spans="1:30">
      <c r="A565" s="471"/>
      <c r="B565" s="504" t="s">
        <v>771</v>
      </c>
      <c r="C565" s="471" t="s">
        <v>551</v>
      </c>
      <c r="D565" s="405">
        <v>1</v>
      </c>
      <c r="E565" s="410"/>
      <c r="F565" s="374">
        <f t="shared" si="226"/>
        <v>0</v>
      </c>
      <c r="G565" s="410"/>
      <c r="H565" s="374">
        <f t="shared" si="228"/>
        <v>0</v>
      </c>
      <c r="I565" s="410"/>
      <c r="J565" s="374">
        <f t="shared" si="229"/>
        <v>0</v>
      </c>
      <c r="K565" s="410"/>
      <c r="L565" s="374">
        <f t="shared" si="219"/>
        <v>0</v>
      </c>
      <c r="M565" s="405"/>
      <c r="N565" s="374">
        <f t="shared" si="230"/>
        <v>0</v>
      </c>
      <c r="O565" s="410"/>
      <c r="P565" s="374">
        <f t="shared" si="227"/>
        <v>0</v>
      </c>
      <c r="Q565" s="410"/>
      <c r="R565" s="381">
        <f t="shared" si="225"/>
        <v>0</v>
      </c>
      <c r="S565" s="411"/>
      <c r="T565" s="381">
        <f t="shared" si="221"/>
        <v>0</v>
      </c>
      <c r="U565" s="374"/>
      <c r="V565" s="381">
        <f t="shared" si="222"/>
        <v>0</v>
      </c>
      <c r="W565" s="410"/>
      <c r="X565" s="381">
        <f t="shared" si="223"/>
        <v>0</v>
      </c>
      <c r="Y565" s="405"/>
      <c r="Z565" s="374">
        <f t="shared" si="224"/>
        <v>0</v>
      </c>
      <c r="AA565" s="410"/>
      <c r="AB565" s="374">
        <f t="shared" si="231"/>
        <v>0</v>
      </c>
      <c r="AC565" s="390">
        <f>+AB565/D565*100</f>
        <v>0</v>
      </c>
      <c r="AD565" s="404"/>
    </row>
    <row r="566" spans="1:30">
      <c r="A566" s="471"/>
      <c r="B566" s="504" t="s">
        <v>772</v>
      </c>
      <c r="C566" s="471" t="s">
        <v>551</v>
      </c>
      <c r="D566" s="446">
        <v>12</v>
      </c>
      <c r="E566" s="409"/>
      <c r="F566" s="374">
        <v>12</v>
      </c>
      <c r="G566" s="409"/>
      <c r="H566" s="374">
        <f t="shared" si="228"/>
        <v>12</v>
      </c>
      <c r="I566" s="409"/>
      <c r="J566" s="374">
        <f t="shared" si="229"/>
        <v>12</v>
      </c>
      <c r="K566" s="409"/>
      <c r="L566" s="381">
        <f t="shared" si="219"/>
        <v>12</v>
      </c>
      <c r="M566" s="446"/>
      <c r="N566" s="374">
        <f t="shared" si="230"/>
        <v>12</v>
      </c>
      <c r="O566" s="409"/>
      <c r="P566" s="374">
        <f t="shared" si="227"/>
        <v>12</v>
      </c>
      <c r="Q566" s="409"/>
      <c r="R566" s="381">
        <f t="shared" si="225"/>
        <v>12</v>
      </c>
      <c r="S566" s="447"/>
      <c r="T566" s="381">
        <f t="shared" si="221"/>
        <v>12</v>
      </c>
      <c r="U566" s="381"/>
      <c r="V566" s="381">
        <f t="shared" si="222"/>
        <v>12</v>
      </c>
      <c r="W566" s="409"/>
      <c r="X566" s="381">
        <f t="shared" si="223"/>
        <v>12</v>
      </c>
      <c r="Y566" s="446"/>
      <c r="Z566" s="381">
        <f t="shared" si="224"/>
        <v>12</v>
      </c>
      <c r="AA566" s="409"/>
      <c r="AB566" s="374">
        <f t="shared" si="231"/>
        <v>12</v>
      </c>
      <c r="AC566" s="390">
        <f>+AB566/D566*100</f>
        <v>100</v>
      </c>
      <c r="AD566" s="404"/>
    </row>
    <row r="567" spans="1:30">
      <c r="A567" s="471"/>
      <c r="B567" s="504" t="s">
        <v>773</v>
      </c>
      <c r="C567" s="471" t="s">
        <v>551</v>
      </c>
      <c r="D567" s="446">
        <v>144</v>
      </c>
      <c r="E567" s="409"/>
      <c r="F567" s="374">
        <v>144</v>
      </c>
      <c r="G567" s="409"/>
      <c r="H567" s="374">
        <f t="shared" si="228"/>
        <v>144</v>
      </c>
      <c r="I567" s="409"/>
      <c r="J567" s="374">
        <f t="shared" si="229"/>
        <v>144</v>
      </c>
      <c r="K567" s="409"/>
      <c r="L567" s="381">
        <f t="shared" si="219"/>
        <v>144</v>
      </c>
      <c r="M567" s="446"/>
      <c r="N567" s="374">
        <f t="shared" si="230"/>
        <v>144</v>
      </c>
      <c r="O567" s="409"/>
      <c r="P567" s="374">
        <f t="shared" si="227"/>
        <v>144</v>
      </c>
      <c r="Q567" s="409"/>
      <c r="R567" s="381">
        <f t="shared" si="225"/>
        <v>144</v>
      </c>
      <c r="S567" s="447"/>
      <c r="T567" s="381">
        <f t="shared" si="221"/>
        <v>144</v>
      </c>
      <c r="U567" s="381"/>
      <c r="V567" s="381">
        <f t="shared" si="222"/>
        <v>144</v>
      </c>
      <c r="W567" s="409"/>
      <c r="X567" s="381">
        <f t="shared" si="223"/>
        <v>144</v>
      </c>
      <c r="Y567" s="446"/>
      <c r="Z567" s="381">
        <f t="shared" si="224"/>
        <v>144</v>
      </c>
      <c r="AA567" s="409"/>
      <c r="AB567" s="374">
        <f t="shared" si="231"/>
        <v>144</v>
      </c>
      <c r="AC567" s="390">
        <f>+AB567/D567*100</f>
        <v>100</v>
      </c>
      <c r="AD567" s="404"/>
    </row>
    <row r="568" spans="1:30">
      <c r="A568" s="471"/>
      <c r="B568" s="504" t="s">
        <v>925</v>
      </c>
      <c r="C568" s="471" t="s">
        <v>24</v>
      </c>
      <c r="D568" s="460">
        <v>99.2</v>
      </c>
      <c r="E568" s="409"/>
      <c r="F568" s="374">
        <f t="shared" si="226"/>
        <v>0</v>
      </c>
      <c r="G568" s="409"/>
      <c r="H568" s="374">
        <f t="shared" si="228"/>
        <v>0</v>
      </c>
      <c r="I568" s="409"/>
      <c r="J568" s="374">
        <f t="shared" si="229"/>
        <v>0</v>
      </c>
      <c r="K568" s="409"/>
      <c r="L568" s="381">
        <f t="shared" si="219"/>
        <v>0</v>
      </c>
      <c r="M568" s="446"/>
      <c r="N568" s="374">
        <f t="shared" si="230"/>
        <v>0</v>
      </c>
      <c r="O568" s="409"/>
      <c r="P568" s="374">
        <f t="shared" si="227"/>
        <v>0</v>
      </c>
      <c r="Q568" s="409"/>
      <c r="R568" s="381">
        <f t="shared" si="225"/>
        <v>0</v>
      </c>
      <c r="S568" s="447"/>
      <c r="T568" s="381">
        <f t="shared" si="221"/>
        <v>0</v>
      </c>
      <c r="U568" s="381"/>
      <c r="V568" s="381">
        <f t="shared" si="222"/>
        <v>0</v>
      </c>
      <c r="W568" s="409"/>
      <c r="X568" s="381">
        <f t="shared" si="223"/>
        <v>0</v>
      </c>
      <c r="Y568" s="446"/>
      <c r="Z568" s="381">
        <f t="shared" si="224"/>
        <v>0</v>
      </c>
      <c r="AA568" s="409"/>
      <c r="AB568" s="374">
        <f t="shared" si="231"/>
        <v>0</v>
      </c>
      <c r="AC568" s="390">
        <f>+AB568/D568*100</f>
        <v>0</v>
      </c>
      <c r="AD568" s="404"/>
    </row>
    <row r="569" spans="1:30">
      <c r="A569" s="448">
        <v>3</v>
      </c>
      <c r="B569" s="481" t="s">
        <v>555</v>
      </c>
      <c r="C569" s="471" t="s">
        <v>551</v>
      </c>
      <c r="D569" s="446"/>
      <c r="E569" s="409"/>
      <c r="F569" s="374">
        <f t="shared" si="226"/>
        <v>0</v>
      </c>
      <c r="G569" s="409"/>
      <c r="H569" s="374">
        <f t="shared" si="228"/>
        <v>0</v>
      </c>
      <c r="I569" s="409"/>
      <c r="J569" s="374">
        <f t="shared" si="229"/>
        <v>0</v>
      </c>
      <c r="K569" s="409"/>
      <c r="L569" s="381">
        <f t="shared" si="219"/>
        <v>0</v>
      </c>
      <c r="M569" s="446"/>
      <c r="N569" s="374">
        <f t="shared" si="230"/>
        <v>0</v>
      </c>
      <c r="O569" s="409"/>
      <c r="P569" s="374">
        <f t="shared" si="227"/>
        <v>0</v>
      </c>
      <c r="Q569" s="409"/>
      <c r="R569" s="381">
        <f t="shared" si="225"/>
        <v>0</v>
      </c>
      <c r="S569" s="447"/>
      <c r="T569" s="381">
        <f t="shared" si="221"/>
        <v>0</v>
      </c>
      <c r="U569" s="381"/>
      <c r="V569" s="381">
        <f t="shared" si="222"/>
        <v>0</v>
      </c>
      <c r="W569" s="409"/>
      <c r="X569" s="381">
        <f t="shared" si="223"/>
        <v>0</v>
      </c>
      <c r="Y569" s="446"/>
      <c r="Z569" s="381">
        <f t="shared" si="224"/>
        <v>0</v>
      </c>
      <c r="AA569" s="409"/>
      <c r="AB569" s="374">
        <f t="shared" si="231"/>
        <v>0</v>
      </c>
      <c r="AC569" s="390"/>
      <c r="AD569" s="404"/>
    </row>
    <row r="570" spans="1:30">
      <c r="A570" s="448" t="s">
        <v>88</v>
      </c>
      <c r="B570" s="481" t="str">
        <f>UPPER("Báo chí - phát hành")</f>
        <v>BÁO CHÍ - PHÁT HÀNH</v>
      </c>
      <c r="C570" s="471"/>
      <c r="D570" s="405"/>
      <c r="E570" s="410"/>
      <c r="F570" s="374" t="str">
        <f t="shared" si="226"/>
        <v xml:space="preserve"> </v>
      </c>
      <c r="G570" s="410"/>
      <c r="H570" s="374" t="str">
        <f t="shared" si="228"/>
        <v xml:space="preserve"> </v>
      </c>
      <c r="I570" s="410"/>
      <c r="J570" s="374" t="str">
        <f t="shared" si="229"/>
        <v xml:space="preserve"> </v>
      </c>
      <c r="K570" s="410"/>
      <c r="L570" s="374" t="str">
        <f t="shared" si="219"/>
        <v xml:space="preserve"> </v>
      </c>
      <c r="M570" s="405"/>
      <c r="N570" s="374" t="str">
        <f t="shared" si="230"/>
        <v xml:space="preserve"> </v>
      </c>
      <c r="O570" s="410"/>
      <c r="P570" s="374" t="str">
        <f t="shared" si="227"/>
        <v xml:space="preserve"> </v>
      </c>
      <c r="Q570" s="410"/>
      <c r="R570" s="374" t="str">
        <f t="shared" si="225"/>
        <v xml:space="preserve"> </v>
      </c>
      <c r="S570" s="411"/>
      <c r="T570" s="381" t="str">
        <f t="shared" si="221"/>
        <v xml:space="preserve"> </v>
      </c>
      <c r="U570" s="374"/>
      <c r="V570" s="381" t="str">
        <f t="shared" si="222"/>
        <v xml:space="preserve"> </v>
      </c>
      <c r="W570" s="410"/>
      <c r="X570" s="381" t="str">
        <f t="shared" si="223"/>
        <v xml:space="preserve"> </v>
      </c>
      <c r="Y570" s="405"/>
      <c r="Z570" s="374" t="str">
        <f t="shared" si="224"/>
        <v xml:space="preserve"> </v>
      </c>
      <c r="AA570" s="410"/>
      <c r="AB570" s="374" t="str">
        <f t="shared" si="231"/>
        <v xml:space="preserve"> </v>
      </c>
      <c r="AC570" s="390"/>
      <c r="AD570" s="404"/>
    </row>
    <row r="571" spans="1:30">
      <c r="A571" s="448">
        <v>1</v>
      </c>
      <c r="B571" s="481" t="s">
        <v>774</v>
      </c>
      <c r="C571" s="471"/>
      <c r="D571" s="405"/>
      <c r="E571" s="410"/>
      <c r="F571" s="374" t="str">
        <f t="shared" si="226"/>
        <v xml:space="preserve"> </v>
      </c>
      <c r="G571" s="410"/>
      <c r="H571" s="374" t="str">
        <f t="shared" si="228"/>
        <v xml:space="preserve"> </v>
      </c>
      <c r="I571" s="410"/>
      <c r="J571" s="374" t="str">
        <f t="shared" si="229"/>
        <v xml:space="preserve"> </v>
      </c>
      <c r="K571" s="410"/>
      <c r="L571" s="374" t="str">
        <f t="shared" si="219"/>
        <v xml:space="preserve"> </v>
      </c>
      <c r="M571" s="405"/>
      <c r="N571" s="374" t="str">
        <f t="shared" si="230"/>
        <v xml:space="preserve"> </v>
      </c>
      <c r="O571" s="410"/>
      <c r="P571" s="374" t="str">
        <f t="shared" si="227"/>
        <v xml:space="preserve"> </v>
      </c>
      <c r="Q571" s="410"/>
      <c r="R571" s="374" t="str">
        <f t="shared" si="225"/>
        <v xml:space="preserve"> </v>
      </c>
      <c r="S571" s="411"/>
      <c r="T571" s="381" t="str">
        <f t="shared" si="221"/>
        <v xml:space="preserve"> </v>
      </c>
      <c r="U571" s="374"/>
      <c r="V571" s="381" t="str">
        <f t="shared" si="222"/>
        <v xml:space="preserve"> </v>
      </c>
      <c r="W571" s="410"/>
      <c r="X571" s="381" t="str">
        <f t="shared" si="223"/>
        <v xml:space="preserve"> </v>
      </c>
      <c r="Y571" s="405"/>
      <c r="Z571" s="374" t="str">
        <f t="shared" si="224"/>
        <v xml:space="preserve"> </v>
      </c>
      <c r="AA571" s="410"/>
      <c r="AB571" s="374" t="str">
        <f t="shared" si="231"/>
        <v xml:space="preserve"> </v>
      </c>
      <c r="AC571" s="390"/>
      <c r="AD571" s="404"/>
    </row>
    <row r="572" spans="1:30">
      <c r="A572" s="471"/>
      <c r="B572" s="504" t="s">
        <v>775</v>
      </c>
      <c r="C572" s="471" t="s">
        <v>777</v>
      </c>
      <c r="D572" s="405"/>
      <c r="E572" s="410"/>
      <c r="F572" s="374">
        <f t="shared" si="226"/>
        <v>0</v>
      </c>
      <c r="G572" s="410"/>
      <c r="H572" s="374">
        <f t="shared" si="228"/>
        <v>0</v>
      </c>
      <c r="I572" s="410"/>
      <c r="J572" s="374">
        <f t="shared" si="229"/>
        <v>0</v>
      </c>
      <c r="K572" s="410"/>
      <c r="L572" s="374">
        <f t="shared" si="219"/>
        <v>0</v>
      </c>
      <c r="M572" s="405"/>
      <c r="N572" s="374">
        <f t="shared" si="230"/>
        <v>0</v>
      </c>
      <c r="O572" s="410"/>
      <c r="P572" s="374">
        <f t="shared" si="227"/>
        <v>0</v>
      </c>
      <c r="Q572" s="410"/>
      <c r="R572" s="374">
        <f t="shared" si="225"/>
        <v>0</v>
      </c>
      <c r="S572" s="411"/>
      <c r="T572" s="381">
        <f t="shared" si="221"/>
        <v>0</v>
      </c>
      <c r="U572" s="374"/>
      <c r="V572" s="381">
        <f t="shared" si="222"/>
        <v>0</v>
      </c>
      <c r="W572" s="410"/>
      <c r="X572" s="381">
        <f t="shared" si="223"/>
        <v>0</v>
      </c>
      <c r="Y572" s="405"/>
      <c r="Z572" s="374">
        <f t="shared" si="224"/>
        <v>0</v>
      </c>
      <c r="AA572" s="410"/>
      <c r="AB572" s="374">
        <f t="shared" si="231"/>
        <v>0</v>
      </c>
      <c r="AC572" s="390"/>
      <c r="AD572" s="404"/>
    </row>
    <row r="573" spans="1:30">
      <c r="A573" s="471"/>
      <c r="B573" s="504" t="s">
        <v>776</v>
      </c>
      <c r="C573" s="471" t="s">
        <v>778</v>
      </c>
      <c r="D573" s="405"/>
      <c r="E573" s="410"/>
      <c r="F573" s="374">
        <f t="shared" si="226"/>
        <v>0</v>
      </c>
      <c r="G573" s="410"/>
      <c r="H573" s="374">
        <f t="shared" si="228"/>
        <v>0</v>
      </c>
      <c r="I573" s="410"/>
      <c r="J573" s="374">
        <f t="shared" si="229"/>
        <v>0</v>
      </c>
      <c r="K573" s="410"/>
      <c r="L573" s="374">
        <f t="shared" si="219"/>
        <v>0</v>
      </c>
      <c r="M573" s="405"/>
      <c r="N573" s="374">
        <f t="shared" si="230"/>
        <v>0</v>
      </c>
      <c r="O573" s="410"/>
      <c r="P573" s="374">
        <f t="shared" si="227"/>
        <v>0</v>
      </c>
      <c r="Q573" s="410"/>
      <c r="R573" s="374">
        <f t="shared" si="225"/>
        <v>0</v>
      </c>
      <c r="S573" s="411"/>
      <c r="T573" s="374">
        <f t="shared" si="221"/>
        <v>0</v>
      </c>
      <c r="U573" s="374"/>
      <c r="V573" s="381">
        <f t="shared" si="222"/>
        <v>0</v>
      </c>
      <c r="W573" s="410"/>
      <c r="X573" s="381">
        <f t="shared" si="223"/>
        <v>0</v>
      </c>
      <c r="Y573" s="405"/>
      <c r="Z573" s="374">
        <f t="shared" si="224"/>
        <v>0</v>
      </c>
      <c r="AA573" s="410"/>
      <c r="AB573" s="374">
        <f t="shared" si="231"/>
        <v>0</v>
      </c>
      <c r="AC573" s="390"/>
      <c r="AD573" s="404"/>
    </row>
    <row r="574" spans="1:30" s="330" customFormat="1">
      <c r="A574" s="448" t="s">
        <v>186</v>
      </c>
      <c r="B574" s="534" t="s">
        <v>556</v>
      </c>
      <c r="C574" s="448"/>
      <c r="D574" s="562"/>
      <c r="E574" s="410"/>
      <c r="F574" s="374" t="str">
        <f t="shared" si="226"/>
        <v xml:space="preserve"> </v>
      </c>
      <c r="G574" s="410"/>
      <c r="H574" s="374" t="str">
        <f t="shared" si="228"/>
        <v xml:space="preserve"> </v>
      </c>
      <c r="I574" s="410"/>
      <c r="J574" s="374" t="str">
        <f t="shared" si="229"/>
        <v xml:space="preserve"> </v>
      </c>
      <c r="K574" s="410"/>
      <c r="L574" s="374" t="str">
        <f t="shared" si="219"/>
        <v xml:space="preserve"> </v>
      </c>
      <c r="M574" s="405"/>
      <c r="N574" s="374" t="str">
        <f t="shared" si="230"/>
        <v xml:space="preserve"> </v>
      </c>
      <c r="O574" s="410"/>
      <c r="P574" s="374" t="str">
        <f t="shared" si="227"/>
        <v xml:space="preserve"> </v>
      </c>
      <c r="Q574" s="410"/>
      <c r="R574" s="374" t="str">
        <f t="shared" si="225"/>
        <v xml:space="preserve"> </v>
      </c>
      <c r="S574" s="411"/>
      <c r="T574" s="374" t="str">
        <f t="shared" si="221"/>
        <v xml:space="preserve"> </v>
      </c>
      <c r="U574" s="374"/>
      <c r="V574" s="374" t="str">
        <f t="shared" si="222"/>
        <v xml:space="preserve"> </v>
      </c>
      <c r="W574" s="410"/>
      <c r="X574" s="381" t="str">
        <f t="shared" si="223"/>
        <v xml:space="preserve"> </v>
      </c>
      <c r="Y574" s="405"/>
      <c r="Z574" s="374" t="str">
        <f t="shared" si="224"/>
        <v xml:space="preserve"> </v>
      </c>
      <c r="AA574" s="410"/>
      <c r="AB574" s="374" t="str">
        <f t="shared" si="231"/>
        <v xml:space="preserve"> </v>
      </c>
      <c r="AC574" s="390"/>
      <c r="AD574" s="450"/>
    </row>
    <row r="575" spans="1:30" ht="22.5" customHeight="1">
      <c r="A575" s="471">
        <v>1</v>
      </c>
      <c r="B575" s="483" t="s">
        <v>779</v>
      </c>
      <c r="C575" s="471" t="s">
        <v>558</v>
      </c>
      <c r="D575" s="446">
        <v>18257</v>
      </c>
      <c r="E575" s="446">
        <v>18200</v>
      </c>
      <c r="F575" s="374">
        <f t="shared" si="226"/>
        <v>18200</v>
      </c>
      <c r="G575" s="446"/>
      <c r="H575" s="374">
        <f t="shared" si="228"/>
        <v>18200</v>
      </c>
      <c r="I575" s="446"/>
      <c r="J575" s="374">
        <f t="shared" si="229"/>
        <v>18200</v>
      </c>
      <c r="K575" s="446"/>
      <c r="L575" s="381">
        <f t="shared" si="219"/>
        <v>18200</v>
      </c>
      <c r="M575" s="446"/>
      <c r="N575" s="374">
        <f t="shared" si="230"/>
        <v>18200</v>
      </c>
      <c r="O575" s="446"/>
      <c r="P575" s="374">
        <f t="shared" si="227"/>
        <v>18200</v>
      </c>
      <c r="Q575" s="446"/>
      <c r="R575" s="381">
        <f t="shared" si="225"/>
        <v>18200</v>
      </c>
      <c r="S575" s="547"/>
      <c r="T575" s="381">
        <f t="shared" si="221"/>
        <v>18200</v>
      </c>
      <c r="U575" s="381"/>
      <c r="V575" s="381">
        <f t="shared" si="222"/>
        <v>18200</v>
      </c>
      <c r="W575" s="446"/>
      <c r="X575" s="381">
        <f t="shared" si="223"/>
        <v>18200</v>
      </c>
      <c r="Y575" s="446"/>
      <c r="Z575" s="381">
        <f t="shared" si="224"/>
        <v>18200</v>
      </c>
      <c r="AA575" s="446"/>
      <c r="AB575" s="374">
        <f t="shared" si="231"/>
        <v>18200</v>
      </c>
      <c r="AC575" s="390">
        <f>+AB575/D575*100</f>
        <v>99.687790984279999</v>
      </c>
      <c r="AD575" s="404"/>
    </row>
    <row r="576" spans="1:30" s="363" customFormat="1">
      <c r="A576" s="507"/>
      <c r="B576" s="563" t="s">
        <v>689</v>
      </c>
      <c r="C576" s="507" t="s">
        <v>24</v>
      </c>
      <c r="D576" s="553">
        <v>25.9</v>
      </c>
      <c r="E576" s="446"/>
      <c r="F576" s="374">
        <f t="shared" si="226"/>
        <v>0</v>
      </c>
      <c r="G576" s="446"/>
      <c r="H576" s="374">
        <f t="shared" si="228"/>
        <v>0</v>
      </c>
      <c r="I576" s="446"/>
      <c r="J576" s="374">
        <f t="shared" si="229"/>
        <v>0</v>
      </c>
      <c r="K576" s="446"/>
      <c r="L576" s="381">
        <f t="shared" si="219"/>
        <v>0</v>
      </c>
      <c r="M576" s="446"/>
      <c r="N576" s="374">
        <f t="shared" si="230"/>
        <v>0</v>
      </c>
      <c r="O576" s="446"/>
      <c r="P576" s="374">
        <f t="shared" si="227"/>
        <v>0</v>
      </c>
      <c r="Q576" s="446"/>
      <c r="R576" s="381">
        <f t="shared" si="225"/>
        <v>0</v>
      </c>
      <c r="S576" s="547"/>
      <c r="T576" s="381">
        <f t="shared" si="221"/>
        <v>0</v>
      </c>
      <c r="U576" s="381"/>
      <c r="V576" s="381">
        <f t="shared" si="222"/>
        <v>0</v>
      </c>
      <c r="W576" s="446"/>
      <c r="X576" s="381">
        <f t="shared" si="223"/>
        <v>0</v>
      </c>
      <c r="Y576" s="446"/>
      <c r="Z576" s="381">
        <f t="shared" si="224"/>
        <v>0</v>
      </c>
      <c r="AA576" s="446"/>
      <c r="AB576" s="374">
        <f t="shared" si="231"/>
        <v>0</v>
      </c>
      <c r="AC576" s="390">
        <f>+AB576/D576*100</f>
        <v>0</v>
      </c>
      <c r="AD576" s="509"/>
    </row>
    <row r="577" spans="1:30">
      <c r="A577" s="471">
        <v>2</v>
      </c>
      <c r="B577" s="483" t="s">
        <v>780</v>
      </c>
      <c r="C577" s="471" t="s">
        <v>561</v>
      </c>
      <c r="D577" s="446">
        <v>2523</v>
      </c>
      <c r="E577" s="446"/>
      <c r="F577" s="374">
        <f t="shared" si="226"/>
        <v>0</v>
      </c>
      <c r="G577" s="446"/>
      <c r="H577" s="374">
        <f t="shared" si="228"/>
        <v>0</v>
      </c>
      <c r="I577" s="446"/>
      <c r="J577" s="374">
        <f t="shared" si="229"/>
        <v>0</v>
      </c>
      <c r="K577" s="446"/>
      <c r="L577" s="381">
        <f t="shared" si="219"/>
        <v>0</v>
      </c>
      <c r="M577" s="446"/>
      <c r="N577" s="374">
        <f t="shared" si="230"/>
        <v>0</v>
      </c>
      <c r="O577" s="446"/>
      <c r="P577" s="374">
        <f t="shared" si="227"/>
        <v>0</v>
      </c>
      <c r="Q577" s="446"/>
      <c r="R577" s="381">
        <f t="shared" si="225"/>
        <v>0</v>
      </c>
      <c r="S577" s="547"/>
      <c r="T577" s="381">
        <f t="shared" si="221"/>
        <v>0</v>
      </c>
      <c r="U577" s="381"/>
      <c r="V577" s="381">
        <f t="shared" si="222"/>
        <v>0</v>
      </c>
      <c r="W577" s="446"/>
      <c r="X577" s="381">
        <f t="shared" si="223"/>
        <v>0</v>
      </c>
      <c r="Y577" s="446"/>
      <c r="Z577" s="381">
        <f t="shared" si="224"/>
        <v>0</v>
      </c>
      <c r="AA577" s="446"/>
      <c r="AB577" s="374">
        <f t="shared" si="231"/>
        <v>0</v>
      </c>
      <c r="AC577" s="390">
        <f>+AB577/D577*100</f>
        <v>0</v>
      </c>
      <c r="AD577" s="404"/>
    </row>
    <row r="578" spans="1:30">
      <c r="A578" s="478">
        <v>3</v>
      </c>
      <c r="B578" s="483" t="s">
        <v>781</v>
      </c>
      <c r="C578" s="471" t="s">
        <v>563</v>
      </c>
      <c r="D578" s="446">
        <v>46</v>
      </c>
      <c r="E578" s="446"/>
      <c r="F578" s="374">
        <f t="shared" si="226"/>
        <v>0</v>
      </c>
      <c r="G578" s="446"/>
      <c r="H578" s="374">
        <f t="shared" si="228"/>
        <v>0</v>
      </c>
      <c r="I578" s="446"/>
      <c r="J578" s="374">
        <f t="shared" si="229"/>
        <v>0</v>
      </c>
      <c r="K578" s="446"/>
      <c r="L578" s="381">
        <f t="shared" si="219"/>
        <v>0</v>
      </c>
      <c r="M578" s="446"/>
      <c r="N578" s="374">
        <f t="shared" si="230"/>
        <v>0</v>
      </c>
      <c r="O578" s="446"/>
      <c r="P578" s="374">
        <f t="shared" si="227"/>
        <v>0</v>
      </c>
      <c r="Q578" s="446"/>
      <c r="R578" s="381">
        <f t="shared" si="225"/>
        <v>0</v>
      </c>
      <c r="S578" s="547"/>
      <c r="T578" s="381">
        <f t="shared" si="221"/>
        <v>0</v>
      </c>
      <c r="U578" s="381"/>
      <c r="V578" s="381">
        <f t="shared" si="222"/>
        <v>0</v>
      </c>
      <c r="W578" s="446"/>
      <c r="X578" s="381">
        <f t="shared" si="223"/>
        <v>0</v>
      </c>
      <c r="Y578" s="446"/>
      <c r="Z578" s="381">
        <f t="shared" si="224"/>
        <v>0</v>
      </c>
      <c r="AA578" s="446"/>
      <c r="AB578" s="374">
        <f t="shared" si="231"/>
        <v>0</v>
      </c>
      <c r="AC578" s="390">
        <f>+AB578/D578*100</f>
        <v>0</v>
      </c>
      <c r="AD578" s="404"/>
    </row>
    <row r="579" spans="1:30">
      <c r="A579" s="478">
        <v>4</v>
      </c>
      <c r="B579" s="483" t="s">
        <v>782</v>
      </c>
      <c r="C579" s="471"/>
      <c r="D579" s="405"/>
      <c r="E579" s="446"/>
      <c r="F579" s="374" t="str">
        <f t="shared" si="226"/>
        <v xml:space="preserve"> </v>
      </c>
      <c r="G579" s="446"/>
      <c r="H579" s="374" t="str">
        <f t="shared" si="228"/>
        <v xml:space="preserve"> </v>
      </c>
      <c r="I579" s="446"/>
      <c r="J579" s="374" t="str">
        <f t="shared" si="229"/>
        <v xml:space="preserve"> </v>
      </c>
      <c r="K579" s="446"/>
      <c r="L579" s="381" t="str">
        <f t="shared" si="219"/>
        <v xml:space="preserve"> </v>
      </c>
      <c r="M579" s="446"/>
      <c r="N579" s="374" t="str">
        <f t="shared" si="230"/>
        <v xml:space="preserve"> </v>
      </c>
      <c r="O579" s="446"/>
      <c r="P579" s="374" t="str">
        <f t="shared" si="227"/>
        <v xml:space="preserve"> </v>
      </c>
      <c r="Q579" s="446"/>
      <c r="R579" s="381" t="str">
        <f t="shared" si="225"/>
        <v xml:space="preserve"> </v>
      </c>
      <c r="S579" s="547"/>
      <c r="T579" s="381" t="str">
        <f t="shared" si="221"/>
        <v xml:space="preserve"> </v>
      </c>
      <c r="U579" s="381"/>
      <c r="V579" s="381" t="str">
        <f t="shared" si="222"/>
        <v xml:space="preserve"> </v>
      </c>
      <c r="W579" s="446"/>
      <c r="X579" s="381" t="str">
        <f t="shared" si="223"/>
        <v xml:space="preserve"> </v>
      </c>
      <c r="Y579" s="446"/>
      <c r="Z579" s="381" t="str">
        <f t="shared" si="224"/>
        <v xml:space="preserve"> </v>
      </c>
      <c r="AA579" s="446"/>
      <c r="AB579" s="374" t="str">
        <f t="shared" si="231"/>
        <v xml:space="preserve"> </v>
      </c>
      <c r="AC579" s="390"/>
      <c r="AD579" s="404"/>
    </row>
    <row r="580" spans="1:30">
      <c r="A580" s="478"/>
      <c r="B580" s="504" t="s">
        <v>783</v>
      </c>
      <c r="C580" s="471" t="s">
        <v>566</v>
      </c>
      <c r="D580" s="446">
        <v>1</v>
      </c>
      <c r="E580" s="409"/>
      <c r="F580" s="374">
        <v>1</v>
      </c>
      <c r="G580" s="409"/>
      <c r="H580" s="374">
        <f t="shared" si="228"/>
        <v>1</v>
      </c>
      <c r="I580" s="409"/>
      <c r="J580" s="374">
        <f t="shared" si="229"/>
        <v>1</v>
      </c>
      <c r="K580" s="409"/>
      <c r="L580" s="381">
        <f t="shared" si="219"/>
        <v>1</v>
      </c>
      <c r="M580" s="446"/>
      <c r="N580" s="374">
        <f t="shared" si="230"/>
        <v>1</v>
      </c>
      <c r="O580" s="409"/>
      <c r="P580" s="374">
        <f t="shared" si="227"/>
        <v>1</v>
      </c>
      <c r="Q580" s="409"/>
      <c r="R580" s="381">
        <f t="shared" si="225"/>
        <v>1</v>
      </c>
      <c r="S580" s="447"/>
      <c r="T580" s="381">
        <f t="shared" si="221"/>
        <v>1</v>
      </c>
      <c r="U580" s="381"/>
      <c r="V580" s="381">
        <f t="shared" si="222"/>
        <v>1</v>
      </c>
      <c r="W580" s="409"/>
      <c r="X580" s="381">
        <f t="shared" si="223"/>
        <v>1</v>
      </c>
      <c r="Y580" s="446"/>
      <c r="Z580" s="381">
        <f t="shared" si="224"/>
        <v>1</v>
      </c>
      <c r="AA580" s="409"/>
      <c r="AB580" s="374">
        <f t="shared" si="231"/>
        <v>1</v>
      </c>
      <c r="AC580" s="390">
        <f>+AB580/D580*100</f>
        <v>100</v>
      </c>
      <c r="AD580" s="404"/>
    </row>
    <row r="581" spans="1:30">
      <c r="A581" s="478"/>
      <c r="B581" s="504" t="s">
        <v>784</v>
      </c>
      <c r="C581" s="471" t="s">
        <v>551</v>
      </c>
      <c r="D581" s="446">
        <v>10</v>
      </c>
      <c r="E581" s="409"/>
      <c r="F581" s="374">
        <v>10</v>
      </c>
      <c r="G581" s="409"/>
      <c r="H581" s="374">
        <f t="shared" si="228"/>
        <v>10</v>
      </c>
      <c r="I581" s="409"/>
      <c r="J581" s="374">
        <f t="shared" si="229"/>
        <v>10</v>
      </c>
      <c r="K581" s="409"/>
      <c r="L581" s="381">
        <f t="shared" si="219"/>
        <v>10</v>
      </c>
      <c r="M581" s="446"/>
      <c r="N581" s="374">
        <f t="shared" si="230"/>
        <v>10</v>
      </c>
      <c r="O581" s="409"/>
      <c r="P581" s="374">
        <f t="shared" si="227"/>
        <v>10</v>
      </c>
      <c r="Q581" s="409"/>
      <c r="R581" s="381">
        <f t="shared" si="225"/>
        <v>10</v>
      </c>
      <c r="S581" s="447"/>
      <c r="T581" s="381">
        <f t="shared" si="221"/>
        <v>10</v>
      </c>
      <c r="U581" s="381"/>
      <c r="V581" s="381">
        <f t="shared" si="222"/>
        <v>10</v>
      </c>
      <c r="W581" s="409"/>
      <c r="X581" s="381">
        <f t="shared" si="223"/>
        <v>10</v>
      </c>
      <c r="Y581" s="446"/>
      <c r="Z581" s="381">
        <f t="shared" si="224"/>
        <v>10</v>
      </c>
      <c r="AA581" s="409"/>
      <c r="AB581" s="374">
        <f t="shared" si="231"/>
        <v>10</v>
      </c>
      <c r="AC581" s="390">
        <f>+AB581/D581*100</f>
        <v>100</v>
      </c>
      <c r="AD581" s="404"/>
    </row>
    <row r="582" spans="1:30" s="361" customFormat="1">
      <c r="A582" s="485" t="s">
        <v>844</v>
      </c>
      <c r="B582" s="486" t="str">
        <f>UPPER("Thông tin - Truyền thông")</f>
        <v>THÔNG TIN - TRUYỀN THÔNG</v>
      </c>
      <c r="C582" s="485"/>
      <c r="D582" s="485"/>
      <c r="E582" s="597"/>
      <c r="F582" s="400" t="str">
        <f t="shared" si="226"/>
        <v xml:space="preserve"> </v>
      </c>
      <c r="G582" s="597"/>
      <c r="H582" s="400" t="str">
        <f t="shared" si="228"/>
        <v xml:space="preserve"> </v>
      </c>
      <c r="I582" s="597"/>
      <c r="J582" s="400" t="str">
        <f t="shared" si="229"/>
        <v xml:space="preserve"> </v>
      </c>
      <c r="K582" s="597"/>
      <c r="L582" s="619" t="str">
        <f t="shared" si="219"/>
        <v xml:space="preserve"> </v>
      </c>
      <c r="M582" s="622"/>
      <c r="N582" s="400" t="str">
        <f t="shared" si="230"/>
        <v xml:space="preserve"> </v>
      </c>
      <c r="O582" s="597"/>
      <c r="P582" s="400" t="str">
        <f t="shared" si="227"/>
        <v xml:space="preserve"> </v>
      </c>
      <c r="Q582" s="597"/>
      <c r="R582" s="619" t="str">
        <f t="shared" si="225"/>
        <v xml:space="preserve"> </v>
      </c>
      <c r="S582" s="597"/>
      <c r="T582" s="619" t="str">
        <f t="shared" si="221"/>
        <v xml:space="preserve"> </v>
      </c>
      <c r="U582" s="619"/>
      <c r="V582" s="619" t="str">
        <f t="shared" si="222"/>
        <v xml:space="preserve"> </v>
      </c>
      <c r="W582" s="597"/>
      <c r="X582" s="619" t="str">
        <f t="shared" si="223"/>
        <v xml:space="preserve"> </v>
      </c>
      <c r="Y582" s="622"/>
      <c r="Z582" s="619" t="str">
        <f t="shared" si="224"/>
        <v xml:space="preserve"> </v>
      </c>
      <c r="AA582" s="597"/>
      <c r="AB582" s="619" t="str">
        <f t="shared" ref="AB582:AB619" si="232">IF(LEN($C582)=0," ",Z582+AA582)</f>
        <v xml:space="preserve"> </v>
      </c>
      <c r="AC582" s="620"/>
      <c r="AD582" s="485"/>
    </row>
    <row r="583" spans="1:30">
      <c r="A583" s="564">
        <v>1</v>
      </c>
      <c r="B583" s="565" t="s">
        <v>568</v>
      </c>
      <c r="C583" s="566"/>
      <c r="D583" s="516"/>
      <c r="E583" s="410"/>
      <c r="F583" s="374" t="str">
        <f t="shared" si="226"/>
        <v xml:space="preserve"> </v>
      </c>
      <c r="G583" s="410"/>
      <c r="H583" s="374" t="str">
        <f t="shared" si="228"/>
        <v xml:space="preserve"> </v>
      </c>
      <c r="I583" s="410"/>
      <c r="J583" s="374" t="str">
        <f t="shared" si="229"/>
        <v xml:space="preserve"> </v>
      </c>
      <c r="K583" s="410"/>
      <c r="L583" s="374" t="str">
        <f t="shared" si="219"/>
        <v xml:space="preserve"> </v>
      </c>
      <c r="M583" s="405"/>
      <c r="N583" s="374" t="str">
        <f t="shared" si="230"/>
        <v xml:space="preserve"> </v>
      </c>
      <c r="O583" s="410"/>
      <c r="P583" s="374" t="str">
        <f t="shared" si="227"/>
        <v xml:space="preserve"> </v>
      </c>
      <c r="Q583" s="410"/>
      <c r="R583" s="374" t="str">
        <f t="shared" si="225"/>
        <v xml:space="preserve"> </v>
      </c>
      <c r="S583" s="411"/>
      <c r="T583" s="374" t="str">
        <f t="shared" si="221"/>
        <v xml:space="preserve"> </v>
      </c>
      <c r="U583" s="374"/>
      <c r="V583" s="374" t="str">
        <f t="shared" si="222"/>
        <v xml:space="preserve"> </v>
      </c>
      <c r="W583" s="410"/>
      <c r="X583" s="374" t="str">
        <f t="shared" si="223"/>
        <v xml:space="preserve"> </v>
      </c>
      <c r="Y583" s="405"/>
      <c r="Z583" s="374" t="str">
        <f t="shared" si="224"/>
        <v xml:space="preserve"> </v>
      </c>
      <c r="AA583" s="410"/>
      <c r="AB583" s="374" t="str">
        <f t="shared" si="232"/>
        <v xml:space="preserve"> </v>
      </c>
      <c r="AC583" s="390"/>
      <c r="AD583" s="404"/>
    </row>
    <row r="584" spans="1:30">
      <c r="A584" s="566"/>
      <c r="B584" s="567" t="s">
        <v>785</v>
      </c>
      <c r="C584" s="566"/>
      <c r="D584" s="516"/>
      <c r="E584" s="410"/>
      <c r="F584" s="374" t="str">
        <f t="shared" si="226"/>
        <v xml:space="preserve"> </v>
      </c>
      <c r="G584" s="410"/>
      <c r="H584" s="374" t="str">
        <f t="shared" si="228"/>
        <v xml:space="preserve"> </v>
      </c>
      <c r="I584" s="410"/>
      <c r="J584" s="374" t="str">
        <f t="shared" si="229"/>
        <v xml:space="preserve"> </v>
      </c>
      <c r="K584" s="410"/>
      <c r="L584" s="374" t="str">
        <f t="shared" si="219"/>
        <v xml:space="preserve"> </v>
      </c>
      <c r="M584" s="405"/>
      <c r="N584" s="374" t="str">
        <f t="shared" si="230"/>
        <v xml:space="preserve"> </v>
      </c>
      <c r="O584" s="410"/>
      <c r="P584" s="374" t="str">
        <f t="shared" si="227"/>
        <v xml:space="preserve"> </v>
      </c>
      <c r="Q584" s="410"/>
      <c r="R584" s="374" t="str">
        <f t="shared" si="225"/>
        <v xml:space="preserve"> </v>
      </c>
      <c r="S584" s="411"/>
      <c r="T584" s="374" t="str">
        <f t="shared" si="221"/>
        <v xml:space="preserve"> </v>
      </c>
      <c r="U584" s="374"/>
      <c r="V584" s="374" t="str">
        <f t="shared" si="222"/>
        <v xml:space="preserve"> </v>
      </c>
      <c r="W584" s="410"/>
      <c r="X584" s="374" t="str">
        <f t="shared" si="223"/>
        <v xml:space="preserve"> </v>
      </c>
      <c r="Y584" s="405"/>
      <c r="Z584" s="374" t="str">
        <f t="shared" si="224"/>
        <v xml:space="preserve"> </v>
      </c>
      <c r="AA584" s="410"/>
      <c r="AB584" s="374" t="str">
        <f t="shared" si="232"/>
        <v xml:space="preserve"> </v>
      </c>
      <c r="AC584" s="390"/>
      <c r="AD584" s="404"/>
    </row>
    <row r="585" spans="1:30">
      <c r="A585" s="566"/>
      <c r="B585" s="568" t="s">
        <v>570</v>
      </c>
      <c r="C585" s="566" t="s">
        <v>571</v>
      </c>
      <c r="D585" s="516"/>
      <c r="E585" s="410"/>
      <c r="F585" s="374">
        <f t="shared" si="226"/>
        <v>0</v>
      </c>
      <c r="G585" s="410"/>
      <c r="H585" s="374">
        <f t="shared" si="228"/>
        <v>0</v>
      </c>
      <c r="I585" s="410"/>
      <c r="J585" s="374">
        <f t="shared" si="229"/>
        <v>0</v>
      </c>
      <c r="K585" s="410"/>
      <c r="L585" s="374">
        <f t="shared" si="219"/>
        <v>0</v>
      </c>
      <c r="M585" s="405"/>
      <c r="N585" s="374">
        <f t="shared" si="230"/>
        <v>0</v>
      </c>
      <c r="O585" s="410"/>
      <c r="P585" s="374">
        <f t="shared" si="227"/>
        <v>0</v>
      </c>
      <c r="Q585" s="410"/>
      <c r="R585" s="374">
        <f t="shared" si="225"/>
        <v>0</v>
      </c>
      <c r="S585" s="411"/>
      <c r="T585" s="374">
        <f t="shared" si="221"/>
        <v>0</v>
      </c>
      <c r="U585" s="374"/>
      <c r="V585" s="374">
        <f t="shared" si="222"/>
        <v>0</v>
      </c>
      <c r="W585" s="410"/>
      <c r="X585" s="374">
        <f t="shared" si="223"/>
        <v>0</v>
      </c>
      <c r="Y585" s="405"/>
      <c r="Z585" s="374">
        <f t="shared" si="224"/>
        <v>0</v>
      </c>
      <c r="AA585" s="410"/>
      <c r="AB585" s="374">
        <f t="shared" si="232"/>
        <v>0</v>
      </c>
      <c r="AC585" s="390"/>
      <c r="AD585" s="404"/>
    </row>
    <row r="586" spans="1:30">
      <c r="A586" s="566"/>
      <c r="B586" s="568" t="s">
        <v>572</v>
      </c>
      <c r="C586" s="566" t="s">
        <v>571</v>
      </c>
      <c r="D586" s="499">
        <v>1</v>
      </c>
      <c r="E586" s="410"/>
      <c r="F586" s="374">
        <v>1</v>
      </c>
      <c r="G586" s="410"/>
      <c r="H586" s="374">
        <f t="shared" si="228"/>
        <v>1</v>
      </c>
      <c r="I586" s="410"/>
      <c r="J586" s="374">
        <f t="shared" si="229"/>
        <v>1</v>
      </c>
      <c r="K586" s="410"/>
      <c r="L586" s="374">
        <f t="shared" si="219"/>
        <v>1</v>
      </c>
      <c r="M586" s="405"/>
      <c r="N586" s="374">
        <f t="shared" si="230"/>
        <v>1</v>
      </c>
      <c r="O586" s="410"/>
      <c r="P586" s="374">
        <f t="shared" si="227"/>
        <v>1</v>
      </c>
      <c r="Q586" s="410"/>
      <c r="R586" s="374">
        <f t="shared" si="225"/>
        <v>1</v>
      </c>
      <c r="S586" s="411"/>
      <c r="T586" s="374">
        <f t="shared" si="221"/>
        <v>1</v>
      </c>
      <c r="U586" s="374"/>
      <c r="V586" s="374">
        <f t="shared" si="222"/>
        <v>1</v>
      </c>
      <c r="W586" s="410"/>
      <c r="X586" s="374">
        <f t="shared" si="223"/>
        <v>1</v>
      </c>
      <c r="Y586" s="405"/>
      <c r="Z586" s="374">
        <f t="shared" si="224"/>
        <v>1</v>
      </c>
      <c r="AA586" s="410"/>
      <c r="AB586" s="374">
        <f t="shared" si="232"/>
        <v>1</v>
      </c>
      <c r="AC586" s="390">
        <f>+AB586/D586*100</f>
        <v>100</v>
      </c>
      <c r="AD586" s="404"/>
    </row>
    <row r="587" spans="1:30">
      <c r="A587" s="566"/>
      <c r="B587" s="568" t="s">
        <v>573</v>
      </c>
      <c r="C587" s="566" t="s">
        <v>571</v>
      </c>
      <c r="D587" s="499"/>
      <c r="E587" s="410"/>
      <c r="F587" s="374">
        <f t="shared" si="226"/>
        <v>0</v>
      </c>
      <c r="G587" s="410"/>
      <c r="H587" s="374">
        <f t="shared" si="228"/>
        <v>0</v>
      </c>
      <c r="I587" s="410"/>
      <c r="J587" s="374">
        <f t="shared" si="229"/>
        <v>0</v>
      </c>
      <c r="K587" s="410"/>
      <c r="L587" s="374">
        <f t="shared" si="219"/>
        <v>0</v>
      </c>
      <c r="M587" s="405"/>
      <c r="N587" s="374">
        <f t="shared" si="230"/>
        <v>0</v>
      </c>
      <c r="O587" s="410"/>
      <c r="P587" s="374">
        <f t="shared" si="227"/>
        <v>0</v>
      </c>
      <c r="Q587" s="410"/>
      <c r="R587" s="374">
        <f t="shared" si="225"/>
        <v>0</v>
      </c>
      <c r="S587" s="411"/>
      <c r="T587" s="374">
        <f t="shared" si="221"/>
        <v>0</v>
      </c>
      <c r="U587" s="374"/>
      <c r="V587" s="374">
        <f t="shared" si="222"/>
        <v>0</v>
      </c>
      <c r="W587" s="410"/>
      <c r="X587" s="374">
        <f t="shared" si="223"/>
        <v>0</v>
      </c>
      <c r="Y587" s="405"/>
      <c r="Z587" s="374">
        <f t="shared" si="224"/>
        <v>0</v>
      </c>
      <c r="AA587" s="410"/>
      <c r="AB587" s="374">
        <f t="shared" si="232"/>
        <v>0</v>
      </c>
      <c r="AC587" s="390"/>
      <c r="AD587" s="404"/>
    </row>
    <row r="588" spans="1:30">
      <c r="A588" s="566"/>
      <c r="B588" s="569" t="s">
        <v>786</v>
      </c>
      <c r="C588" s="566" t="s">
        <v>575</v>
      </c>
      <c r="D588" s="499">
        <v>4</v>
      </c>
      <c r="E588" s="410"/>
      <c r="F588" s="374">
        <v>4</v>
      </c>
      <c r="G588" s="410"/>
      <c r="H588" s="374">
        <f t="shared" si="228"/>
        <v>4</v>
      </c>
      <c r="I588" s="410"/>
      <c r="J588" s="374">
        <f t="shared" si="229"/>
        <v>4</v>
      </c>
      <c r="K588" s="410"/>
      <c r="L588" s="374">
        <f t="shared" si="219"/>
        <v>4</v>
      </c>
      <c r="M588" s="405"/>
      <c r="N588" s="374">
        <f t="shared" si="230"/>
        <v>4</v>
      </c>
      <c r="O588" s="410"/>
      <c r="P588" s="374">
        <f t="shared" si="227"/>
        <v>4</v>
      </c>
      <c r="Q588" s="410"/>
      <c r="R588" s="374">
        <f t="shared" si="225"/>
        <v>4</v>
      </c>
      <c r="S588" s="411"/>
      <c r="T588" s="374">
        <f t="shared" si="221"/>
        <v>4</v>
      </c>
      <c r="U588" s="374"/>
      <c r="V588" s="374">
        <f t="shared" si="222"/>
        <v>4</v>
      </c>
      <c r="W588" s="410"/>
      <c r="X588" s="374">
        <f t="shared" si="223"/>
        <v>4</v>
      </c>
      <c r="Y588" s="405"/>
      <c r="Z588" s="374">
        <f t="shared" si="224"/>
        <v>4</v>
      </c>
      <c r="AA588" s="410"/>
      <c r="AB588" s="374">
        <f t="shared" si="232"/>
        <v>4</v>
      </c>
      <c r="AC588" s="390">
        <f>+AB588/D588*100</f>
        <v>100</v>
      </c>
      <c r="AD588" s="404"/>
    </row>
    <row r="589" spans="1:30">
      <c r="A589" s="564">
        <v>2</v>
      </c>
      <c r="B589" s="565" t="s">
        <v>576</v>
      </c>
      <c r="C589" s="566"/>
      <c r="D589" s="516"/>
      <c r="E589" s="410"/>
      <c r="F589" s="374" t="str">
        <f t="shared" si="226"/>
        <v xml:space="preserve"> </v>
      </c>
      <c r="G589" s="410"/>
      <c r="H589" s="374" t="str">
        <f t="shared" si="228"/>
        <v xml:space="preserve"> </v>
      </c>
      <c r="I589" s="410"/>
      <c r="J589" s="374" t="str">
        <f t="shared" si="229"/>
        <v xml:space="preserve"> </v>
      </c>
      <c r="K589" s="410"/>
      <c r="L589" s="374" t="str">
        <f t="shared" si="219"/>
        <v xml:space="preserve"> </v>
      </c>
      <c r="M589" s="405"/>
      <c r="N589" s="374" t="str">
        <f t="shared" si="230"/>
        <v xml:space="preserve"> </v>
      </c>
      <c r="O589" s="410"/>
      <c r="P589" s="374" t="str">
        <f t="shared" si="227"/>
        <v xml:space="preserve"> </v>
      </c>
      <c r="Q589" s="410"/>
      <c r="R589" s="374" t="str">
        <f t="shared" si="225"/>
        <v xml:space="preserve"> </v>
      </c>
      <c r="S589" s="411"/>
      <c r="T589" s="374" t="str">
        <f t="shared" si="221"/>
        <v xml:space="preserve"> </v>
      </c>
      <c r="U589" s="374"/>
      <c r="V589" s="374" t="str">
        <f t="shared" si="222"/>
        <v xml:space="preserve"> </v>
      </c>
      <c r="W589" s="410"/>
      <c r="X589" s="374" t="str">
        <f t="shared" si="223"/>
        <v xml:space="preserve"> </v>
      </c>
      <c r="Y589" s="405"/>
      <c r="Z589" s="374" t="str">
        <f t="shared" si="224"/>
        <v xml:space="preserve"> </v>
      </c>
      <c r="AA589" s="410"/>
      <c r="AB589" s="374" t="str">
        <f t="shared" si="232"/>
        <v xml:space="preserve"> </v>
      </c>
      <c r="AC589" s="390"/>
      <c r="AD589" s="404"/>
    </row>
    <row r="590" spans="1:30">
      <c r="A590" s="566"/>
      <c r="B590" s="567" t="s">
        <v>787</v>
      </c>
      <c r="C590" s="566" t="s">
        <v>408</v>
      </c>
      <c r="D590" s="499">
        <v>264</v>
      </c>
      <c r="E590" s="410"/>
      <c r="F590" s="374">
        <f t="shared" si="226"/>
        <v>0</v>
      </c>
      <c r="G590" s="410"/>
      <c r="H590" s="374">
        <f t="shared" si="228"/>
        <v>0</v>
      </c>
      <c r="I590" s="410"/>
      <c r="J590" s="374">
        <f t="shared" si="229"/>
        <v>0</v>
      </c>
      <c r="K590" s="410"/>
      <c r="L590" s="374">
        <f t="shared" si="219"/>
        <v>0</v>
      </c>
      <c r="M590" s="405"/>
      <c r="N590" s="374">
        <f t="shared" si="230"/>
        <v>0</v>
      </c>
      <c r="O590" s="410"/>
      <c r="P590" s="374">
        <f t="shared" si="227"/>
        <v>0</v>
      </c>
      <c r="Q590" s="410"/>
      <c r="R590" s="374">
        <f t="shared" si="225"/>
        <v>0</v>
      </c>
      <c r="S590" s="411"/>
      <c r="T590" s="374">
        <f t="shared" si="221"/>
        <v>0</v>
      </c>
      <c r="U590" s="374"/>
      <c r="V590" s="374">
        <f t="shared" si="222"/>
        <v>0</v>
      </c>
      <c r="W590" s="410"/>
      <c r="X590" s="374">
        <f t="shared" si="223"/>
        <v>0</v>
      </c>
      <c r="Y590" s="405"/>
      <c r="Z590" s="374">
        <f t="shared" si="224"/>
        <v>0</v>
      </c>
      <c r="AA590" s="410"/>
      <c r="AB590" s="374"/>
      <c r="AC590" s="390">
        <f>+AB590/D590*100</f>
        <v>0</v>
      </c>
      <c r="AD590" s="404"/>
    </row>
    <row r="591" spans="1:30">
      <c r="A591" s="566"/>
      <c r="B591" s="569" t="s">
        <v>788</v>
      </c>
      <c r="C591" s="566" t="s">
        <v>579</v>
      </c>
      <c r="D591" s="499">
        <v>58670</v>
      </c>
      <c r="E591" s="410"/>
      <c r="F591" s="374">
        <f t="shared" si="226"/>
        <v>0</v>
      </c>
      <c r="G591" s="410"/>
      <c r="H591" s="374">
        <f t="shared" si="228"/>
        <v>0</v>
      </c>
      <c r="I591" s="410"/>
      <c r="J591" s="374">
        <f t="shared" si="229"/>
        <v>0</v>
      </c>
      <c r="K591" s="410"/>
      <c r="L591" s="374">
        <f t="shared" si="219"/>
        <v>0</v>
      </c>
      <c r="M591" s="405"/>
      <c r="N591" s="374">
        <f t="shared" si="230"/>
        <v>0</v>
      </c>
      <c r="O591" s="410"/>
      <c r="P591" s="374">
        <f t="shared" si="227"/>
        <v>0</v>
      </c>
      <c r="Q591" s="410"/>
      <c r="R591" s="374">
        <f t="shared" si="225"/>
        <v>0</v>
      </c>
      <c r="S591" s="411"/>
      <c r="T591" s="374">
        <f t="shared" si="221"/>
        <v>0</v>
      </c>
      <c r="U591" s="374"/>
      <c r="V591" s="374">
        <f t="shared" si="222"/>
        <v>0</v>
      </c>
      <c r="W591" s="410"/>
      <c r="X591" s="374">
        <f t="shared" si="223"/>
        <v>0</v>
      </c>
      <c r="Y591" s="405"/>
      <c r="Z591" s="374">
        <f t="shared" si="224"/>
        <v>0</v>
      </c>
      <c r="AA591" s="410"/>
      <c r="AB591" s="374">
        <f t="shared" si="232"/>
        <v>0</v>
      </c>
      <c r="AC591" s="390">
        <f>+AB591/D591*100</f>
        <v>0</v>
      </c>
      <c r="AD591" s="404"/>
    </row>
    <row r="592" spans="1:30">
      <c r="A592" s="566"/>
      <c r="B592" s="569" t="s">
        <v>789</v>
      </c>
      <c r="C592" s="566" t="s">
        <v>579</v>
      </c>
      <c r="D592" s="499"/>
      <c r="E592" s="410"/>
      <c r="F592" s="374">
        <f t="shared" si="226"/>
        <v>0</v>
      </c>
      <c r="G592" s="410"/>
      <c r="H592" s="374">
        <f t="shared" si="228"/>
        <v>0</v>
      </c>
      <c r="I592" s="410"/>
      <c r="J592" s="374">
        <f t="shared" si="229"/>
        <v>0</v>
      </c>
      <c r="K592" s="410"/>
      <c r="L592" s="374">
        <f t="shared" si="219"/>
        <v>0</v>
      </c>
      <c r="M592" s="405"/>
      <c r="N592" s="374">
        <f t="shared" si="230"/>
        <v>0</v>
      </c>
      <c r="O592" s="410"/>
      <c r="P592" s="374">
        <f t="shared" si="227"/>
        <v>0</v>
      </c>
      <c r="Q592" s="410"/>
      <c r="R592" s="374">
        <f t="shared" si="225"/>
        <v>0</v>
      </c>
      <c r="S592" s="411"/>
      <c r="T592" s="374">
        <f t="shared" si="221"/>
        <v>0</v>
      </c>
      <c r="U592" s="374"/>
      <c r="V592" s="374">
        <f t="shared" si="222"/>
        <v>0</v>
      </c>
      <c r="W592" s="410"/>
      <c r="X592" s="374">
        <f t="shared" si="223"/>
        <v>0</v>
      </c>
      <c r="Y592" s="405"/>
      <c r="Z592" s="374">
        <f t="shared" si="224"/>
        <v>0</v>
      </c>
      <c r="AA592" s="410"/>
      <c r="AB592" s="374">
        <f t="shared" si="232"/>
        <v>0</v>
      </c>
      <c r="AC592" s="390"/>
      <c r="AD592" s="404"/>
    </row>
    <row r="593" spans="1:31">
      <c r="A593" s="566"/>
      <c r="B593" s="569" t="s">
        <v>790</v>
      </c>
      <c r="C593" s="566" t="s">
        <v>579</v>
      </c>
      <c r="D593" s="499">
        <v>6851</v>
      </c>
      <c r="E593" s="410"/>
      <c r="F593" s="374">
        <f t="shared" si="226"/>
        <v>0</v>
      </c>
      <c r="G593" s="410"/>
      <c r="H593" s="374">
        <f t="shared" si="228"/>
        <v>0</v>
      </c>
      <c r="I593" s="410"/>
      <c r="J593" s="374">
        <f t="shared" si="229"/>
        <v>0</v>
      </c>
      <c r="K593" s="410"/>
      <c r="L593" s="374">
        <f>IF(LEN($C593)=0," ",J593+K593)</f>
        <v>0</v>
      </c>
      <c r="M593" s="405"/>
      <c r="N593" s="374">
        <f t="shared" si="230"/>
        <v>0</v>
      </c>
      <c r="O593" s="410"/>
      <c r="P593" s="374">
        <f t="shared" si="227"/>
        <v>0</v>
      </c>
      <c r="Q593" s="410"/>
      <c r="R593" s="374">
        <f>IF(LEN($C593)=0," ",P593+Q593)</f>
        <v>0</v>
      </c>
      <c r="S593" s="411"/>
      <c r="T593" s="374">
        <f>IF(LEN($C593)=0," ",R593+S593)</f>
        <v>0</v>
      </c>
      <c r="U593" s="374"/>
      <c r="V593" s="374">
        <f>IF(LEN($C593)=0," ",T593+U593)</f>
        <v>0</v>
      </c>
      <c r="W593" s="410"/>
      <c r="X593" s="374">
        <f>IF(LEN($C593)=0," ",V593+W593)</f>
        <v>0</v>
      </c>
      <c r="Y593" s="405"/>
      <c r="Z593" s="374">
        <f>IF(LEN($C593)=0," ",X593+Y593)</f>
        <v>0</v>
      </c>
      <c r="AA593" s="410"/>
      <c r="AB593" s="374">
        <f t="shared" si="232"/>
        <v>0</v>
      </c>
      <c r="AC593" s="390">
        <f>+AB593/D593*100</f>
        <v>0</v>
      </c>
      <c r="AD593" s="404"/>
    </row>
    <row r="594" spans="1:31">
      <c r="A594" s="566"/>
      <c r="B594" s="569" t="s">
        <v>791</v>
      </c>
      <c r="C594" s="566" t="s">
        <v>72</v>
      </c>
      <c r="D594" s="499">
        <v>12</v>
      </c>
      <c r="E594" s="410"/>
      <c r="F594" s="374">
        <v>12</v>
      </c>
      <c r="G594" s="410"/>
      <c r="H594" s="374">
        <f t="shared" si="228"/>
        <v>12</v>
      </c>
      <c r="I594" s="410"/>
      <c r="J594" s="374">
        <f t="shared" si="229"/>
        <v>12</v>
      </c>
      <c r="K594" s="410"/>
      <c r="L594" s="374">
        <f>IF(LEN($C594)=0," ",J594+K594)</f>
        <v>12</v>
      </c>
      <c r="M594" s="405"/>
      <c r="N594" s="374">
        <f t="shared" si="230"/>
        <v>12</v>
      </c>
      <c r="O594" s="410"/>
      <c r="P594" s="374">
        <f t="shared" si="227"/>
        <v>12</v>
      </c>
      <c r="Q594" s="410"/>
      <c r="R594" s="374">
        <f>IF(LEN($C594)=0," ",P594+Q594)</f>
        <v>12</v>
      </c>
      <c r="S594" s="411"/>
      <c r="T594" s="374">
        <f>IF(LEN($C594)=0," ",R594+S594)</f>
        <v>12</v>
      </c>
      <c r="U594" s="374"/>
      <c r="V594" s="374">
        <f t="shared" ref="V594:V618" si="233">IF(LEN($C594)=0," ",T594+U594)</f>
        <v>12</v>
      </c>
      <c r="W594" s="410"/>
      <c r="X594" s="374">
        <f>IF(LEN($C594)=0," ",V594+W594)</f>
        <v>12</v>
      </c>
      <c r="Y594" s="405"/>
      <c r="Z594" s="374">
        <f>IF(LEN($C594)=0," ",X594+Y594)</f>
        <v>12</v>
      </c>
      <c r="AA594" s="410"/>
      <c r="AB594" s="374">
        <f t="shared" si="232"/>
        <v>12</v>
      </c>
      <c r="AC594" s="390">
        <f>+AB594/D594*100</f>
        <v>100</v>
      </c>
      <c r="AD594" s="404"/>
    </row>
    <row r="595" spans="1:31">
      <c r="A595" s="450" t="s">
        <v>845</v>
      </c>
      <c r="B595" s="479" t="s">
        <v>846</v>
      </c>
      <c r="C595" s="480"/>
      <c r="D595" s="404"/>
      <c r="E595" s="410"/>
      <c r="F595" s="374" t="str">
        <f t="shared" si="226"/>
        <v xml:space="preserve"> </v>
      </c>
      <c r="G595" s="410"/>
      <c r="H595" s="374" t="str">
        <f t="shared" si="228"/>
        <v xml:space="preserve"> </v>
      </c>
      <c r="I595" s="410"/>
      <c r="J595" s="374" t="str">
        <f t="shared" si="229"/>
        <v xml:space="preserve"> </v>
      </c>
      <c r="K595" s="410"/>
      <c r="L595" s="374" t="str">
        <f t="shared" ref="L595:L611" si="234">IF(LEN($C595)=0," ",J595+K595)</f>
        <v xml:space="preserve"> </v>
      </c>
      <c r="M595" s="405"/>
      <c r="N595" s="374" t="str">
        <f t="shared" si="230"/>
        <v xml:space="preserve"> </v>
      </c>
      <c r="O595" s="410"/>
      <c r="P595" s="374" t="str">
        <f t="shared" si="227"/>
        <v xml:space="preserve"> </v>
      </c>
      <c r="Q595" s="410"/>
      <c r="R595" s="374" t="str">
        <f t="shared" ref="R595:R620" si="235">IF(LEN($C595)=0," ",P595+Q595)</f>
        <v xml:space="preserve"> </v>
      </c>
      <c r="S595" s="411"/>
      <c r="T595" s="374" t="str">
        <f t="shared" ref="T595:T619" si="236">IF(LEN($C595)=0," ",R595+S595)</f>
        <v xml:space="preserve"> </v>
      </c>
      <c r="U595" s="374"/>
      <c r="V595" s="374" t="str">
        <f t="shared" si="233"/>
        <v xml:space="preserve"> </v>
      </c>
      <c r="W595" s="410"/>
      <c r="X595" s="374" t="str">
        <f t="shared" ref="X595:X618" si="237">IF(LEN($C595)=0," ",V595+W595)</f>
        <v xml:space="preserve"> </v>
      </c>
      <c r="Y595" s="405"/>
      <c r="Z595" s="374" t="str">
        <f t="shared" ref="Z595:Z618" si="238">IF(LEN($C595)=0," ",X595+Y595)</f>
        <v xml:space="preserve"> </v>
      </c>
      <c r="AA595" s="410"/>
      <c r="AB595" s="374" t="str">
        <f t="shared" si="232"/>
        <v xml:space="preserve"> </v>
      </c>
      <c r="AC595" s="390"/>
      <c r="AD595" s="404"/>
    </row>
    <row r="596" spans="1:31">
      <c r="A596" s="570" t="s">
        <v>6</v>
      </c>
      <c r="B596" s="571" t="str">
        <f>UPPER("Chỉ tiêu hoạt động")</f>
        <v>CHỈ TIÊU HOẠT ĐỘNG</v>
      </c>
      <c r="C596" s="572"/>
      <c r="D596" s="404"/>
      <c r="E596" s="410"/>
      <c r="F596" s="374" t="str">
        <f t="shared" si="226"/>
        <v xml:space="preserve"> </v>
      </c>
      <c r="G596" s="410"/>
      <c r="H596" s="374" t="str">
        <f t="shared" si="228"/>
        <v xml:space="preserve"> </v>
      </c>
      <c r="I596" s="409"/>
      <c r="J596" s="374" t="str">
        <f t="shared" si="229"/>
        <v xml:space="preserve"> </v>
      </c>
      <c r="K596" s="410"/>
      <c r="L596" s="374" t="str">
        <f t="shared" si="234"/>
        <v xml:space="preserve"> </v>
      </c>
      <c r="M596" s="405"/>
      <c r="N596" s="374" t="str">
        <f t="shared" si="230"/>
        <v xml:space="preserve"> </v>
      </c>
      <c r="O596" s="410"/>
      <c r="P596" s="374" t="str">
        <f t="shared" si="227"/>
        <v xml:space="preserve"> </v>
      </c>
      <c r="Q596" s="410"/>
      <c r="R596" s="374" t="str">
        <f t="shared" si="235"/>
        <v xml:space="preserve"> </v>
      </c>
      <c r="S596" s="411"/>
      <c r="T596" s="374" t="str">
        <f t="shared" si="236"/>
        <v xml:space="preserve"> </v>
      </c>
      <c r="U596" s="374"/>
      <c r="V596" s="374" t="str">
        <f t="shared" si="233"/>
        <v xml:space="preserve"> </v>
      </c>
      <c r="W596" s="410"/>
      <c r="X596" s="374" t="str">
        <f t="shared" si="237"/>
        <v xml:space="preserve"> </v>
      </c>
      <c r="Y596" s="405"/>
      <c r="Z596" s="374" t="str">
        <f t="shared" si="238"/>
        <v xml:space="preserve"> </v>
      </c>
      <c r="AA596" s="410"/>
      <c r="AB596" s="374" t="str">
        <f t="shared" si="232"/>
        <v xml:space="preserve"> </v>
      </c>
      <c r="AC596" s="390"/>
      <c r="AD596" s="404"/>
    </row>
    <row r="597" spans="1:31">
      <c r="A597" s="570">
        <v>1</v>
      </c>
      <c r="B597" s="571" t="s">
        <v>627</v>
      </c>
      <c r="C597" s="572" t="s">
        <v>630</v>
      </c>
      <c r="D597" s="446">
        <v>16268</v>
      </c>
      <c r="E597" s="410">
        <v>312</v>
      </c>
      <c r="F597" s="374">
        <f t="shared" si="226"/>
        <v>312</v>
      </c>
      <c r="G597" s="374"/>
      <c r="H597" s="374">
        <f t="shared" si="228"/>
        <v>312</v>
      </c>
      <c r="I597" s="409"/>
      <c r="J597" s="374">
        <f t="shared" si="229"/>
        <v>312</v>
      </c>
      <c r="K597" s="410"/>
      <c r="L597" s="374">
        <f t="shared" si="234"/>
        <v>312</v>
      </c>
      <c r="M597" s="405"/>
      <c r="N597" s="374">
        <f t="shared" si="230"/>
        <v>312</v>
      </c>
      <c r="O597" s="410"/>
      <c r="P597" s="374">
        <f t="shared" si="227"/>
        <v>312</v>
      </c>
      <c r="Q597" s="409"/>
      <c r="R597" s="374">
        <f t="shared" si="235"/>
        <v>312</v>
      </c>
      <c r="S597" s="447"/>
      <c r="T597" s="374">
        <f t="shared" si="236"/>
        <v>312</v>
      </c>
      <c r="U597" s="374"/>
      <c r="V597" s="374">
        <f t="shared" si="233"/>
        <v>312</v>
      </c>
      <c r="W597" s="410"/>
      <c r="X597" s="374">
        <f t="shared" si="237"/>
        <v>312</v>
      </c>
      <c r="Y597" s="405"/>
      <c r="Z597" s="374">
        <f t="shared" si="238"/>
        <v>312</v>
      </c>
      <c r="AA597" s="410"/>
      <c r="AB597" s="374">
        <f t="shared" si="232"/>
        <v>312</v>
      </c>
      <c r="AC597" s="390">
        <f>+AB597/D597*100</f>
        <v>1.9178755839685271</v>
      </c>
      <c r="AD597" s="404"/>
      <c r="AE597" s="603"/>
    </row>
    <row r="598" spans="1:31">
      <c r="A598" s="572"/>
      <c r="B598" s="573" t="s">
        <v>418</v>
      </c>
      <c r="C598" s="572"/>
      <c r="D598" s="446"/>
      <c r="E598" s="410"/>
      <c r="F598" s="374" t="str">
        <f t="shared" si="226"/>
        <v xml:space="preserve"> </v>
      </c>
      <c r="G598" s="410"/>
      <c r="H598" s="374" t="str">
        <f t="shared" si="228"/>
        <v xml:space="preserve"> </v>
      </c>
      <c r="I598" s="409"/>
      <c r="J598" s="374" t="str">
        <f t="shared" si="229"/>
        <v xml:space="preserve"> </v>
      </c>
      <c r="K598" s="410"/>
      <c r="L598" s="374" t="str">
        <f t="shared" si="234"/>
        <v xml:space="preserve"> </v>
      </c>
      <c r="M598" s="405"/>
      <c r="N598" s="374" t="str">
        <f t="shared" si="230"/>
        <v xml:space="preserve"> </v>
      </c>
      <c r="O598" s="410"/>
      <c r="P598" s="374" t="str">
        <f t="shared" si="227"/>
        <v xml:space="preserve"> </v>
      </c>
      <c r="Q598" s="409"/>
      <c r="R598" s="374" t="str">
        <f t="shared" si="235"/>
        <v xml:space="preserve"> </v>
      </c>
      <c r="S598" s="447"/>
      <c r="T598" s="374" t="str">
        <f t="shared" si="236"/>
        <v xml:space="preserve"> </v>
      </c>
      <c r="U598" s="374"/>
      <c r="V598" s="374" t="str">
        <f t="shared" si="233"/>
        <v xml:space="preserve"> </v>
      </c>
      <c r="W598" s="410"/>
      <c r="X598" s="374" t="str">
        <f t="shared" si="237"/>
        <v xml:space="preserve"> </v>
      </c>
      <c r="Y598" s="405"/>
      <c r="Z598" s="374" t="str">
        <f t="shared" si="238"/>
        <v xml:space="preserve"> </v>
      </c>
      <c r="AA598" s="410"/>
      <c r="AB598" s="374" t="str">
        <f t="shared" si="232"/>
        <v xml:space="preserve"> </v>
      </c>
      <c r="AC598" s="390"/>
      <c r="AD598" s="404"/>
      <c r="AE598" s="603"/>
    </row>
    <row r="599" spans="1:31" hidden="1">
      <c r="A599" s="572"/>
      <c r="B599" s="573" t="s">
        <v>904</v>
      </c>
      <c r="C599" s="572" t="s">
        <v>628</v>
      </c>
      <c r="D599" s="446"/>
      <c r="E599" s="410"/>
      <c r="F599" s="374">
        <f t="shared" si="226"/>
        <v>0</v>
      </c>
      <c r="G599" s="410"/>
      <c r="H599" s="374">
        <f t="shared" si="228"/>
        <v>0</v>
      </c>
      <c r="I599" s="409"/>
      <c r="J599" s="374">
        <f t="shared" si="229"/>
        <v>0</v>
      </c>
      <c r="K599" s="410"/>
      <c r="L599" s="374">
        <f t="shared" si="234"/>
        <v>0</v>
      </c>
      <c r="M599" s="405"/>
      <c r="N599" s="374">
        <f t="shared" si="230"/>
        <v>0</v>
      </c>
      <c r="O599" s="410"/>
      <c r="P599" s="374">
        <f t="shared" si="227"/>
        <v>0</v>
      </c>
      <c r="Q599" s="409"/>
      <c r="R599" s="374">
        <f t="shared" si="235"/>
        <v>0</v>
      </c>
      <c r="S599" s="447"/>
      <c r="T599" s="374">
        <f t="shared" si="236"/>
        <v>0</v>
      </c>
      <c r="U599" s="374"/>
      <c r="V599" s="374">
        <f t="shared" si="233"/>
        <v>0</v>
      </c>
      <c r="W599" s="410"/>
      <c r="X599" s="374">
        <f t="shared" si="237"/>
        <v>0</v>
      </c>
      <c r="Y599" s="405"/>
      <c r="Z599" s="374">
        <f t="shared" si="238"/>
        <v>0</v>
      </c>
      <c r="AA599" s="410"/>
      <c r="AB599" s="374">
        <f t="shared" si="232"/>
        <v>0</v>
      </c>
      <c r="AC599" s="390"/>
      <c r="AD599" s="404"/>
      <c r="AE599" s="603"/>
    </row>
    <row r="600" spans="1:31" hidden="1">
      <c r="A600" s="572" t="s">
        <v>231</v>
      </c>
      <c r="B600" s="575" t="s">
        <v>827</v>
      </c>
      <c r="C600" s="572" t="s">
        <v>628</v>
      </c>
      <c r="D600" s="446"/>
      <c r="E600" s="409"/>
      <c r="F600" s="374">
        <f t="shared" si="226"/>
        <v>0</v>
      </c>
      <c r="G600" s="410"/>
      <c r="H600" s="374">
        <f t="shared" si="228"/>
        <v>0</v>
      </c>
      <c r="I600" s="409"/>
      <c r="J600" s="374">
        <f t="shared" si="229"/>
        <v>0</v>
      </c>
      <c r="K600" s="410"/>
      <c r="L600" s="374">
        <f t="shared" si="234"/>
        <v>0</v>
      </c>
      <c r="M600" s="405"/>
      <c r="N600" s="374">
        <f t="shared" si="230"/>
        <v>0</v>
      </c>
      <c r="O600" s="410"/>
      <c r="P600" s="374">
        <f t="shared" si="227"/>
        <v>0</v>
      </c>
      <c r="Q600" s="409"/>
      <c r="R600" s="374">
        <f t="shared" si="235"/>
        <v>0</v>
      </c>
      <c r="S600" s="447"/>
      <c r="T600" s="374">
        <f t="shared" si="236"/>
        <v>0</v>
      </c>
      <c r="U600" s="374"/>
      <c r="V600" s="374">
        <f t="shared" si="233"/>
        <v>0</v>
      </c>
      <c r="W600" s="410"/>
      <c r="X600" s="374">
        <f t="shared" si="237"/>
        <v>0</v>
      </c>
      <c r="Y600" s="405"/>
      <c r="Z600" s="374">
        <f t="shared" si="238"/>
        <v>0</v>
      </c>
      <c r="AA600" s="410"/>
      <c r="AB600" s="374">
        <f t="shared" si="232"/>
        <v>0</v>
      </c>
      <c r="AC600" s="390"/>
      <c r="AD600" s="404"/>
      <c r="AE600" s="603"/>
    </row>
    <row r="601" spans="1:31" hidden="1">
      <c r="A601" s="570"/>
      <c r="B601" s="573" t="s">
        <v>418</v>
      </c>
      <c r="C601" s="572"/>
      <c r="D601" s="446"/>
      <c r="E601" s="410"/>
      <c r="F601" s="374" t="str">
        <f t="shared" si="226"/>
        <v xml:space="preserve"> </v>
      </c>
      <c r="G601" s="410"/>
      <c r="H601" s="374" t="str">
        <f t="shared" si="228"/>
        <v xml:space="preserve"> </v>
      </c>
      <c r="I601" s="409"/>
      <c r="J601" s="374" t="str">
        <f t="shared" si="229"/>
        <v xml:space="preserve"> </v>
      </c>
      <c r="K601" s="410"/>
      <c r="L601" s="374" t="str">
        <f t="shared" si="234"/>
        <v xml:space="preserve"> </v>
      </c>
      <c r="M601" s="405"/>
      <c r="N601" s="374" t="str">
        <f t="shared" si="230"/>
        <v xml:space="preserve"> </v>
      </c>
      <c r="O601" s="410"/>
      <c r="P601" s="374" t="str">
        <f t="shared" si="227"/>
        <v xml:space="preserve"> </v>
      </c>
      <c r="Q601" s="409"/>
      <c r="R601" s="374" t="str">
        <f t="shared" si="235"/>
        <v xml:space="preserve"> </v>
      </c>
      <c r="S601" s="447"/>
      <c r="T601" s="374" t="str">
        <f t="shared" si="236"/>
        <v xml:space="preserve"> </v>
      </c>
      <c r="U601" s="374"/>
      <c r="V601" s="374" t="str">
        <f t="shared" si="233"/>
        <v xml:space="preserve"> </v>
      </c>
      <c r="W601" s="410"/>
      <c r="X601" s="374" t="str">
        <f t="shared" si="237"/>
        <v xml:space="preserve"> </v>
      </c>
      <c r="Y601" s="405"/>
      <c r="Z601" s="374" t="str">
        <f t="shared" si="238"/>
        <v xml:space="preserve"> </v>
      </c>
      <c r="AA601" s="410"/>
      <c r="AB601" s="374" t="str">
        <f t="shared" si="232"/>
        <v xml:space="preserve"> </v>
      </c>
      <c r="AC601" s="390"/>
      <c r="AD601" s="404"/>
      <c r="AE601" s="603"/>
    </row>
    <row r="602" spans="1:31">
      <c r="A602" s="572"/>
      <c r="B602" s="574" t="s">
        <v>792</v>
      </c>
      <c r="C602" s="572" t="s">
        <v>628</v>
      </c>
      <c r="D602" s="446"/>
      <c r="E602" s="409"/>
      <c r="F602" s="374">
        <f t="shared" si="226"/>
        <v>0</v>
      </c>
      <c r="G602" s="410"/>
      <c r="H602" s="374">
        <f t="shared" si="228"/>
        <v>0</v>
      </c>
      <c r="I602" s="409"/>
      <c r="J602" s="374">
        <f t="shared" si="229"/>
        <v>0</v>
      </c>
      <c r="K602" s="410"/>
      <c r="L602" s="374">
        <f t="shared" si="234"/>
        <v>0</v>
      </c>
      <c r="M602" s="405"/>
      <c r="N602" s="374">
        <f t="shared" si="230"/>
        <v>0</v>
      </c>
      <c r="O602" s="410"/>
      <c r="P602" s="374">
        <f t="shared" si="227"/>
        <v>0</v>
      </c>
      <c r="Q602" s="409"/>
      <c r="R602" s="374">
        <f t="shared" si="235"/>
        <v>0</v>
      </c>
      <c r="S602" s="447"/>
      <c r="T602" s="374">
        <f t="shared" si="236"/>
        <v>0</v>
      </c>
      <c r="U602" s="374"/>
      <c r="V602" s="374">
        <f t="shared" si="233"/>
        <v>0</v>
      </c>
      <c r="W602" s="410"/>
      <c r="X602" s="374">
        <f t="shared" si="237"/>
        <v>0</v>
      </c>
      <c r="Y602" s="405"/>
      <c r="Z602" s="374">
        <f t="shared" si="238"/>
        <v>0</v>
      </c>
      <c r="AA602" s="410"/>
      <c r="AB602" s="374">
        <f t="shared" si="232"/>
        <v>0</v>
      </c>
      <c r="AC602" s="390"/>
      <c r="AD602" s="404"/>
      <c r="AE602" s="603"/>
    </row>
    <row r="603" spans="1:31">
      <c r="A603" s="572"/>
      <c r="B603" s="574" t="s">
        <v>793</v>
      </c>
      <c r="C603" s="572" t="s">
        <v>628</v>
      </c>
      <c r="D603" s="446">
        <v>16268</v>
      </c>
      <c r="E603" s="409">
        <v>312</v>
      </c>
      <c r="F603" s="374">
        <f t="shared" si="226"/>
        <v>312</v>
      </c>
      <c r="G603" s="405"/>
      <c r="H603" s="374">
        <f t="shared" si="228"/>
        <v>312</v>
      </c>
      <c r="I603" s="409"/>
      <c r="J603" s="374">
        <f t="shared" si="229"/>
        <v>312</v>
      </c>
      <c r="K603" s="410"/>
      <c r="L603" s="374">
        <f t="shared" si="234"/>
        <v>312</v>
      </c>
      <c r="M603" s="405"/>
      <c r="N603" s="374">
        <f t="shared" si="230"/>
        <v>312</v>
      </c>
      <c r="O603" s="410"/>
      <c r="P603" s="374">
        <f t="shared" si="227"/>
        <v>312</v>
      </c>
      <c r="Q603" s="409"/>
      <c r="R603" s="374">
        <f t="shared" si="235"/>
        <v>312</v>
      </c>
      <c r="S603" s="447"/>
      <c r="T603" s="374">
        <f t="shared" si="236"/>
        <v>312</v>
      </c>
      <c r="U603" s="374"/>
      <c r="V603" s="374">
        <f t="shared" si="233"/>
        <v>312</v>
      </c>
      <c r="W603" s="410"/>
      <c r="X603" s="374">
        <f t="shared" si="237"/>
        <v>312</v>
      </c>
      <c r="Y603" s="405"/>
      <c r="Z603" s="374">
        <f t="shared" si="238"/>
        <v>312</v>
      </c>
      <c r="AA603" s="410"/>
      <c r="AB603" s="374">
        <f t="shared" si="232"/>
        <v>312</v>
      </c>
      <c r="AC603" s="635">
        <f>+AB603/D603*100</f>
        <v>1.9178755839685271</v>
      </c>
      <c r="AD603" s="404"/>
      <c r="AE603" s="603"/>
    </row>
    <row r="604" spans="1:31" hidden="1">
      <c r="A604" s="572" t="s">
        <v>232</v>
      </c>
      <c r="B604" s="575" t="s">
        <v>794</v>
      </c>
      <c r="C604" s="572" t="s">
        <v>630</v>
      </c>
      <c r="D604" s="446"/>
      <c r="E604" s="409"/>
      <c r="F604" s="374">
        <f t="shared" si="226"/>
        <v>0</v>
      </c>
      <c r="G604" s="405"/>
      <c r="H604" s="374">
        <f t="shared" si="228"/>
        <v>0</v>
      </c>
      <c r="I604" s="409"/>
      <c r="J604" s="374">
        <f t="shared" si="229"/>
        <v>0</v>
      </c>
      <c r="K604" s="410"/>
      <c r="L604" s="374">
        <f t="shared" si="234"/>
        <v>0</v>
      </c>
      <c r="M604" s="405"/>
      <c r="N604" s="374">
        <f t="shared" si="230"/>
        <v>0</v>
      </c>
      <c r="O604" s="410"/>
      <c r="P604" s="374">
        <f t="shared" si="227"/>
        <v>0</v>
      </c>
      <c r="Q604" s="410"/>
      <c r="R604" s="374">
        <f t="shared" si="235"/>
        <v>0</v>
      </c>
      <c r="S604" s="411"/>
      <c r="T604" s="374">
        <f t="shared" si="236"/>
        <v>0</v>
      </c>
      <c r="U604" s="374"/>
      <c r="V604" s="374">
        <f t="shared" si="233"/>
        <v>0</v>
      </c>
      <c r="W604" s="410"/>
      <c r="X604" s="374">
        <f t="shared" si="237"/>
        <v>0</v>
      </c>
      <c r="Y604" s="405"/>
      <c r="Z604" s="374">
        <f t="shared" si="238"/>
        <v>0</v>
      </c>
      <c r="AA604" s="410"/>
      <c r="AB604" s="374">
        <f t="shared" si="232"/>
        <v>0</v>
      </c>
      <c r="AC604" s="635" t="e">
        <f t="shared" ref="AC604:AC611" si="239">+AB604/D604*100</f>
        <v>#DIV/0!</v>
      </c>
      <c r="AD604" s="404"/>
    </row>
    <row r="605" spans="1:31" hidden="1">
      <c r="A605" s="572"/>
      <c r="B605" s="573" t="s">
        <v>418</v>
      </c>
      <c r="C605" s="572"/>
      <c r="D605" s="405"/>
      <c r="E605" s="410"/>
      <c r="F605" s="374" t="str">
        <f t="shared" si="226"/>
        <v xml:space="preserve"> </v>
      </c>
      <c r="G605" s="405"/>
      <c r="H605" s="374" t="str">
        <f t="shared" si="228"/>
        <v xml:space="preserve"> </v>
      </c>
      <c r="I605" s="409"/>
      <c r="J605" s="374" t="str">
        <f t="shared" si="229"/>
        <v xml:space="preserve"> </v>
      </c>
      <c r="K605" s="410"/>
      <c r="L605" s="374" t="str">
        <f t="shared" si="234"/>
        <v xml:space="preserve"> </v>
      </c>
      <c r="M605" s="405"/>
      <c r="N605" s="374" t="str">
        <f t="shared" si="230"/>
        <v xml:space="preserve"> </v>
      </c>
      <c r="O605" s="410"/>
      <c r="P605" s="374" t="str">
        <f t="shared" si="227"/>
        <v xml:space="preserve"> </v>
      </c>
      <c r="Q605" s="410"/>
      <c r="R605" s="374" t="str">
        <f t="shared" si="235"/>
        <v xml:space="preserve"> </v>
      </c>
      <c r="S605" s="411"/>
      <c r="T605" s="374" t="str">
        <f t="shared" si="236"/>
        <v xml:space="preserve"> </v>
      </c>
      <c r="U605" s="374"/>
      <c r="V605" s="374" t="str">
        <f t="shared" si="233"/>
        <v xml:space="preserve"> </v>
      </c>
      <c r="W605" s="410"/>
      <c r="X605" s="374" t="str">
        <f t="shared" si="237"/>
        <v xml:space="preserve"> </v>
      </c>
      <c r="Y605" s="405"/>
      <c r="Z605" s="374" t="str">
        <f t="shared" si="238"/>
        <v xml:space="preserve"> </v>
      </c>
      <c r="AA605" s="410"/>
      <c r="AB605" s="374" t="str">
        <f t="shared" si="232"/>
        <v xml:space="preserve"> </v>
      </c>
      <c r="AC605" s="635" t="e">
        <f t="shared" si="239"/>
        <v>#VALUE!</v>
      </c>
      <c r="AD605" s="404"/>
    </row>
    <row r="606" spans="1:31" hidden="1">
      <c r="A606" s="572"/>
      <c r="B606" s="574" t="s">
        <v>792</v>
      </c>
      <c r="C606" s="572" t="s">
        <v>628</v>
      </c>
      <c r="D606" s="405"/>
      <c r="E606" s="410"/>
      <c r="F606" s="374">
        <f t="shared" si="226"/>
        <v>0</v>
      </c>
      <c r="G606" s="405"/>
      <c r="H606" s="374">
        <f t="shared" si="228"/>
        <v>0</v>
      </c>
      <c r="I606" s="409"/>
      <c r="J606" s="374">
        <f t="shared" si="229"/>
        <v>0</v>
      </c>
      <c r="K606" s="410"/>
      <c r="L606" s="374">
        <f t="shared" si="234"/>
        <v>0</v>
      </c>
      <c r="M606" s="405"/>
      <c r="N606" s="374">
        <f t="shared" si="230"/>
        <v>0</v>
      </c>
      <c r="O606" s="410"/>
      <c r="P606" s="374">
        <f t="shared" si="227"/>
        <v>0</v>
      </c>
      <c r="Q606" s="410"/>
      <c r="R606" s="374">
        <f t="shared" si="235"/>
        <v>0</v>
      </c>
      <c r="S606" s="411"/>
      <c r="T606" s="374">
        <f t="shared" si="236"/>
        <v>0</v>
      </c>
      <c r="U606" s="374"/>
      <c r="V606" s="374">
        <f t="shared" si="233"/>
        <v>0</v>
      </c>
      <c r="W606" s="410"/>
      <c r="X606" s="374">
        <f t="shared" si="237"/>
        <v>0</v>
      </c>
      <c r="Y606" s="405"/>
      <c r="Z606" s="374">
        <f t="shared" si="238"/>
        <v>0</v>
      </c>
      <c r="AA606" s="410"/>
      <c r="AB606" s="374">
        <f t="shared" si="232"/>
        <v>0</v>
      </c>
      <c r="AC606" s="635" t="e">
        <f t="shared" si="239"/>
        <v>#DIV/0!</v>
      </c>
      <c r="AD606" s="404"/>
    </row>
    <row r="607" spans="1:31" hidden="1">
      <c r="A607" s="572"/>
      <c r="B607" s="574" t="s">
        <v>795</v>
      </c>
      <c r="C607" s="572" t="s">
        <v>628</v>
      </c>
      <c r="D607" s="446"/>
      <c r="E607" s="409"/>
      <c r="F607" s="374">
        <f t="shared" si="226"/>
        <v>0</v>
      </c>
      <c r="G607" s="405"/>
      <c r="H607" s="374">
        <f t="shared" si="228"/>
        <v>0</v>
      </c>
      <c r="I607" s="409"/>
      <c r="J607" s="374">
        <f t="shared" si="229"/>
        <v>0</v>
      </c>
      <c r="K607" s="410"/>
      <c r="L607" s="374">
        <f t="shared" si="234"/>
        <v>0</v>
      </c>
      <c r="M607" s="405"/>
      <c r="N607" s="374">
        <f t="shared" si="230"/>
        <v>0</v>
      </c>
      <c r="O607" s="410"/>
      <c r="P607" s="374">
        <f t="shared" si="227"/>
        <v>0</v>
      </c>
      <c r="Q607" s="410"/>
      <c r="R607" s="374">
        <f t="shared" si="235"/>
        <v>0</v>
      </c>
      <c r="S607" s="411"/>
      <c r="T607" s="374">
        <f t="shared" si="236"/>
        <v>0</v>
      </c>
      <c r="U607" s="374"/>
      <c r="V607" s="374">
        <f t="shared" si="233"/>
        <v>0</v>
      </c>
      <c r="W607" s="410"/>
      <c r="X607" s="374">
        <f t="shared" si="237"/>
        <v>0</v>
      </c>
      <c r="Y607" s="405"/>
      <c r="Z607" s="374">
        <f t="shared" si="238"/>
        <v>0</v>
      </c>
      <c r="AA607" s="410"/>
      <c r="AB607" s="374">
        <f t="shared" si="232"/>
        <v>0</v>
      </c>
      <c r="AC607" s="635" t="e">
        <f t="shared" si="239"/>
        <v>#DIV/0!</v>
      </c>
      <c r="AD607" s="404"/>
    </row>
    <row r="608" spans="1:31" hidden="1">
      <c r="A608" s="570">
        <v>2</v>
      </c>
      <c r="B608" s="571" t="s">
        <v>629</v>
      </c>
      <c r="C608" s="572" t="s">
        <v>630</v>
      </c>
      <c r="D608" s="446"/>
      <c r="E608" s="409"/>
      <c r="F608" s="374">
        <f t="shared" ref="F608:F620" si="240">IF(LEN(C608)=0," ",E608)</f>
        <v>0</v>
      </c>
      <c r="G608" s="405"/>
      <c r="H608" s="374">
        <f t="shared" si="228"/>
        <v>0</v>
      </c>
      <c r="I608" s="409"/>
      <c r="J608" s="374">
        <f t="shared" si="229"/>
        <v>0</v>
      </c>
      <c r="K608" s="410"/>
      <c r="L608" s="374">
        <f t="shared" si="234"/>
        <v>0</v>
      </c>
      <c r="M608" s="405"/>
      <c r="N608" s="374">
        <f t="shared" si="230"/>
        <v>0</v>
      </c>
      <c r="O608" s="410"/>
      <c r="P608" s="374">
        <f t="shared" si="227"/>
        <v>0</v>
      </c>
      <c r="Q608" s="410"/>
      <c r="R608" s="374">
        <f t="shared" si="235"/>
        <v>0</v>
      </c>
      <c r="S608" s="411"/>
      <c r="T608" s="374">
        <f t="shared" si="236"/>
        <v>0</v>
      </c>
      <c r="U608" s="374"/>
      <c r="V608" s="374">
        <f t="shared" si="233"/>
        <v>0</v>
      </c>
      <c r="W608" s="410"/>
      <c r="X608" s="374">
        <f t="shared" si="237"/>
        <v>0</v>
      </c>
      <c r="Y608" s="405"/>
      <c r="Z608" s="374">
        <f t="shared" si="238"/>
        <v>0</v>
      </c>
      <c r="AA608" s="410"/>
      <c r="AB608" s="374">
        <f t="shared" si="232"/>
        <v>0</v>
      </c>
      <c r="AC608" s="635" t="e">
        <f t="shared" si="239"/>
        <v>#DIV/0!</v>
      </c>
      <c r="AD608" s="404"/>
    </row>
    <row r="609" spans="1:30" hidden="1">
      <c r="A609" s="572"/>
      <c r="B609" s="574" t="s">
        <v>796</v>
      </c>
      <c r="C609" s="572" t="s">
        <v>630</v>
      </c>
      <c r="D609" s="446"/>
      <c r="E609" s="409"/>
      <c r="F609" s="374">
        <f t="shared" si="240"/>
        <v>0</v>
      </c>
      <c r="G609" s="405"/>
      <c r="H609" s="374">
        <f t="shared" si="228"/>
        <v>0</v>
      </c>
      <c r="I609" s="409"/>
      <c r="J609" s="374">
        <f t="shared" si="229"/>
        <v>0</v>
      </c>
      <c r="K609" s="410"/>
      <c r="L609" s="374">
        <f t="shared" si="234"/>
        <v>0</v>
      </c>
      <c r="M609" s="405"/>
      <c r="N609" s="374">
        <f t="shared" si="230"/>
        <v>0</v>
      </c>
      <c r="O609" s="410"/>
      <c r="P609" s="374">
        <f t="shared" ref="P609:P619" si="241">IF(LEN($C609)=0," ",N609+O609)</f>
        <v>0</v>
      </c>
      <c r="Q609" s="410"/>
      <c r="R609" s="374">
        <f t="shared" si="235"/>
        <v>0</v>
      </c>
      <c r="S609" s="411"/>
      <c r="T609" s="374">
        <f t="shared" si="236"/>
        <v>0</v>
      </c>
      <c r="U609" s="374"/>
      <c r="V609" s="374">
        <f t="shared" si="233"/>
        <v>0</v>
      </c>
      <c r="W609" s="410"/>
      <c r="X609" s="374">
        <f t="shared" si="237"/>
        <v>0</v>
      </c>
      <c r="Y609" s="405"/>
      <c r="Z609" s="374">
        <f t="shared" si="238"/>
        <v>0</v>
      </c>
      <c r="AA609" s="410"/>
      <c r="AB609" s="374">
        <f t="shared" si="232"/>
        <v>0</v>
      </c>
      <c r="AC609" s="635" t="e">
        <f t="shared" si="239"/>
        <v>#DIV/0!</v>
      </c>
      <c r="AD609" s="404"/>
    </row>
    <row r="610" spans="1:30" hidden="1">
      <c r="A610" s="572"/>
      <c r="B610" s="574" t="s">
        <v>797</v>
      </c>
      <c r="C610" s="572" t="s">
        <v>630</v>
      </c>
      <c r="D610" s="446"/>
      <c r="E610" s="409"/>
      <c r="F610" s="374">
        <f t="shared" si="240"/>
        <v>0</v>
      </c>
      <c r="G610" s="405"/>
      <c r="H610" s="374">
        <f t="shared" ref="H610:H620" si="242">IF(LEN(C610)=0," ",F610+G610)</f>
        <v>0</v>
      </c>
      <c r="I610" s="409"/>
      <c r="J610" s="374">
        <f t="shared" ref="J610:J620" si="243">IF(LEN($C610)=0," ",H610+I610)</f>
        <v>0</v>
      </c>
      <c r="K610" s="410"/>
      <c r="L610" s="374">
        <f t="shared" si="234"/>
        <v>0</v>
      </c>
      <c r="M610" s="405"/>
      <c r="N610" s="374">
        <f t="shared" ref="N610:N617" si="244">IF(LEN($C610)=0," ",L610+M610)</f>
        <v>0</v>
      </c>
      <c r="O610" s="410"/>
      <c r="P610" s="374">
        <f t="shared" si="241"/>
        <v>0</v>
      </c>
      <c r="Q610" s="410"/>
      <c r="R610" s="374">
        <f t="shared" si="235"/>
        <v>0</v>
      </c>
      <c r="S610" s="411"/>
      <c r="T610" s="374">
        <f t="shared" si="236"/>
        <v>0</v>
      </c>
      <c r="U610" s="374"/>
      <c r="V610" s="374">
        <f t="shared" si="233"/>
        <v>0</v>
      </c>
      <c r="W610" s="410"/>
      <c r="X610" s="374">
        <f t="shared" si="237"/>
        <v>0</v>
      </c>
      <c r="Y610" s="405"/>
      <c r="Z610" s="374">
        <f t="shared" si="238"/>
        <v>0</v>
      </c>
      <c r="AA610" s="410"/>
      <c r="AB610" s="374">
        <f t="shared" si="232"/>
        <v>0</v>
      </c>
      <c r="AC610" s="635" t="e">
        <f t="shared" si="239"/>
        <v>#DIV/0!</v>
      </c>
      <c r="AD610" s="404"/>
    </row>
    <row r="611" spans="1:30">
      <c r="A611" s="572"/>
      <c r="B611" s="574" t="s">
        <v>936</v>
      </c>
      <c r="C611" s="572" t="s">
        <v>628</v>
      </c>
      <c r="D611" s="446">
        <v>186</v>
      </c>
      <c r="E611" s="409">
        <v>4</v>
      </c>
      <c r="F611" s="374">
        <f t="shared" si="240"/>
        <v>4</v>
      </c>
      <c r="G611" s="405"/>
      <c r="H611" s="374">
        <f t="shared" si="242"/>
        <v>4</v>
      </c>
      <c r="I611" s="477"/>
      <c r="J611" s="374">
        <f t="shared" si="243"/>
        <v>4</v>
      </c>
      <c r="K611" s="410"/>
      <c r="L611" s="374">
        <f t="shared" si="234"/>
        <v>4</v>
      </c>
      <c r="M611" s="405"/>
      <c r="N611" s="374">
        <f t="shared" si="244"/>
        <v>4</v>
      </c>
      <c r="O611" s="410"/>
      <c r="P611" s="374">
        <f t="shared" si="241"/>
        <v>4</v>
      </c>
      <c r="Q611" s="410"/>
      <c r="R611" s="374">
        <f t="shared" si="235"/>
        <v>4</v>
      </c>
      <c r="S611" s="411"/>
      <c r="T611" s="374">
        <f t="shared" si="236"/>
        <v>4</v>
      </c>
      <c r="U611" s="374"/>
      <c r="V611" s="374">
        <f t="shared" si="233"/>
        <v>4</v>
      </c>
      <c r="W611" s="410"/>
      <c r="X611" s="374">
        <f t="shared" si="237"/>
        <v>4</v>
      </c>
      <c r="Y611" s="405"/>
      <c r="Z611" s="374">
        <f t="shared" si="238"/>
        <v>4</v>
      </c>
      <c r="AA611" s="410"/>
      <c r="AB611" s="374">
        <f t="shared" si="232"/>
        <v>4</v>
      </c>
      <c r="AC611" s="635">
        <f t="shared" si="239"/>
        <v>2.1505376344086025</v>
      </c>
      <c r="AD611" s="404"/>
    </row>
    <row r="612" spans="1:30" hidden="1">
      <c r="A612" s="570">
        <v>3</v>
      </c>
      <c r="B612" s="571" t="s">
        <v>798</v>
      </c>
      <c r="C612" s="572" t="s">
        <v>630</v>
      </c>
      <c r="D612" s="446"/>
      <c r="E612" s="409"/>
      <c r="F612" s="374">
        <f t="shared" si="240"/>
        <v>0</v>
      </c>
      <c r="G612" s="381"/>
      <c r="H612" s="374">
        <f t="shared" si="242"/>
        <v>0</v>
      </c>
      <c r="I612" s="409"/>
      <c r="J612" s="374">
        <f t="shared" si="243"/>
        <v>0</v>
      </c>
      <c r="K612" s="409"/>
      <c r="L612" s="381">
        <f>IF(LEN($C612)=0," ",J612+K612)</f>
        <v>0</v>
      </c>
      <c r="M612" s="446"/>
      <c r="N612" s="374">
        <f t="shared" si="244"/>
        <v>0</v>
      </c>
      <c r="O612" s="409"/>
      <c r="P612" s="374">
        <f t="shared" si="241"/>
        <v>0</v>
      </c>
      <c r="Q612" s="409"/>
      <c r="R612" s="374">
        <f t="shared" si="235"/>
        <v>0</v>
      </c>
      <c r="S612" s="447"/>
      <c r="T612" s="374">
        <f t="shared" si="236"/>
        <v>0</v>
      </c>
      <c r="U612" s="381"/>
      <c r="V612" s="374">
        <f t="shared" si="233"/>
        <v>0</v>
      </c>
      <c r="W612" s="409"/>
      <c r="X612" s="374">
        <f t="shared" si="237"/>
        <v>0</v>
      </c>
      <c r="Y612" s="446"/>
      <c r="Z612" s="374">
        <f t="shared" si="238"/>
        <v>0</v>
      </c>
      <c r="AA612" s="409"/>
      <c r="AB612" s="374">
        <f t="shared" si="232"/>
        <v>0</v>
      </c>
      <c r="AC612" s="390" t="e">
        <f>+AB612/D612*100</f>
        <v>#DIV/0!</v>
      </c>
      <c r="AD612" s="404"/>
    </row>
    <row r="613" spans="1:30" hidden="1">
      <c r="A613" s="570"/>
      <c r="B613" s="574" t="s">
        <v>799</v>
      </c>
      <c r="C613" s="572"/>
      <c r="D613" s="446"/>
      <c r="E613" s="409"/>
      <c r="F613" s="374" t="str">
        <f t="shared" si="240"/>
        <v xml:space="preserve"> </v>
      </c>
      <c r="G613" s="446"/>
      <c r="H613" s="374" t="str">
        <f t="shared" si="242"/>
        <v xml:space="preserve"> </v>
      </c>
      <c r="I613" s="409"/>
      <c r="J613" s="374" t="str">
        <f t="shared" si="243"/>
        <v xml:space="preserve"> </v>
      </c>
      <c r="K613" s="409"/>
      <c r="L613" s="381" t="str">
        <f>IF(LEN($C613)=0," ",J613+K613)</f>
        <v xml:space="preserve"> </v>
      </c>
      <c r="M613" s="446"/>
      <c r="N613" s="374" t="str">
        <f t="shared" si="244"/>
        <v xml:space="preserve"> </v>
      </c>
      <c r="O613" s="409"/>
      <c r="P613" s="374" t="str">
        <f t="shared" si="241"/>
        <v xml:space="preserve"> </v>
      </c>
      <c r="Q613" s="409"/>
      <c r="R613" s="374" t="str">
        <f t="shared" si="235"/>
        <v xml:space="preserve"> </v>
      </c>
      <c r="S613" s="447"/>
      <c r="T613" s="374" t="str">
        <f t="shared" si="236"/>
        <v xml:space="preserve"> </v>
      </c>
      <c r="U613" s="381"/>
      <c r="V613" s="374" t="str">
        <f t="shared" si="233"/>
        <v xml:space="preserve"> </v>
      </c>
      <c r="W613" s="409"/>
      <c r="X613" s="374" t="str">
        <f t="shared" si="237"/>
        <v xml:space="preserve"> </v>
      </c>
      <c r="Y613" s="446"/>
      <c r="Z613" s="374" t="str">
        <f t="shared" si="238"/>
        <v xml:space="preserve"> </v>
      </c>
      <c r="AA613" s="409"/>
      <c r="AB613" s="374" t="str">
        <f t="shared" si="232"/>
        <v xml:space="preserve"> </v>
      </c>
      <c r="AC613" s="390"/>
      <c r="AD613" s="404"/>
    </row>
    <row r="614" spans="1:30" hidden="1">
      <c r="A614" s="572"/>
      <c r="B614" s="574" t="s">
        <v>800</v>
      </c>
      <c r="C614" s="572" t="s">
        <v>630</v>
      </c>
      <c r="D614" s="446"/>
      <c r="E614" s="409"/>
      <c r="F614" s="374">
        <f t="shared" si="240"/>
        <v>0</v>
      </c>
      <c r="G614" s="446"/>
      <c r="H614" s="374">
        <f t="shared" si="242"/>
        <v>0</v>
      </c>
      <c r="I614" s="409"/>
      <c r="J614" s="374">
        <f t="shared" si="243"/>
        <v>0</v>
      </c>
      <c r="K614" s="409"/>
      <c r="L614" s="381">
        <f>IF(LEN($C614)=0," ",J614+K614)</f>
        <v>0</v>
      </c>
      <c r="M614" s="446"/>
      <c r="N614" s="374">
        <f t="shared" si="244"/>
        <v>0</v>
      </c>
      <c r="O614" s="409"/>
      <c r="P614" s="374">
        <f t="shared" si="241"/>
        <v>0</v>
      </c>
      <c r="Q614" s="409"/>
      <c r="R614" s="374">
        <f t="shared" si="235"/>
        <v>0</v>
      </c>
      <c r="S614" s="447"/>
      <c r="T614" s="374">
        <f t="shared" si="236"/>
        <v>0</v>
      </c>
      <c r="U614" s="381"/>
      <c r="V614" s="374">
        <f t="shared" si="233"/>
        <v>0</v>
      </c>
      <c r="W614" s="409"/>
      <c r="X614" s="374">
        <f t="shared" si="237"/>
        <v>0</v>
      </c>
      <c r="Y614" s="446"/>
      <c r="Z614" s="374">
        <f t="shared" si="238"/>
        <v>0</v>
      </c>
      <c r="AA614" s="409"/>
      <c r="AB614" s="374">
        <f t="shared" si="232"/>
        <v>0</v>
      </c>
      <c r="AC614" s="390" t="e">
        <f>+AB614/D614*100</f>
        <v>#DIV/0!</v>
      </c>
      <c r="AD614" s="404"/>
    </row>
    <row r="615" spans="1:30" ht="34.799999999999997">
      <c r="A615" s="570" t="s">
        <v>52</v>
      </c>
      <c r="B615" s="576" t="s">
        <v>889</v>
      </c>
      <c r="C615" s="577"/>
      <c r="D615" s="405"/>
      <c r="E615" s="410"/>
      <c r="F615" s="374" t="str">
        <f t="shared" si="240"/>
        <v xml:space="preserve"> </v>
      </c>
      <c r="G615" s="405"/>
      <c r="H615" s="374" t="str">
        <f t="shared" si="242"/>
        <v xml:space="preserve"> </v>
      </c>
      <c r="I615" s="410"/>
      <c r="J615" s="374" t="str">
        <f t="shared" si="243"/>
        <v xml:space="preserve"> </v>
      </c>
      <c r="K615" s="410"/>
      <c r="L615" s="374" t="str">
        <f>IF(LEN($C615)=0," ",J615+K615)</f>
        <v xml:space="preserve"> </v>
      </c>
      <c r="M615" s="405"/>
      <c r="N615" s="374" t="str">
        <f t="shared" si="244"/>
        <v xml:space="preserve"> </v>
      </c>
      <c r="O615" s="410"/>
      <c r="P615" s="374" t="str">
        <f t="shared" si="241"/>
        <v xml:space="preserve"> </v>
      </c>
      <c r="Q615" s="410"/>
      <c r="R615" s="374" t="str">
        <f t="shared" si="235"/>
        <v xml:space="preserve"> </v>
      </c>
      <c r="S615" s="411"/>
      <c r="T615" s="374" t="str">
        <f t="shared" si="236"/>
        <v xml:space="preserve"> </v>
      </c>
      <c r="U615" s="374"/>
      <c r="V615" s="374" t="str">
        <f t="shared" si="233"/>
        <v xml:space="preserve"> </v>
      </c>
      <c r="W615" s="410"/>
      <c r="X615" s="374" t="str">
        <f t="shared" si="237"/>
        <v xml:space="preserve"> </v>
      </c>
      <c r="Y615" s="405"/>
      <c r="Z615" s="374" t="str">
        <f t="shared" si="238"/>
        <v xml:space="preserve"> </v>
      </c>
      <c r="AA615" s="410"/>
      <c r="AB615" s="374" t="str">
        <f t="shared" si="232"/>
        <v xml:space="preserve"> </v>
      </c>
      <c r="AC615" s="390"/>
      <c r="AD615" s="404"/>
    </row>
    <row r="616" spans="1:30">
      <c r="A616" s="570">
        <v>1</v>
      </c>
      <c r="B616" s="571" t="s">
        <v>926</v>
      </c>
      <c r="C616" s="570" t="s">
        <v>408</v>
      </c>
      <c r="D616" s="446">
        <v>13</v>
      </c>
      <c r="E616" s="409">
        <v>2</v>
      </c>
      <c r="F616" s="374">
        <f t="shared" si="240"/>
        <v>2</v>
      </c>
      <c r="G616" s="409"/>
      <c r="H616" s="374">
        <f t="shared" si="242"/>
        <v>2</v>
      </c>
      <c r="I616" s="409"/>
      <c r="J616" s="374">
        <f t="shared" si="243"/>
        <v>2</v>
      </c>
      <c r="K616" s="410"/>
      <c r="L616" s="374">
        <f>IF(LEN($C616)=0," ",J616+K616)</f>
        <v>2</v>
      </c>
      <c r="M616" s="405"/>
      <c r="N616" s="374">
        <f t="shared" si="244"/>
        <v>2</v>
      </c>
      <c r="O616" s="410"/>
      <c r="P616" s="374">
        <f t="shared" si="241"/>
        <v>2</v>
      </c>
      <c r="Q616" s="410"/>
      <c r="R616" s="374">
        <f t="shared" si="235"/>
        <v>2</v>
      </c>
      <c r="S616" s="411"/>
      <c r="T616" s="374">
        <f t="shared" si="236"/>
        <v>2</v>
      </c>
      <c r="U616" s="374"/>
      <c r="V616" s="374">
        <f t="shared" si="233"/>
        <v>2</v>
      </c>
      <c r="W616" s="410"/>
      <c r="X616" s="374">
        <f t="shared" si="237"/>
        <v>2</v>
      </c>
      <c r="Y616" s="405"/>
      <c r="Z616" s="374">
        <f t="shared" si="238"/>
        <v>2</v>
      </c>
      <c r="AA616" s="410"/>
      <c r="AB616" s="374">
        <f t="shared" si="232"/>
        <v>2</v>
      </c>
      <c r="AC616" s="381">
        <f>+AB616/D616*100</f>
        <v>15.384615384615385</v>
      </c>
      <c r="AD616" s="404"/>
    </row>
    <row r="617" spans="1:30">
      <c r="A617" s="570"/>
      <c r="B617" s="574" t="s">
        <v>937</v>
      </c>
      <c r="C617" s="572" t="s">
        <v>408</v>
      </c>
      <c r="D617" s="446">
        <v>6</v>
      </c>
      <c r="E617" s="409">
        <v>2</v>
      </c>
      <c r="F617" s="374">
        <f t="shared" si="240"/>
        <v>2</v>
      </c>
      <c r="G617" s="409"/>
      <c r="H617" s="374">
        <f t="shared" si="242"/>
        <v>2</v>
      </c>
      <c r="I617" s="409"/>
      <c r="J617" s="374">
        <f t="shared" si="243"/>
        <v>2</v>
      </c>
      <c r="K617" s="410"/>
      <c r="L617" s="374">
        <f t="shared" ref="L617:L619" si="245">IF(LEN($C617)=0," ",J617+K617)</f>
        <v>2</v>
      </c>
      <c r="M617" s="405"/>
      <c r="N617" s="374">
        <f t="shared" si="244"/>
        <v>2</v>
      </c>
      <c r="O617" s="410"/>
      <c r="P617" s="374">
        <f t="shared" si="241"/>
        <v>2</v>
      </c>
      <c r="Q617" s="410"/>
      <c r="R617" s="374">
        <f t="shared" si="235"/>
        <v>2</v>
      </c>
      <c r="S617" s="411"/>
      <c r="T617" s="374">
        <f t="shared" si="236"/>
        <v>2</v>
      </c>
      <c r="U617" s="374"/>
      <c r="V617" s="374">
        <f t="shared" si="233"/>
        <v>2</v>
      </c>
      <c r="W617" s="410"/>
      <c r="X617" s="374">
        <f t="shared" si="237"/>
        <v>2</v>
      </c>
      <c r="Y617" s="405"/>
      <c r="Z617" s="374">
        <f t="shared" si="238"/>
        <v>2</v>
      </c>
      <c r="AA617" s="410"/>
      <c r="AB617" s="374">
        <f t="shared" si="232"/>
        <v>2</v>
      </c>
      <c r="AC617" s="381">
        <f>+AB617/D617*100</f>
        <v>33.333333333333329</v>
      </c>
      <c r="AD617" s="404"/>
    </row>
    <row r="618" spans="1:30">
      <c r="A618" s="570"/>
      <c r="B618" s="574" t="s">
        <v>938</v>
      </c>
      <c r="C618" s="572" t="s">
        <v>408</v>
      </c>
      <c r="D618" s="446">
        <v>7</v>
      </c>
      <c r="E618" s="409"/>
      <c r="F618" s="374">
        <f t="shared" si="240"/>
        <v>0</v>
      </c>
      <c r="G618" s="409"/>
      <c r="H618" s="374">
        <f t="shared" si="242"/>
        <v>0</v>
      </c>
      <c r="I618" s="409"/>
      <c r="J618" s="374">
        <f t="shared" si="243"/>
        <v>0</v>
      </c>
      <c r="K618" s="410"/>
      <c r="L618" s="374">
        <f t="shared" si="245"/>
        <v>0</v>
      </c>
      <c r="M618" s="405"/>
      <c r="N618" s="374">
        <f t="shared" ref="N618:N620" si="246">IF(LEN($C618)=0," ",L618+M618)</f>
        <v>0</v>
      </c>
      <c r="O618" s="410"/>
      <c r="P618" s="374">
        <f t="shared" si="241"/>
        <v>0</v>
      </c>
      <c r="Q618" s="410"/>
      <c r="R618" s="374">
        <f t="shared" si="235"/>
        <v>0</v>
      </c>
      <c r="S618" s="411"/>
      <c r="T618" s="374">
        <f t="shared" si="236"/>
        <v>0</v>
      </c>
      <c r="U618" s="374"/>
      <c r="V618" s="374">
        <f t="shared" si="233"/>
        <v>0</v>
      </c>
      <c r="W618" s="410"/>
      <c r="X618" s="374">
        <f t="shared" si="237"/>
        <v>0</v>
      </c>
      <c r="Y618" s="405"/>
      <c r="Z618" s="374">
        <f t="shared" si="238"/>
        <v>0</v>
      </c>
      <c r="AA618" s="410"/>
      <c r="AB618" s="374">
        <f t="shared" si="232"/>
        <v>0</v>
      </c>
      <c r="AC618" s="381">
        <f>+AB618/D618*100</f>
        <v>0</v>
      </c>
      <c r="AD618" s="404"/>
    </row>
    <row r="619" spans="1:30">
      <c r="A619" s="570">
        <v>2</v>
      </c>
      <c r="B619" s="571" t="s">
        <v>927</v>
      </c>
      <c r="C619" s="570" t="str">
        <f>+C616</f>
        <v>Trạm</v>
      </c>
      <c r="D619" s="446"/>
      <c r="E619" s="409"/>
      <c r="F619" s="374">
        <f t="shared" si="240"/>
        <v>0</v>
      </c>
      <c r="G619" s="409"/>
      <c r="H619" s="374">
        <f t="shared" si="242"/>
        <v>0</v>
      </c>
      <c r="I619" s="409"/>
      <c r="J619" s="374">
        <f t="shared" si="243"/>
        <v>0</v>
      </c>
      <c r="K619" s="409"/>
      <c r="L619" s="374">
        <f t="shared" si="245"/>
        <v>0</v>
      </c>
      <c r="M619" s="446"/>
      <c r="N619" s="374">
        <f t="shared" si="246"/>
        <v>0</v>
      </c>
      <c r="O619" s="409"/>
      <c r="P619" s="374">
        <f t="shared" si="241"/>
        <v>0</v>
      </c>
      <c r="Q619" s="409"/>
      <c r="R619" s="374">
        <f t="shared" si="235"/>
        <v>0</v>
      </c>
      <c r="S619" s="447"/>
      <c r="T619" s="374">
        <f t="shared" si="236"/>
        <v>0</v>
      </c>
      <c r="U619" s="381"/>
      <c r="V619" s="381">
        <f>IF(LEN($C619)=0," ",T619+U619)</f>
        <v>0</v>
      </c>
      <c r="W619" s="409"/>
      <c r="X619" s="381">
        <f>IF(LEN($C619)=0," ",V619+W619)</f>
        <v>0</v>
      </c>
      <c r="Y619" s="446"/>
      <c r="Z619" s="381">
        <f>IF(LEN($C619)=0," ",X619+Y619)</f>
        <v>0</v>
      </c>
      <c r="AA619" s="409"/>
      <c r="AB619" s="381">
        <f t="shared" si="232"/>
        <v>0</v>
      </c>
      <c r="AC619" s="381"/>
      <c r="AD619" s="404"/>
    </row>
    <row r="620" spans="1:30">
      <c r="A620" s="578">
        <v>3</v>
      </c>
      <c r="B620" s="571" t="s">
        <v>631</v>
      </c>
      <c r="C620" s="570" t="str">
        <f>+C619</f>
        <v>Trạm</v>
      </c>
      <c r="D620" s="446">
        <v>1</v>
      </c>
      <c r="E620" s="409">
        <v>1</v>
      </c>
      <c r="F620" s="374">
        <f t="shared" si="240"/>
        <v>1</v>
      </c>
      <c r="G620" s="409"/>
      <c r="H620" s="374">
        <f t="shared" si="242"/>
        <v>1</v>
      </c>
      <c r="I620" s="409"/>
      <c r="J620" s="374">
        <f t="shared" si="243"/>
        <v>1</v>
      </c>
      <c r="K620" s="409"/>
      <c r="L620" s="381">
        <f>IF(LEN($C620)=0," ",J620+K620)</f>
        <v>1</v>
      </c>
      <c r="M620" s="446"/>
      <c r="N620" s="374">
        <f t="shared" si="246"/>
        <v>1</v>
      </c>
      <c r="O620" s="409"/>
      <c r="P620" s="381">
        <f t="shared" ref="P620:P621" si="247">IF(LEN($C620)=0," ",N620+O620)</f>
        <v>1</v>
      </c>
      <c r="Q620" s="409"/>
      <c r="R620" s="374">
        <f t="shared" si="235"/>
        <v>1</v>
      </c>
      <c r="S620" s="447"/>
      <c r="T620" s="381">
        <f>IF(LEN($C620)=0," ",R620+S620)</f>
        <v>1</v>
      </c>
      <c r="U620" s="381"/>
      <c r="V620" s="381">
        <f>IF(LEN($C620)=0," ",T620+U620)</f>
        <v>1</v>
      </c>
      <c r="W620" s="409"/>
      <c r="X620" s="381">
        <f>IF(LEN($C620)=0," ",V620+W620)</f>
        <v>1</v>
      </c>
      <c r="Y620" s="446"/>
      <c r="Z620" s="381">
        <f>IF(LEN($C620)=0," ",X620+Y620)</f>
        <v>1</v>
      </c>
      <c r="AA620" s="409"/>
      <c r="AB620" s="381">
        <f>IF(LEN($C620)=0," ",Z620+AA620)</f>
        <v>1</v>
      </c>
      <c r="AC620" s="381">
        <f>+AB620/D620*100</f>
        <v>100</v>
      </c>
      <c r="AD620" s="404"/>
    </row>
    <row r="621" spans="1:30">
      <c r="A621" s="579">
        <v>4</v>
      </c>
      <c r="B621" s="580" t="s">
        <v>632</v>
      </c>
      <c r="C621" s="581" t="str">
        <f>+C620</f>
        <v>Trạm</v>
      </c>
      <c r="D621" s="582"/>
      <c r="E621" s="586"/>
      <c r="F621" s="583"/>
      <c r="G621" s="586"/>
      <c r="H621" s="583">
        <f>IF(LEN(C621)=0," ",F621+G621)</f>
        <v>0</v>
      </c>
      <c r="I621" s="586"/>
      <c r="J621" s="583">
        <f>IF(LEN($C621)=0," ",H621+I621)</f>
        <v>0</v>
      </c>
      <c r="K621" s="586"/>
      <c r="L621" s="583">
        <f>IF(LEN($C621)=0," ",J621+K621)</f>
        <v>0</v>
      </c>
      <c r="M621" s="586"/>
      <c r="N621" s="583">
        <f>IF(LEN($C621)=0," ",L621+M621)</f>
        <v>0</v>
      </c>
      <c r="O621" s="586"/>
      <c r="P621" s="583">
        <f t="shared" si="247"/>
        <v>0</v>
      </c>
      <c r="Q621" s="586"/>
      <c r="R621" s="583">
        <f>IF(LEN($C621)=0," ",P621+Q621)</f>
        <v>0</v>
      </c>
      <c r="S621" s="587"/>
      <c r="T621" s="583">
        <f>IF(LEN($C621)=0," ",R621+S621)</f>
        <v>0</v>
      </c>
      <c r="U621" s="583"/>
      <c r="V621" s="583">
        <f>IF(LEN($C621)=0," ",T621+U621)</f>
        <v>0</v>
      </c>
      <c r="W621" s="586"/>
      <c r="X621" s="583">
        <f>IF(LEN($C621)=0," ",V621+W621)</f>
        <v>0</v>
      </c>
      <c r="Y621" s="582"/>
      <c r="Z621" s="583">
        <f>IF(LEN($C621)=0," ",X621+Y621)</f>
        <v>0</v>
      </c>
      <c r="AA621" s="586"/>
      <c r="AB621" s="583">
        <f>IF(LEN($C621)=0," ",Z621+AA621)</f>
        <v>0</v>
      </c>
      <c r="AC621" s="584"/>
      <c r="AD621" s="584"/>
    </row>
  </sheetData>
  <mergeCells count="10">
    <mergeCell ref="AD2:AD4"/>
    <mergeCell ref="A1:AD1"/>
    <mergeCell ref="A2:A4"/>
    <mergeCell ref="B2:B4"/>
    <mergeCell ref="C2:C4"/>
    <mergeCell ref="AC2:AC4"/>
    <mergeCell ref="D2:AA2"/>
    <mergeCell ref="E3:AA3"/>
    <mergeCell ref="AB2:AB4"/>
    <mergeCell ref="D3:D4"/>
  </mergeCells>
  <pageMargins left="0.27470238095238098" right="0.196850393700787" top="0.196850393700787" bottom="0.35433070866141703" header="0.196850393700787" footer="0.196850393700787"/>
  <pageSetup paperSize="9" scale="59" fitToHeight="0" orientation="portrait" r:id="rId1"/>
  <headerFooter>
    <oddFooter>&amp;C&amp;"time,Regular"&amp;12&amp;P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"/>
  <sheetViews>
    <sheetView workbookViewId="0">
      <selection activeCell="A3" sqref="A3:L3"/>
    </sheetView>
  </sheetViews>
  <sheetFormatPr defaultRowHeight="14.4"/>
  <sheetData>
    <row r="3" spans="1:1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Nháp</vt:lpstr>
      <vt:lpstr>foxz</vt:lpstr>
      <vt:lpstr>Biểu TH</vt:lpstr>
      <vt:lpstr>Sheet1</vt:lpstr>
      <vt:lpstr>'Biểu TH'!Print_Area</vt:lpstr>
      <vt:lpstr>Nháp!Print_Area</vt:lpstr>
      <vt:lpstr>'Biểu TH'!Print_Titles</vt:lpstr>
      <vt:lpstr>Nháp!Print_Titles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 Tài chính</dc:creator>
  <cp:lastModifiedBy>HP</cp:lastModifiedBy>
  <cp:lastPrinted>2024-01-02T03:51:47Z</cp:lastPrinted>
  <dcterms:created xsi:type="dcterms:W3CDTF">2016-01-14T07:39:02Z</dcterms:created>
  <dcterms:modified xsi:type="dcterms:W3CDTF">2024-01-20T10:26:30Z</dcterms:modified>
</cp:coreProperties>
</file>