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Du lieu cuong nam 2018+2019\Bộ phân kế hoạch 2016-2019\Báo cáo PTKT-XH (15-9-2019)\"/>
    </mc:Choice>
  </mc:AlternateContent>
  <bookViews>
    <workbookView xWindow="0" yWindow="0" windowWidth="24000" windowHeight="9735" tabRatio="570" firstSheet="15" activeTab="15"/>
  </bookViews>
  <sheets>
    <sheet name="Nháp" sheetId="4" state="hidden" r:id="rId1"/>
    <sheet name="foxz" sheetId="7" state="hidden" r:id="rId2"/>
    <sheet name="foxz_2" sheetId="8" state="veryHidden" r:id="rId3"/>
    <sheet name="foxz_3" sheetId="9" state="veryHidden" r:id="rId4"/>
    <sheet name="foxz_4" sheetId="10" state="veryHidden" r:id="rId5"/>
    <sheet name="foxz_5" sheetId="11" state="veryHidden" r:id="rId6"/>
    <sheet name="foxz_6" sheetId="12" state="veryHidden" r:id="rId7"/>
    <sheet name="foxz_7" sheetId="13" state="veryHidden" r:id="rId8"/>
    <sheet name="foxz_8" sheetId="14" state="veryHidden" r:id="rId9"/>
    <sheet name="foxz_9" sheetId="15" state="veryHidden" r:id="rId10"/>
    <sheet name="foxz_10" sheetId="16" state="veryHidden" r:id="rId11"/>
    <sheet name="foxz_11" sheetId="17" state="veryHidden" r:id="rId12"/>
    <sheet name="foxz_12" sheetId="18" state="veryHidden" r:id="rId13"/>
    <sheet name="foxz_13" sheetId="19" state="veryHidden" r:id="rId14"/>
    <sheet name="foxz_14" sheetId="20" state="veryHidden" r:id="rId15"/>
    <sheet name="Biểu TH" sheetId="5" r:id="rId16"/>
    <sheet name="Biểu 01" sheetId="21" r:id="rId17"/>
    <sheet name="Sheet1" sheetId="6" state="hidden" r:id="rId18"/>
  </sheets>
  <externalReferences>
    <externalReference r:id="rId19"/>
  </externalReferences>
  <definedNames>
    <definedName name="_1">#N/A</definedName>
    <definedName name="_1000A01">#N/A</definedName>
    <definedName name="_2">#N/A</definedName>
    <definedName name="_40x4">5100</definedName>
    <definedName name="_9_5" localSheetId="15">#REF!</definedName>
    <definedName name="_9_5">#REF!</definedName>
    <definedName name="_a1" hidden="1">{"'Sheet1'!$L$16"}</definedName>
    <definedName name="_a129" hidden="1">{"Offgrid",#N/A,FALSE,"OFFGRID";"Region",#N/A,FALSE,"REGION";"Offgrid -2",#N/A,FALSE,"OFFGRID";"WTP",#N/A,FALSE,"WTP";"WTP -2",#N/A,FALSE,"WTP";"Project",#N/A,FALSE,"PROJECT";"Summary -2",#N/A,FALSE,"SUMMARY"}</definedName>
    <definedName name="_a130" hidden="1">{"Offgrid",#N/A,FALSE,"OFFGRID";"Region",#N/A,FALSE,"REGION";"Offgrid -2",#N/A,FALSE,"OFFGRID";"WTP",#N/A,FALSE,"WTP";"WTP -2",#N/A,FALSE,"WTP";"Project",#N/A,FALSE,"PROJECT";"Summary -2",#N/A,FALSE,"SUMMARY"}</definedName>
    <definedName name="_atn1" localSheetId="15">#REF!</definedName>
    <definedName name="_atn1">#REF!</definedName>
    <definedName name="_atn10" localSheetId="15">#REF!</definedName>
    <definedName name="_atn10">#REF!</definedName>
    <definedName name="_atn2" localSheetId="15">#REF!</definedName>
    <definedName name="_atn2">#REF!</definedName>
    <definedName name="_atn3" localSheetId="15">#REF!</definedName>
    <definedName name="_atn3">#REF!</definedName>
    <definedName name="_atn4" localSheetId="15">#REF!</definedName>
    <definedName name="_atn4">#REF!</definedName>
    <definedName name="_atn5" localSheetId="15">#REF!</definedName>
    <definedName name="_atn5">#REF!</definedName>
    <definedName name="_atn6" localSheetId="15">#REF!</definedName>
    <definedName name="_atn6">#REF!</definedName>
    <definedName name="_atn7" localSheetId="15">#REF!</definedName>
    <definedName name="_atn7">#REF!</definedName>
    <definedName name="_atn8" localSheetId="15">#REF!</definedName>
    <definedName name="_atn8">#REF!</definedName>
    <definedName name="_atn9" localSheetId="15">#REF!</definedName>
    <definedName name="_atn9">#REF!</definedName>
    <definedName name="_b100000" localSheetId="15">#REF!</definedName>
    <definedName name="_b100000">#REF!</definedName>
    <definedName name="_B72172" localSheetId="15">#REF!</definedName>
    <definedName name="_B72172">#REF!</definedName>
    <definedName name="_B86000" localSheetId="15">#REF!</definedName>
    <definedName name="_B86000">#REF!</definedName>
    <definedName name="_bac3">12413</definedName>
    <definedName name="_bac4">13529</definedName>
    <definedName name="_bac5">15483</definedName>
    <definedName name="_Bal02" localSheetId="15">#REF!</definedName>
    <definedName name="_Bal02">#REF!</definedName>
    <definedName name="_ban2" hidden="1">{"'Sheet1'!$L$16"}</definedName>
    <definedName name="_boi1" localSheetId="15">#REF!</definedName>
    <definedName name="_boi1">#REF!</definedName>
    <definedName name="_boi2" localSheetId="15">#REF!</definedName>
    <definedName name="_boi2">#REF!</definedName>
    <definedName name="_boi3" localSheetId="15">#REF!</definedName>
    <definedName name="_boi3">#REF!</definedName>
    <definedName name="_boi4" localSheetId="15">#REF!</definedName>
    <definedName name="_boi4">#REF!</definedName>
    <definedName name="_btc20" localSheetId="15">#REF!</definedName>
    <definedName name="_btc20">#REF!</definedName>
    <definedName name="_btc30" localSheetId="15">#REF!</definedName>
    <definedName name="_btc30">#REF!</definedName>
    <definedName name="_btc35" localSheetId="15">#REF!</definedName>
    <definedName name="_btc35">#REF!</definedName>
    <definedName name="_btm10" localSheetId="15">#REF!</definedName>
    <definedName name="_btm10">#REF!</definedName>
    <definedName name="_btm100" localSheetId="15">#REF!</definedName>
    <definedName name="_btm100">#REF!</definedName>
    <definedName name="_BTM150" localSheetId="15">#REF!</definedName>
    <definedName name="_BTM150">#REF!</definedName>
    <definedName name="_BTM200" localSheetId="15">#REF!</definedName>
    <definedName name="_BTM200">#REF!</definedName>
    <definedName name="_BTM250" localSheetId="15">#REF!</definedName>
    <definedName name="_BTM250">#REF!</definedName>
    <definedName name="_btM300" localSheetId="15">#REF!</definedName>
    <definedName name="_btM300">#REF!</definedName>
    <definedName name="_BTM50" localSheetId="15">#REF!</definedName>
    <definedName name="_BTM50">#REF!</definedName>
    <definedName name="_Builtin155" hidden="1">#N/A</definedName>
    <definedName name="_C_Lphi_4ab" localSheetId="15">#REF!</definedName>
    <definedName name="_C_Lphi_4ab">#REF!</definedName>
    <definedName name="_cao1" localSheetId="15">#REF!</definedName>
    <definedName name="_cao1">#REF!</definedName>
    <definedName name="_cao2" localSheetId="15">#REF!</definedName>
    <definedName name="_cao2">#REF!</definedName>
    <definedName name="_cao3" localSheetId="15">#REF!</definedName>
    <definedName name="_cao3">#REF!</definedName>
    <definedName name="_cao4" localSheetId="15">#REF!</definedName>
    <definedName name="_cao4">#REF!</definedName>
    <definedName name="_cao5" localSheetId="15">#REF!</definedName>
    <definedName name="_cao5">#REF!</definedName>
    <definedName name="_cao6" localSheetId="15">#REF!</definedName>
    <definedName name="_cao6">#REF!</definedName>
    <definedName name="_cau10" localSheetId="15">#REF!</definedName>
    <definedName name="_cau10">#REF!</definedName>
    <definedName name="_cau16" localSheetId="15">#REF!</definedName>
    <definedName name="_cau16">#REF!</definedName>
    <definedName name="_cau25" localSheetId="15">#REF!</definedName>
    <definedName name="_cau25">#REF!</definedName>
    <definedName name="_cau40" localSheetId="15">#REF!</definedName>
    <definedName name="_cau40">#REF!</definedName>
    <definedName name="_cau50" localSheetId="15">#REF!</definedName>
    <definedName name="_cau50">#REF!</definedName>
    <definedName name="_CON1" localSheetId="15">#REF!</definedName>
    <definedName name="_CON1">#REF!</definedName>
    <definedName name="_CON2" localSheetId="15">#REF!</definedName>
    <definedName name="_CON2">#REF!</definedName>
    <definedName name="_CPhi_Bhiem" localSheetId="15">#REF!</definedName>
    <definedName name="_CPhi_Bhiem">#REF!</definedName>
    <definedName name="_CPhi_BQLDA" localSheetId="15">#REF!</definedName>
    <definedName name="_CPhi_BQLDA">#REF!</definedName>
    <definedName name="_CPhi_DBaoGT" localSheetId="15">#REF!</definedName>
    <definedName name="_CPhi_DBaoGT">#REF!</definedName>
    <definedName name="_CPhi_Kdinh" localSheetId="15">#REF!</definedName>
    <definedName name="_CPhi_Kdinh">#REF!</definedName>
    <definedName name="_CPhi_Nthu_KThanh" localSheetId="15">#REF!</definedName>
    <definedName name="_CPhi_Nthu_KThanh">#REF!</definedName>
    <definedName name="_CPhi_QToan" localSheetId="15">#REF!</definedName>
    <definedName name="_CPhi_QToan">#REF!</definedName>
    <definedName name="_CPhiTKe_13" localSheetId="15">#REF!</definedName>
    <definedName name="_CPhiTKe_13">#REF!</definedName>
    <definedName name="_d2" localSheetId="15">#REF!</definedName>
    <definedName name="_d2">#REF!</definedName>
    <definedName name="_dai1" localSheetId="15">#REF!</definedName>
    <definedName name="_dai1">#REF!</definedName>
    <definedName name="_dai2" localSheetId="15">#REF!</definedName>
    <definedName name="_dai2">#REF!</definedName>
    <definedName name="_dai3" localSheetId="15">#REF!</definedName>
    <definedName name="_dai3">#REF!</definedName>
    <definedName name="_dai4" localSheetId="15">#REF!</definedName>
    <definedName name="_dai4">#REF!</definedName>
    <definedName name="_dai5" localSheetId="15">#REF!</definedName>
    <definedName name="_dai5">#REF!</definedName>
    <definedName name="_dai6" localSheetId="15">#REF!</definedName>
    <definedName name="_dai6">#REF!</definedName>
    <definedName name="_dan1" localSheetId="15">#REF!</definedName>
    <definedName name="_dan1">#REF!</definedName>
    <definedName name="_dan2" localSheetId="15">#REF!</definedName>
    <definedName name="_dan2">#REF!</definedName>
    <definedName name="_dao1" localSheetId="15">#REF!</definedName>
    <definedName name="_dao1">#REF!</definedName>
    <definedName name="_DAT1" localSheetId="15">#REF!</definedName>
    <definedName name="_DAT1">#REF!</definedName>
    <definedName name="_DAT10" localSheetId="15">#REF!</definedName>
    <definedName name="_DAT10">#REF!</definedName>
    <definedName name="_DAT11" localSheetId="15">#REF!</definedName>
    <definedName name="_DAT11">#REF!</definedName>
    <definedName name="_DAT12" localSheetId="15">#REF!</definedName>
    <definedName name="_DAT12">#REF!</definedName>
    <definedName name="_DAT13" localSheetId="15">#REF!</definedName>
    <definedName name="_DAT13">#REF!</definedName>
    <definedName name="_DAT14" localSheetId="15">#REF!</definedName>
    <definedName name="_DAT14">#REF!</definedName>
    <definedName name="_DAT15" localSheetId="15">#REF!</definedName>
    <definedName name="_DAT15">#REF!</definedName>
    <definedName name="_DAT16" localSheetId="15">#REF!</definedName>
    <definedName name="_DAT16">#REF!</definedName>
    <definedName name="_DAT2" localSheetId="15">#REF!</definedName>
    <definedName name="_DAT2">#REF!</definedName>
    <definedName name="_DAT3" localSheetId="15">#REF!</definedName>
    <definedName name="_DAT3">#REF!</definedName>
    <definedName name="_DAT4" localSheetId="15">#REF!</definedName>
    <definedName name="_DAT4">#REF!</definedName>
    <definedName name="_DAT5" localSheetId="15">#REF!</definedName>
    <definedName name="_DAT5">#REF!</definedName>
    <definedName name="_DAT6" localSheetId="15">#REF!</definedName>
    <definedName name="_DAT6">#REF!</definedName>
    <definedName name="_DAT7" localSheetId="15">#REF!</definedName>
    <definedName name="_DAT7">#REF!</definedName>
    <definedName name="_DAT8" localSheetId="15">#REF!</definedName>
    <definedName name="_DAT8">#REF!</definedName>
    <definedName name="_DAT9" localSheetId="15">#REF!</definedName>
    <definedName name="_DAT9">#REF!</definedName>
    <definedName name="_dbu1" localSheetId="15">#REF!</definedName>
    <definedName name="_dbu1">#REF!</definedName>
    <definedName name="_dbu2" localSheetId="15">#REF!</definedName>
    <definedName name="_dbu2">#REF!</definedName>
    <definedName name="_DDC3" localSheetId="15">#REF!</definedName>
    <definedName name="_DDC3">#REF!</definedName>
    <definedName name="_ddn400" localSheetId="15">#REF!</definedName>
    <definedName name="_ddn400">#REF!</definedName>
    <definedName name="_ddn600" localSheetId="15">#REF!</definedName>
    <definedName name="_ddn600">#REF!</definedName>
    <definedName name="_deo1" localSheetId="15">#REF!</definedName>
    <definedName name="_deo1">#REF!</definedName>
    <definedName name="_deo10" localSheetId="15">#REF!</definedName>
    <definedName name="_deo10">#REF!</definedName>
    <definedName name="_deo2" localSheetId="15">#REF!</definedName>
    <definedName name="_deo2">#REF!</definedName>
    <definedName name="_deo3" localSheetId="15">#REF!</definedName>
    <definedName name="_deo3">#REF!</definedName>
    <definedName name="_deo4" localSheetId="15">#REF!</definedName>
    <definedName name="_deo4">#REF!</definedName>
    <definedName name="_deo5" localSheetId="15">#REF!</definedName>
    <definedName name="_deo5">#REF!</definedName>
    <definedName name="_deo6" localSheetId="15">#REF!</definedName>
    <definedName name="_deo6">#REF!</definedName>
    <definedName name="_deo7" localSheetId="15">#REF!</definedName>
    <definedName name="_deo7">#REF!</definedName>
    <definedName name="_deo8" localSheetId="15">#REF!</definedName>
    <definedName name="_deo8">#REF!</definedName>
    <definedName name="_deo9" localSheetId="15">#REF!</definedName>
    <definedName name="_deo9">#REF!</definedName>
    <definedName name="_E99999" localSheetId="15">#REF!</definedName>
    <definedName name="_E99999">#REF!</definedName>
    <definedName name="_f5" hidden="1">{"'Sheet1'!$L$16"}</definedName>
    <definedName name="_Fill" localSheetId="15" hidden="1">#REF!</definedName>
    <definedName name="_Fill" hidden="1">#REF!</definedName>
    <definedName name="_GFE28" localSheetId="15">#REF!</definedName>
    <definedName name="_GFE28">#REF!</definedName>
    <definedName name="_Goi8" hidden="1">{"'Sheet1'!$L$16"}</definedName>
    <definedName name="_gon4" localSheetId="15">#REF!</definedName>
    <definedName name="_gon4">#REF!</definedName>
    <definedName name="_h1" hidden="1">{"'Sheet1'!$L$16"}</definedName>
    <definedName name="_hom2" localSheetId="15">#REF!</definedName>
    <definedName name="_hom2">#REF!</definedName>
    <definedName name="_hsm2">1.1289</definedName>
    <definedName name="_hu1" hidden="1">{"'Sheet1'!$L$16"}</definedName>
    <definedName name="_hu2" hidden="1">{"'Sheet1'!$L$16"}</definedName>
    <definedName name="_hu5" hidden="1">{"'Sheet1'!$L$16"}</definedName>
    <definedName name="_hu6" hidden="1">{"'Sheet1'!$L$16"}</definedName>
    <definedName name="_Key1" localSheetId="15" hidden="1">#REF!</definedName>
    <definedName name="_Key1" hidden="1">#REF!</definedName>
    <definedName name="_Key2" localSheetId="15" hidden="1">#REF!</definedName>
    <definedName name="_Key2" hidden="1">#REF!</definedName>
    <definedName name="_kl1" localSheetId="15">#REF!</definedName>
    <definedName name="_kl1">#REF!</definedName>
    <definedName name="_km03" hidden="1">{"'Sheet1'!$L$16"}</definedName>
    <definedName name="_KM188" localSheetId="15">#REF!</definedName>
    <definedName name="_KM188">#REF!</definedName>
    <definedName name="_km189" localSheetId="15">#REF!</definedName>
    <definedName name="_km189">#REF!</definedName>
    <definedName name="_km190" localSheetId="15">#REF!</definedName>
    <definedName name="_km190">#REF!</definedName>
    <definedName name="_km191" localSheetId="15">#REF!</definedName>
    <definedName name="_km191">#REF!</definedName>
    <definedName name="_km192" localSheetId="15">#REF!</definedName>
    <definedName name="_km192">#REF!</definedName>
    <definedName name="_km193" localSheetId="15">#REF!</definedName>
    <definedName name="_km193">#REF!</definedName>
    <definedName name="_km194" localSheetId="15">#REF!</definedName>
    <definedName name="_km194">#REF!</definedName>
    <definedName name="_km195" localSheetId="15">#REF!</definedName>
    <definedName name="_km195">#REF!</definedName>
    <definedName name="_km196" localSheetId="15">#REF!</definedName>
    <definedName name="_km196">#REF!</definedName>
    <definedName name="_km197" localSheetId="15">#REF!</definedName>
    <definedName name="_km197">#REF!</definedName>
    <definedName name="_km198" localSheetId="15">#REF!</definedName>
    <definedName name="_km198">#REF!</definedName>
    <definedName name="_Km36" localSheetId="15">#REF!</definedName>
    <definedName name="_Km36">#REF!</definedName>
    <definedName name="_Knc36" localSheetId="15">#REF!</definedName>
    <definedName name="_Knc36">#REF!</definedName>
    <definedName name="_Knc57" localSheetId="15">#REF!</definedName>
    <definedName name="_Knc57">#REF!</definedName>
    <definedName name="_Kvl36" localSheetId="15">#REF!</definedName>
    <definedName name="_Kvl36">#REF!</definedName>
    <definedName name="_Lan1" hidden="1">{"'Sheet1'!$L$16"}</definedName>
    <definedName name="_LAN3" hidden="1">{"'Sheet1'!$L$16"}</definedName>
    <definedName name="_lap1" localSheetId="15">#REF!</definedName>
    <definedName name="_lap1">#REF!</definedName>
    <definedName name="_lap2" localSheetId="15">#REF!</definedName>
    <definedName name="_lap2">#REF!</definedName>
    <definedName name="_LX100" localSheetId="15">#REF!</definedName>
    <definedName name="_LX100">#REF!</definedName>
    <definedName name="_M36" hidden="1">{"'Sheet1'!$L$16"}</definedName>
    <definedName name="_MAC12" localSheetId="15">#REF!</definedName>
    <definedName name="_MAC12">#REF!</definedName>
    <definedName name="_MAC46" localSheetId="15">#REF!</definedName>
    <definedName name="_MAC46">#REF!</definedName>
    <definedName name="_MAG1" localSheetId="15">#REF!</definedName>
    <definedName name="_MAG1">#REF!</definedName>
    <definedName name="_mix6" localSheetId="15">#REF!</definedName>
    <definedName name="_mix6">#REF!</definedName>
    <definedName name="_mtc3" localSheetId="15">#REF!</definedName>
    <definedName name="_mtc3">#REF!</definedName>
    <definedName name="_NC100" localSheetId="15">#REF!</definedName>
    <definedName name="_NC100">#REF!</definedName>
    <definedName name="_nc150" localSheetId="15">#REF!</definedName>
    <definedName name="_nc150">#REF!</definedName>
    <definedName name="_NC200" localSheetId="15">#REF!</definedName>
    <definedName name="_NC200">#REF!</definedName>
    <definedName name="_nc50" localSheetId="15">#REF!</definedName>
    <definedName name="_nc50">#REF!</definedName>
    <definedName name="_nc6" localSheetId="15">#REF!</definedName>
    <definedName name="_nc6">#REF!</definedName>
    <definedName name="_nc7" localSheetId="15">#REF!</definedName>
    <definedName name="_nc7">#REF!</definedName>
    <definedName name="_NCL100" localSheetId="15">#REF!</definedName>
    <definedName name="_NCL100">#REF!</definedName>
    <definedName name="_NCL200" localSheetId="15">#REF!</definedName>
    <definedName name="_NCL200">#REF!</definedName>
    <definedName name="_NCL250" localSheetId="15">#REF!</definedName>
    <definedName name="_NCL250">#REF!</definedName>
    <definedName name="_ncm200" localSheetId="15">#REF!</definedName>
    <definedName name="_ncm200">#REF!</definedName>
    <definedName name="_NCO150" localSheetId="15">#REF!</definedName>
    <definedName name="_NCO150">#REF!</definedName>
    <definedName name="_NCO200" localSheetId="15">#REF!</definedName>
    <definedName name="_NCO200">#REF!</definedName>
    <definedName name="_NCO50" localSheetId="15">#REF!</definedName>
    <definedName name="_NCO50">#REF!</definedName>
    <definedName name="_NET2" localSheetId="15">#REF!</definedName>
    <definedName name="_NET2">#REF!</definedName>
    <definedName name="_nin190" localSheetId="15">#REF!</definedName>
    <definedName name="_nin190">#REF!</definedName>
    <definedName name="_NLF01" localSheetId="15">#REF!</definedName>
    <definedName name="_NLF01">#REF!</definedName>
    <definedName name="_NLF07" localSheetId="15">#REF!</definedName>
    <definedName name="_NLF07">#REF!</definedName>
    <definedName name="_NLF12" localSheetId="15">#REF!</definedName>
    <definedName name="_NLF12">#REF!</definedName>
    <definedName name="_NLF60" localSheetId="15">#REF!</definedName>
    <definedName name="_NLF60">#REF!</definedName>
    <definedName name="_NSO2" hidden="1">{"'Sheet1'!$L$16"}</definedName>
    <definedName name="_Order1" hidden="1">255</definedName>
    <definedName name="_Order2" hidden="1">255</definedName>
    <definedName name="_oto12" localSheetId="15">#REF!</definedName>
    <definedName name="_oto12">#REF!</definedName>
    <definedName name="_PA3" hidden="1">{"'Sheet1'!$L$16"}</definedName>
    <definedName name="_phi10" localSheetId="15">#REF!</definedName>
    <definedName name="_phi10">#REF!</definedName>
    <definedName name="_phi12" localSheetId="15">#REF!</definedName>
    <definedName name="_phi12">#REF!</definedName>
    <definedName name="_phi14" localSheetId="15">#REF!</definedName>
    <definedName name="_phi14">#REF!</definedName>
    <definedName name="_phi16" localSheetId="15">#REF!</definedName>
    <definedName name="_phi16">#REF!</definedName>
    <definedName name="_phi18" localSheetId="15">#REF!</definedName>
    <definedName name="_phi18">#REF!</definedName>
    <definedName name="_phi20" localSheetId="15">#REF!</definedName>
    <definedName name="_phi20">#REF!</definedName>
    <definedName name="_phi22" localSheetId="15">#REF!</definedName>
    <definedName name="_phi22">#REF!</definedName>
    <definedName name="_phi25" localSheetId="15">#REF!</definedName>
    <definedName name="_phi25">#REF!</definedName>
    <definedName name="_phi28" localSheetId="15">#REF!</definedName>
    <definedName name="_phi28">#REF!</definedName>
    <definedName name="_phi6" localSheetId="15">#REF!</definedName>
    <definedName name="_phi6">#REF!</definedName>
    <definedName name="_phi8" localSheetId="15">#REF!</definedName>
    <definedName name="_phi8">#REF!</definedName>
    <definedName name="_phu2" hidden="1">{"'Sheet1'!$L$16"}</definedName>
    <definedName name="_RHH1" localSheetId="15">#REF!</definedName>
    <definedName name="_RHH1">#REF!</definedName>
    <definedName name="_RHH10" localSheetId="15">#REF!</definedName>
    <definedName name="_RHH10">#REF!</definedName>
    <definedName name="_RHP1" localSheetId="15">#REF!</definedName>
    <definedName name="_RHP1">#REF!</definedName>
    <definedName name="_RHP10" localSheetId="15">#REF!</definedName>
    <definedName name="_RHP10">#REF!</definedName>
    <definedName name="_RI1" localSheetId="15">#REF!</definedName>
    <definedName name="_RI1">#REF!</definedName>
    <definedName name="_RI10" localSheetId="15">#REF!</definedName>
    <definedName name="_RI10">#REF!</definedName>
    <definedName name="_RII1" localSheetId="15">#REF!</definedName>
    <definedName name="_RII1">#REF!</definedName>
    <definedName name="_RII10" localSheetId="15">#REF!</definedName>
    <definedName name="_RII10">#REF!</definedName>
    <definedName name="_RIP1" localSheetId="15">#REF!</definedName>
    <definedName name="_RIP1">#REF!</definedName>
    <definedName name="_RIP10" localSheetId="15">#REF!</definedName>
    <definedName name="_RIP10">#REF!</definedName>
    <definedName name="_san108" localSheetId="15">#REF!</definedName>
    <definedName name="_san108">#REF!</definedName>
    <definedName name="_sc1" localSheetId="15">#REF!</definedName>
    <definedName name="_sc1">#REF!</definedName>
    <definedName name="_SC2" localSheetId="15">#REF!</definedName>
    <definedName name="_SC2">#REF!</definedName>
    <definedName name="_sc3" localSheetId="15">#REF!</definedName>
    <definedName name="_sc3">#REF!</definedName>
    <definedName name="_sl2" localSheetId="15">#REF!</definedName>
    <definedName name="_sl2">#REF!</definedName>
    <definedName name="_slg1" localSheetId="15">#REF!</definedName>
    <definedName name="_slg1">#REF!</definedName>
    <definedName name="_slg2" localSheetId="15">#REF!</definedName>
    <definedName name="_slg2">#REF!</definedName>
    <definedName name="_slg3" localSheetId="15">#REF!</definedName>
    <definedName name="_slg3">#REF!</definedName>
    <definedName name="_slg4" localSheetId="15">#REF!</definedName>
    <definedName name="_slg4">#REF!</definedName>
    <definedName name="_slg5" localSheetId="15">#REF!</definedName>
    <definedName name="_slg5">#REF!</definedName>
    <definedName name="_slg6" localSheetId="15">#REF!</definedName>
    <definedName name="_slg6">#REF!</definedName>
    <definedName name="_SN3" localSheetId="15">#REF!</definedName>
    <definedName name="_SN3">#REF!</definedName>
    <definedName name="_Sort" localSheetId="15" hidden="1">#REF!</definedName>
    <definedName name="_Sort" hidden="1">#REF!</definedName>
    <definedName name="_sua20" localSheetId="15">#REF!</definedName>
    <definedName name="_sua20">#REF!</definedName>
    <definedName name="_sua30" localSheetId="15">#REF!</definedName>
    <definedName name="_sua30">#REF!</definedName>
    <definedName name="_T4">[1]XL4Poppy!$C$31</definedName>
    <definedName name="_TB03" localSheetId="15">#REF!</definedName>
    <definedName name="_TB03">#REF!</definedName>
    <definedName name="_TB0902" localSheetId="15">#REF!</definedName>
    <definedName name="_TB0902">#REF!</definedName>
    <definedName name="_TB2002" localSheetId="15">#REF!</definedName>
    <definedName name="_TB2002">#REF!</definedName>
    <definedName name="_td1" hidden="1">{"'Sheet1'!$L$16"}</definedName>
    <definedName name="_TH1" localSheetId="15">#REF!</definedName>
    <definedName name="_TH1">#REF!</definedName>
    <definedName name="_TH2" localSheetId="15">#REF!</definedName>
    <definedName name="_TH2">#REF!</definedName>
    <definedName name="_TH3" localSheetId="15">#REF!</definedName>
    <definedName name="_TH3">#REF!</definedName>
    <definedName name="_tk1111" localSheetId="15">#REF!</definedName>
    <definedName name="_tk1111">#REF!</definedName>
    <definedName name="_tk1112" localSheetId="15">#REF!</definedName>
    <definedName name="_tk1112">#REF!</definedName>
    <definedName name="_tk131" localSheetId="15">#REF!</definedName>
    <definedName name="_tk131">#REF!</definedName>
    <definedName name="_tk1331" localSheetId="15">#REF!</definedName>
    <definedName name="_tk1331">#REF!</definedName>
    <definedName name="_tk139" localSheetId="15">#REF!</definedName>
    <definedName name="_tk139">#REF!</definedName>
    <definedName name="_tk141" localSheetId="15">#REF!</definedName>
    <definedName name="_tk141">#REF!</definedName>
    <definedName name="_tk142" localSheetId="15">#REF!</definedName>
    <definedName name="_tk142">#REF!</definedName>
    <definedName name="_tk144" localSheetId="15">#REF!</definedName>
    <definedName name="_tk144">#REF!</definedName>
    <definedName name="_tk152" localSheetId="15">#REF!</definedName>
    <definedName name="_tk152">#REF!</definedName>
    <definedName name="_tk153" localSheetId="15">#REF!</definedName>
    <definedName name="_tk153">#REF!</definedName>
    <definedName name="_tk154" localSheetId="15">#REF!</definedName>
    <definedName name="_tk154">#REF!</definedName>
    <definedName name="_tk155" localSheetId="15">#REF!</definedName>
    <definedName name="_tk155">#REF!</definedName>
    <definedName name="_tk159" localSheetId="15">#REF!</definedName>
    <definedName name="_tk159">#REF!</definedName>
    <definedName name="_tk214" localSheetId="15">#REF!</definedName>
    <definedName name="_tk214">#REF!</definedName>
    <definedName name="_tk3331" localSheetId="15">#REF!</definedName>
    <definedName name="_tk3331">#REF!</definedName>
    <definedName name="_tk334" localSheetId="15">#REF!</definedName>
    <definedName name="_tk334">#REF!</definedName>
    <definedName name="_tk335" localSheetId="15">#REF!</definedName>
    <definedName name="_tk335">#REF!</definedName>
    <definedName name="_tk336" localSheetId="15">#REF!</definedName>
    <definedName name="_tk336">#REF!</definedName>
    <definedName name="_tk3384" localSheetId="15">#REF!</definedName>
    <definedName name="_tk3384">#REF!</definedName>
    <definedName name="_tk341" localSheetId="15">#REF!</definedName>
    <definedName name="_tk341">#REF!</definedName>
    <definedName name="_tk344" localSheetId="15">#REF!</definedName>
    <definedName name="_tk344">#REF!</definedName>
    <definedName name="_tk413" localSheetId="15">#REF!</definedName>
    <definedName name="_tk413">#REF!</definedName>
    <definedName name="_tk4211" localSheetId="15">#REF!</definedName>
    <definedName name="_tk4211">#REF!</definedName>
    <definedName name="_tk4212" localSheetId="15">#REF!</definedName>
    <definedName name="_tk4212">#REF!</definedName>
    <definedName name="_tk511" localSheetId="15">#REF!</definedName>
    <definedName name="_tk511">#REF!</definedName>
    <definedName name="_tk621" localSheetId="15">#REF!</definedName>
    <definedName name="_tk621">#REF!</definedName>
    <definedName name="_tk627" localSheetId="15">#REF!</definedName>
    <definedName name="_tk627">#REF!</definedName>
    <definedName name="_tk632" localSheetId="15">#REF!</definedName>
    <definedName name="_tk632">#REF!</definedName>
    <definedName name="_tk641" localSheetId="15">#REF!</definedName>
    <definedName name="_tk641">#REF!</definedName>
    <definedName name="_tk642" localSheetId="15">#REF!</definedName>
    <definedName name="_tk642">#REF!</definedName>
    <definedName name="_tk711" localSheetId="15">#REF!</definedName>
    <definedName name="_tk711">#REF!</definedName>
    <definedName name="_tk721" localSheetId="15">#REF!</definedName>
    <definedName name="_tk721">#REF!</definedName>
    <definedName name="_tk811" localSheetId="15">#REF!</definedName>
    <definedName name="_tk811">#REF!</definedName>
    <definedName name="_tk821" localSheetId="15">#REF!</definedName>
    <definedName name="_tk821">#REF!</definedName>
    <definedName name="_tk911" localSheetId="15">#REF!</definedName>
    <definedName name="_tk911">#REF!</definedName>
    <definedName name="_TL1" localSheetId="15">#REF!</definedName>
    <definedName name="_TL1">#REF!</definedName>
    <definedName name="_TL2" localSheetId="15">#REF!</definedName>
    <definedName name="_TL2">#REF!</definedName>
    <definedName name="_TL3" localSheetId="15">#REF!</definedName>
    <definedName name="_TL3">#REF!</definedName>
    <definedName name="_TLA120" localSheetId="15">#REF!</definedName>
    <definedName name="_TLA120">#REF!</definedName>
    <definedName name="_TLA35" localSheetId="15">#REF!</definedName>
    <definedName name="_TLA35">#REF!</definedName>
    <definedName name="_TLA50" localSheetId="15">#REF!</definedName>
    <definedName name="_TLA50">#REF!</definedName>
    <definedName name="_TLA70" localSheetId="15">#REF!</definedName>
    <definedName name="_TLA70">#REF!</definedName>
    <definedName name="_TLA95" localSheetId="15">#REF!</definedName>
    <definedName name="_TLA95">#REF!</definedName>
    <definedName name="_TM02" localSheetId="15">#REF!</definedName>
    <definedName name="_TM02">#REF!</definedName>
    <definedName name="_TML_OBDlg2" hidden="1">TRUE</definedName>
    <definedName name="_TO14" hidden="1">{"'Sheet1'!$L$16"}</definedName>
    <definedName name="_tp2" localSheetId="15">#REF!</definedName>
    <definedName name="_tp2">#REF!</definedName>
    <definedName name="_tra100" localSheetId="15">#REF!</definedName>
    <definedName name="_tra100">#REF!</definedName>
    <definedName name="_tra102" localSheetId="15">#REF!</definedName>
    <definedName name="_tra102">#REF!</definedName>
    <definedName name="_tra104" localSheetId="15">#REF!</definedName>
    <definedName name="_tra104">#REF!</definedName>
    <definedName name="_tra106" localSheetId="15">#REF!</definedName>
    <definedName name="_tra106">#REF!</definedName>
    <definedName name="_tra108" localSheetId="15">#REF!</definedName>
    <definedName name="_tra108">#REF!</definedName>
    <definedName name="_tra110" localSheetId="15">#REF!</definedName>
    <definedName name="_tra110">#REF!</definedName>
    <definedName name="_tra112" localSheetId="15">#REF!</definedName>
    <definedName name="_tra112">#REF!</definedName>
    <definedName name="_tra114" localSheetId="15">#REF!</definedName>
    <definedName name="_tra114">#REF!</definedName>
    <definedName name="_tra116" localSheetId="15">#REF!</definedName>
    <definedName name="_tra116">#REF!</definedName>
    <definedName name="_tra118" localSheetId="15">#REF!</definedName>
    <definedName name="_tra118">#REF!</definedName>
    <definedName name="_tra120" localSheetId="15">#REF!</definedName>
    <definedName name="_tra120">#REF!</definedName>
    <definedName name="_tra122" localSheetId="15">#REF!</definedName>
    <definedName name="_tra122">#REF!</definedName>
    <definedName name="_tra124" localSheetId="15">#REF!</definedName>
    <definedName name="_tra124">#REF!</definedName>
    <definedName name="_tra126" localSheetId="15">#REF!</definedName>
    <definedName name="_tra126">#REF!</definedName>
    <definedName name="_tra128" localSheetId="15">#REF!</definedName>
    <definedName name="_tra128">#REF!</definedName>
    <definedName name="_tra130" localSheetId="15">#REF!</definedName>
    <definedName name="_tra130">#REF!</definedName>
    <definedName name="_tra132" localSheetId="15">#REF!</definedName>
    <definedName name="_tra132">#REF!</definedName>
    <definedName name="_tra134" localSheetId="15">#REF!</definedName>
    <definedName name="_tra134">#REF!</definedName>
    <definedName name="_tra136" localSheetId="15">#REF!</definedName>
    <definedName name="_tra136">#REF!</definedName>
    <definedName name="_tra138" localSheetId="15">#REF!</definedName>
    <definedName name="_tra138">#REF!</definedName>
    <definedName name="_tra140" localSheetId="15">#REF!</definedName>
    <definedName name="_tra140">#REF!</definedName>
    <definedName name="_tra70" localSheetId="15">#REF!</definedName>
    <definedName name="_tra70">#REF!</definedName>
    <definedName name="_tra72" localSheetId="15">#REF!</definedName>
    <definedName name="_tra72">#REF!</definedName>
    <definedName name="_tra74" localSheetId="15">#REF!</definedName>
    <definedName name="_tra74">#REF!</definedName>
    <definedName name="_tra76" localSheetId="15">#REF!</definedName>
    <definedName name="_tra76">#REF!</definedName>
    <definedName name="_tra78" localSheetId="15">#REF!</definedName>
    <definedName name="_tra78">#REF!</definedName>
    <definedName name="_tra80" localSheetId="15">#REF!</definedName>
    <definedName name="_tra80">#REF!</definedName>
    <definedName name="_tra82" localSheetId="15">#REF!</definedName>
    <definedName name="_tra82">#REF!</definedName>
    <definedName name="_tra84" localSheetId="15">#REF!</definedName>
    <definedName name="_tra84">#REF!</definedName>
    <definedName name="_tra86" localSheetId="15">#REF!</definedName>
    <definedName name="_tra86">#REF!</definedName>
    <definedName name="_tra88" localSheetId="15">#REF!</definedName>
    <definedName name="_tra88">#REF!</definedName>
    <definedName name="_tra90" localSheetId="15">#REF!</definedName>
    <definedName name="_tra90">#REF!</definedName>
    <definedName name="_tra92" localSheetId="15">#REF!</definedName>
    <definedName name="_tra92">#REF!</definedName>
    <definedName name="_tra94" localSheetId="15">#REF!</definedName>
    <definedName name="_tra94">#REF!</definedName>
    <definedName name="_tra96" localSheetId="15">#REF!</definedName>
    <definedName name="_tra96">#REF!</definedName>
    <definedName name="_tra98" localSheetId="15">#REF!</definedName>
    <definedName name="_tra98">#REF!</definedName>
    <definedName name="_Tru21" hidden="1">{"'Sheet1'!$L$16"}</definedName>
    <definedName name="_tt3" hidden="1">{"'Sheet1'!$L$16"}</definedName>
    <definedName name="_tz593" localSheetId="15">#REF!</definedName>
    <definedName name="_tz593">#REF!</definedName>
    <definedName name="_ui108" localSheetId="15">#REF!</definedName>
    <definedName name="_ui108">#REF!</definedName>
    <definedName name="_ui180" localSheetId="15">#REF!</definedName>
    <definedName name="_ui180">#REF!</definedName>
    <definedName name="_vc1" localSheetId="15">#REF!</definedName>
    <definedName name="_vc1">#REF!</definedName>
    <definedName name="_vc2" localSheetId="15">#REF!</definedName>
    <definedName name="_vc2">#REF!</definedName>
    <definedName name="_vc3" localSheetId="15">#REF!</definedName>
    <definedName name="_vc3">#REF!</definedName>
    <definedName name="_VC400" localSheetId="15">#REF!</definedName>
    <definedName name="_VC400">#REF!</definedName>
    <definedName name="_VC5" hidden="1">{"'Sheet1'!$L$16"}</definedName>
    <definedName name="_VL100" localSheetId="15">#REF!</definedName>
    <definedName name="_VL100">#REF!</definedName>
    <definedName name="_vl150" localSheetId="15">#REF!</definedName>
    <definedName name="_vl150">#REF!</definedName>
    <definedName name="_VL200" localSheetId="15">#REF!</definedName>
    <definedName name="_VL200">#REF!</definedName>
    <definedName name="_VL250" localSheetId="15">#REF!</definedName>
    <definedName name="_VL250">#REF!</definedName>
    <definedName name="_vl50" localSheetId="15">#REF!</definedName>
    <definedName name="_vl50">#REF!</definedName>
    <definedName name="_VLI150" localSheetId="15">#REF!</definedName>
    <definedName name="_VLI150">#REF!</definedName>
    <definedName name="_VLI200" localSheetId="15">#REF!</definedName>
    <definedName name="_VLI200">#REF!</definedName>
    <definedName name="_VLI50" localSheetId="15">#REF!</definedName>
    <definedName name="_VLI50">#REF!</definedName>
    <definedName name="_xm30" localSheetId="15">#REF!</definedName>
    <definedName name="_xm30">#REF!</definedName>
    <definedName name="a." localSheetId="15">#REF!</definedName>
    <definedName name="a.">#REF!</definedName>
    <definedName name="a_min" localSheetId="15">#REF!</definedName>
    <definedName name="a_min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1.1" localSheetId="15">#REF!</definedName>
    <definedName name="a1.1">#REF!</definedName>
    <definedName name="A120_" localSheetId="15">#REF!</definedName>
    <definedName name="A120_">#REF!</definedName>
    <definedName name="a277Print_Titles" localSheetId="15">#REF!</definedName>
    <definedName name="a277Print_Titles">#REF!</definedName>
    <definedName name="A35_" localSheetId="15">#REF!</definedName>
    <definedName name="A35_">#REF!</definedName>
    <definedName name="A50_" localSheetId="15">#REF!</definedName>
    <definedName name="A50_">#REF!</definedName>
    <definedName name="A70_" localSheetId="15">#REF!</definedName>
    <definedName name="A70_">#REF!</definedName>
    <definedName name="A95_" localSheetId="15">#REF!</definedName>
    <definedName name="A95_">#REF!</definedName>
    <definedName name="AA" localSheetId="15">#REF!</definedName>
    <definedName name="AA">#REF!</definedName>
    <definedName name="aAAA" localSheetId="15">#REF!</definedName>
    <definedName name="aAAA">#REF!</definedName>
    <definedName name="aabb" localSheetId="15">#REF!</definedName>
    <definedName name="aabb">#REF!</definedName>
    <definedName name="Ab" localSheetId="15">#REF!</definedName>
    <definedName name="Ab">#REF!</definedName>
    <definedName name="abba" localSheetId="15">#REF!</definedName>
    <definedName name="abba">#REF!</definedName>
    <definedName name="AC120_" localSheetId="15">#REF!</definedName>
    <definedName name="AC120_">#REF!</definedName>
    <definedName name="AC35_" localSheetId="15">#REF!</definedName>
    <definedName name="AC35_">#REF!</definedName>
    <definedName name="AC50_" localSheetId="15">#REF!</definedName>
    <definedName name="AC50_">#REF!</definedName>
    <definedName name="AC70_" localSheetId="15">#REF!</definedName>
    <definedName name="AC70_">#REF!</definedName>
    <definedName name="AC95_" localSheetId="15">#REF!</definedName>
    <definedName name="AC95_">#REF!</definedName>
    <definedName name="acbtb" localSheetId="15">#REF!</definedName>
    <definedName name="acbtb">#REF!</definedName>
    <definedName name="Acc_Payable" localSheetId="15">#REF!</definedName>
    <definedName name="Acc_Payable">#REF!</definedName>
    <definedName name="Acc_Receivable" localSheetId="15">#REF!</definedName>
    <definedName name="Acc_Receivable">#REF!</definedName>
    <definedName name="AccessDatabase" hidden="1">"C:\Documents and Settings\trong.tran\My Documents\Phieu thu chi.mdb"</definedName>
    <definedName name="Act_tec" localSheetId="15">#REF!</definedName>
    <definedName name="Act_tec">#REF!</definedName>
    <definedName name="adb" localSheetId="15">#REF!</definedName>
    <definedName name="adb">#REF!</definedName>
    <definedName name="Address" localSheetId="15">#REF!</definedName>
    <definedName name="Address">#REF!</definedName>
    <definedName name="ADEQ" localSheetId="15">#REF!</definedName>
    <definedName name="ADEQ">#REF!</definedName>
    <definedName name="adg" localSheetId="15">#REF!</definedName>
    <definedName name="adg">#REF!</definedName>
    <definedName name="AEZ" localSheetId="15">#REF!</definedName>
    <definedName name="AEZ">#REF!</definedName>
    <definedName name="ag15F80" localSheetId="15">#REF!</definedName>
    <definedName name="ag15F80">#REF!</definedName>
    <definedName name="aK_cap" localSheetId="15">#REF!</definedName>
    <definedName name="aK_cap">#REF!</definedName>
    <definedName name="aK_con" localSheetId="15">#REF!</definedName>
    <definedName name="aK_con">#REF!</definedName>
    <definedName name="aK_dep" localSheetId="15">#REF!</definedName>
    <definedName name="aK_dep">#REF!</definedName>
    <definedName name="aK_dis" localSheetId="15">#REF!</definedName>
    <definedName name="aK_dis">#REF!</definedName>
    <definedName name="aK_imm" localSheetId="15">#REF!</definedName>
    <definedName name="aK_imm">#REF!</definedName>
    <definedName name="aK_rof" localSheetId="15">#REF!</definedName>
    <definedName name="aK_rof">#REF!</definedName>
    <definedName name="aK_ron" localSheetId="15">#REF!</definedName>
    <definedName name="aK_ron">#REF!</definedName>
    <definedName name="aK_run" localSheetId="15">#REF!</definedName>
    <definedName name="aK_run">#REF!</definedName>
    <definedName name="aK_sed" localSheetId="15">#REF!</definedName>
    <definedName name="aK_sed">#REF!</definedName>
    <definedName name="alfa" localSheetId="15">#REF!</definedName>
    <definedName name="alfa">#REF!</definedName>
    <definedName name="Alfan" localSheetId="15">#REF!</definedName>
    <definedName name="Alfan">#REF!</definedName>
    <definedName name="All_Item" localSheetId="15">#REF!</definedName>
    <definedName name="All_Item">#REF!</definedName>
    <definedName name="ALPIN">#N/A</definedName>
    <definedName name="ALPJYOU">#N/A</definedName>
    <definedName name="ALPTOI">#N/A</definedName>
    <definedName name="am." localSheetId="15">#REF!</definedName>
    <definedName name="am.">#REF!</definedName>
    <definedName name="aN_cap" localSheetId="15">#REF!</definedName>
    <definedName name="aN_cap">#REF!</definedName>
    <definedName name="aN_con" localSheetId="15">#REF!</definedName>
    <definedName name="aN_con">#REF!</definedName>
    <definedName name="aN_dep" localSheetId="15">#REF!</definedName>
    <definedName name="aN_dep">#REF!</definedName>
    <definedName name="aN_fix" localSheetId="15">#REF!</definedName>
    <definedName name="aN_fix">#REF!</definedName>
    <definedName name="aN_imm" localSheetId="15">#REF!</definedName>
    <definedName name="aN_imm">#REF!</definedName>
    <definedName name="aN_rof" localSheetId="15">#REF!</definedName>
    <definedName name="aN_rof">#REF!</definedName>
    <definedName name="aN_ron" localSheetId="15">#REF!</definedName>
    <definedName name="aN_ron">#REF!</definedName>
    <definedName name="aN_run" localSheetId="15">#REF!</definedName>
    <definedName name="aN_run">#REF!</definedName>
    <definedName name="aN_sed" localSheetId="15">#REF!</definedName>
    <definedName name="aN_sed">#REF!</definedName>
    <definedName name="anpha" localSheetId="15">#REF!</definedName>
    <definedName name="anpha">#REF!</definedName>
    <definedName name="anscount" hidden="1">1</definedName>
    <definedName name="Antoan" hidden="1">{"'Sheet1'!$L$16"}</definedName>
    <definedName name="aP_cap" localSheetId="15">#REF!</definedName>
    <definedName name="aP_cap">#REF!</definedName>
    <definedName name="aP_con" localSheetId="15">#REF!</definedName>
    <definedName name="aP_con">#REF!</definedName>
    <definedName name="aP_dep" localSheetId="15">#REF!</definedName>
    <definedName name="aP_dep">#REF!</definedName>
    <definedName name="aP_dis" localSheetId="15">#REF!</definedName>
    <definedName name="aP_dis">#REF!</definedName>
    <definedName name="aP_imm" localSheetId="15">#REF!</definedName>
    <definedName name="aP_imm">#REF!</definedName>
    <definedName name="aP_rof" localSheetId="15">#REF!</definedName>
    <definedName name="aP_rof">#REF!</definedName>
    <definedName name="aP_ron" localSheetId="15">#REF!</definedName>
    <definedName name="aP_ron">#REF!</definedName>
    <definedName name="aP_run" localSheetId="15">#REF!</definedName>
    <definedName name="aP_run">#REF!</definedName>
    <definedName name="aP_sed" localSheetId="15">#REF!</definedName>
    <definedName name="aP_sed">#REF!</definedName>
    <definedName name="AS2DocOpenMode" hidden="1">"AS2DocumentEdit"</definedName>
    <definedName name="asd">{"Book1","Dt tonghop.xls"}</definedName>
    <definedName name="asdf" hidden="1">{#N/A,#N/A,FALSE,"Chi tiÆt"}</definedName>
    <definedName name="at1.5" localSheetId="15">#REF!</definedName>
    <definedName name="at1.5">#REF!</definedName>
    <definedName name="atg" localSheetId="15">#REF!</definedName>
    <definedName name="atg">#REF!</definedName>
    <definedName name="atgoi" localSheetId="15">#REF!</definedName>
    <definedName name="atgoi">#REF!</definedName>
    <definedName name="ATGT" hidden="1">{"'Sheet1'!$L$16"}</definedName>
    <definedName name="auto" localSheetId="15">#REF!</definedName>
    <definedName name="auto">#REF!</definedName>
    <definedName name="Av" localSheetId="15">#REF!</definedName>
    <definedName name="Av">#REF!</definedName>
    <definedName name="b_dd1" localSheetId="15">#REF!</definedName>
    <definedName name="b_dd1">#REF!</definedName>
    <definedName name="b_DL" localSheetId="15">#REF!</definedName>
    <definedName name="b_DL">#REF!</definedName>
    <definedName name="b_eh" localSheetId="15">#REF!</definedName>
    <definedName name="b_eh">#REF!</definedName>
    <definedName name="b_eh1" localSheetId="15">#REF!</definedName>
    <definedName name="b_eh1">#REF!</definedName>
    <definedName name="b_ev" localSheetId="15">#REF!</definedName>
    <definedName name="b_ev">#REF!</definedName>
    <definedName name="b_ev1" localSheetId="15">#REF!</definedName>
    <definedName name="b_ev1">#REF!</definedName>
    <definedName name="b_FR" localSheetId="15">#REF!</definedName>
    <definedName name="b_FR">#REF!</definedName>
    <definedName name="b_fr1" localSheetId="15">#REF!</definedName>
    <definedName name="b_fr1">#REF!</definedName>
    <definedName name="B_Isc" localSheetId="15">#REF!</definedName>
    <definedName name="B_Isc">#REF!</definedName>
    <definedName name="b_LL" localSheetId="15">#REF!</definedName>
    <definedName name="b_LL">#REF!</definedName>
    <definedName name="b_ll1" localSheetId="15">#REF!</definedName>
    <definedName name="b_ll1">#REF!</definedName>
    <definedName name="b_min" localSheetId="15">#REF!</definedName>
    <definedName name="b_min">#REF!</definedName>
    <definedName name="b_WL" localSheetId="15">#REF!</definedName>
    <definedName name="b_WL">#REF!</definedName>
    <definedName name="b_WL1" localSheetId="15">#REF!</definedName>
    <definedName name="b_WL1">#REF!</definedName>
    <definedName name="b_WS" localSheetId="15">#REF!</definedName>
    <definedName name="b_WS">#REF!</definedName>
    <definedName name="b_ws1" localSheetId="15">#REF!</definedName>
    <definedName name="b_ws1">#REF!</definedName>
    <definedName name="b60x" localSheetId="15">#REF!</definedName>
    <definedName name="b60x">#REF!</definedName>
    <definedName name="b80x" localSheetId="15">#REF!</definedName>
    <definedName name="b80x">#REF!</definedName>
    <definedName name="bac3.5">12971</definedName>
    <definedName name="bac3.7">13180</definedName>
    <definedName name="bac4.5">14925</definedName>
    <definedName name="BacKan" localSheetId="15">#REF!</definedName>
    <definedName name="BacKan">#REF!</definedName>
    <definedName name="ban" localSheetId="15">#REF!</definedName>
    <definedName name="ban">#REF!</definedName>
    <definedName name="BANG_CHI_TIET_THI_NGHIEM_DZ0.4KV" localSheetId="15">#REF!</definedName>
    <definedName name="BANG_CHI_TIET_THI_NGHIEM_DZ0.4KV">#REF!</definedName>
    <definedName name="Bang_cly" localSheetId="15">#REF!</definedName>
    <definedName name="Bang_cly">#REF!</definedName>
    <definedName name="Bang_CVC" localSheetId="15">#REF!</definedName>
    <definedName name="Bang_CVC">#REF!</definedName>
    <definedName name="bang_gia" localSheetId="15">#REF!</definedName>
    <definedName name="bang_gia">#REF!</definedName>
    <definedName name="bang_ke_nop_nsach" localSheetId="15">#REF!</definedName>
    <definedName name="bang_ke_nop_nsach">#REF!</definedName>
    <definedName name="BANG_TONG_HOP_DZ0.4KV" localSheetId="15">#REF!</definedName>
    <definedName name="BANG_TONG_HOP_DZ0.4KV">#REF!</definedName>
    <definedName name="BANG_TONG_HOP_KHO_BAI" localSheetId="15">#REF!</definedName>
    <definedName name="BANG_TONG_HOP_KHO_BAI">#REF!</definedName>
    <definedName name="BANG_TONG_HOP_TBA" localSheetId="15">#REF!</definedName>
    <definedName name="BANG_TONG_HOP_TBA">#REF!</definedName>
    <definedName name="Bang_travl" localSheetId="15">#REF!</definedName>
    <definedName name="Bang_travl">#REF!</definedName>
    <definedName name="BANG1" localSheetId="15">#REF!</definedName>
    <definedName name="BANG1">#REF!</definedName>
    <definedName name="bangchu" localSheetId="15">#REF!</definedName>
    <definedName name="bangchu">#REF!</definedName>
    <definedName name="BangGiaVL_Q" localSheetId="15">#REF!</definedName>
    <definedName name="BangGiaVL_Q">#REF!</definedName>
    <definedName name="BangMa" localSheetId="15">#REF!</definedName>
    <definedName name="BangMa">#REF!</definedName>
    <definedName name="bangtinh" localSheetId="15">#REF!</definedName>
    <definedName name="bangtinh">#REF!</definedName>
    <definedName name="BanQLDA" localSheetId="15">#REF!</definedName>
    <definedName name="BanQLDA">#REF!</definedName>
    <definedName name="BarData" localSheetId="15">#REF!</definedName>
    <definedName name="BarData">#REF!</definedName>
    <definedName name="BB" localSheetId="15">#REF!</definedName>
    <definedName name="BB">#REF!</definedName>
    <definedName name="Bbb" localSheetId="15">#REF!</definedName>
    <definedName name="Bbb">#REF!</definedName>
    <definedName name="Bbtt" localSheetId="15">#REF!</definedName>
    <definedName name="Bbtt">#REF!</definedName>
    <definedName name="Bc" localSheetId="15">#REF!</definedName>
    <definedName name="Bc">#REF!</definedName>
    <definedName name="Bcb" localSheetId="15">#REF!</definedName>
    <definedName name="Bcb">#REF!</definedName>
    <definedName name="Bctt" localSheetId="15">#REF!</definedName>
    <definedName name="Bctt">#REF!</definedName>
    <definedName name="BE100M" localSheetId="15">#REF!</definedName>
    <definedName name="BE100M">#REF!</definedName>
    <definedName name="BE50M" localSheetId="15">#REF!</definedName>
    <definedName name="BE50M">#REF!</definedName>
    <definedName name="bengam" localSheetId="15">#REF!</definedName>
    <definedName name="bengam">#REF!</definedName>
    <definedName name="benuoc" localSheetId="15">#REF!</definedName>
    <definedName name="benuoc">#REF!</definedName>
    <definedName name="beta" localSheetId="15">#REF!</definedName>
    <definedName name="beta">#REF!</definedName>
    <definedName name="Bgc" localSheetId="15">#REF!</definedName>
    <definedName name="Bgc">#REF!</definedName>
    <definedName name="Bgiang" hidden="1">{"'Sheet1'!$L$16"}</definedName>
    <definedName name="BGS" localSheetId="15">#REF!</definedName>
    <definedName name="BGS">#REF!</definedName>
    <definedName name="bia" localSheetId="15">#REF!</definedName>
    <definedName name="bia">#REF!</definedName>
    <definedName name="Binhduong" localSheetId="15">#REF!</definedName>
    <definedName name="Binhduong">#REF!</definedName>
    <definedName name="Binhphuoc" localSheetId="15">#REF!</definedName>
    <definedName name="Binhphuoc">#REF!</definedName>
    <definedName name="Bio_tec" localSheetId="15">#REF!</definedName>
    <definedName name="Bio_tec">#REF!</definedName>
    <definedName name="Blc" localSheetId="15">#REF!</definedName>
    <definedName name="Blc">#REF!</definedName>
    <definedName name="blong" localSheetId="15">#REF!</definedName>
    <definedName name="blong">#REF!</definedName>
    <definedName name="Bmn" localSheetId="15">#REF!</definedName>
    <definedName name="Bmn">#REF!</definedName>
    <definedName name="bN_fix" localSheetId="15">#REF!</definedName>
    <definedName name="bN_fix">#REF!</definedName>
    <definedName name="Bnc" localSheetId="15">#REF!</definedName>
    <definedName name="Bnc">#REF!</definedName>
    <definedName name="bombt50" localSheetId="15">#REF!</definedName>
    <definedName name="bombt50">#REF!</definedName>
    <definedName name="bombt60" localSheetId="15">#REF!</definedName>
    <definedName name="bombt60">#REF!</definedName>
    <definedName name="bomnuoc20kw" localSheetId="15">#REF!</definedName>
    <definedName name="bomnuoc20kw">#REF!</definedName>
    <definedName name="bomvua1.5" localSheetId="15">#REF!</definedName>
    <definedName name="bomvua1.5">#REF!</definedName>
    <definedName name="Book2" localSheetId="15">#REF!</definedName>
    <definedName name="Book2">#REF!</definedName>
    <definedName name="booking_CoGS" localSheetId="15">#REF!</definedName>
    <definedName name="booking_CoGS">#REF!</definedName>
    <definedName name="BOQ" localSheetId="15">#REF!</definedName>
    <definedName name="BOQ">#REF!</definedName>
    <definedName name="botda" localSheetId="15">#REF!</definedName>
    <definedName name="botda">#REF!</definedName>
    <definedName name="bp" localSheetId="15">#REF!</definedName>
    <definedName name="bp">#REF!</definedName>
    <definedName name="bpm" localSheetId="15">#REF!</definedName>
    <definedName name="bpm">#REF!</definedName>
    <definedName name="Bptc" localSheetId="15">#REF!</definedName>
    <definedName name="Bptc">#REF!</definedName>
    <definedName name="Bs" localSheetId="15">#REF!</definedName>
    <definedName name="Bs">#REF!</definedName>
    <definedName name="Bsb" localSheetId="15">#REF!</definedName>
    <definedName name="Bsb">#REF!</definedName>
    <definedName name="BSM" localSheetId="15">#REF!</definedName>
    <definedName name="BSM">#REF!</definedName>
    <definedName name="Bstt" localSheetId="15">#REF!</definedName>
    <definedName name="Bstt">#REF!</definedName>
    <definedName name="bt" localSheetId="15">#REF!</definedName>
    <definedName name="bt">#REF!</definedName>
    <definedName name="BT_A1" localSheetId="15">#REF!</definedName>
    <definedName name="BT_A1">#REF!</definedName>
    <definedName name="BT_A2.1" localSheetId="15">#REF!</definedName>
    <definedName name="BT_A2.1">#REF!</definedName>
    <definedName name="BT_A2.2" localSheetId="15">#REF!</definedName>
    <definedName name="BT_A2.2">#REF!</definedName>
    <definedName name="BT_B1" localSheetId="15">#REF!</definedName>
    <definedName name="BT_B1">#REF!</definedName>
    <definedName name="BT_B2" localSheetId="15">#REF!</definedName>
    <definedName name="BT_B2">#REF!</definedName>
    <definedName name="BT_C1" localSheetId="15">#REF!</definedName>
    <definedName name="BT_C1">#REF!</definedName>
    <definedName name="BT_loai_A2.1" localSheetId="15">#REF!</definedName>
    <definedName name="BT_loai_A2.1">#REF!</definedName>
    <definedName name="BT_P1" localSheetId="15">#REF!</definedName>
    <definedName name="BT_P1">#REF!</definedName>
    <definedName name="btchiuaxitm300" localSheetId="15">#REF!</definedName>
    <definedName name="btchiuaxitm300">#REF!</definedName>
    <definedName name="BTchiuaxm200" localSheetId="15">#REF!</definedName>
    <definedName name="BTchiuaxm200">#REF!</definedName>
    <definedName name="btcocM400" localSheetId="15">#REF!</definedName>
    <definedName name="btcocM400">#REF!</definedName>
    <definedName name="BTcot" localSheetId="15">#REF!</definedName>
    <definedName name="BTcot">#REF!</definedName>
    <definedName name="Btcot1" localSheetId="15">#REF!</definedName>
    <definedName name="Btcot1">#REF!</definedName>
    <definedName name="BTlotm100" localSheetId="15">#REF!</definedName>
    <definedName name="BTlotm100">#REF!</definedName>
    <definedName name="BTPCP" localSheetId="15">#REF!</definedName>
    <definedName name="BTPCP">#REF!</definedName>
    <definedName name="BU_CHENH_LECH_TBA" localSheetId="15">#REF!</definedName>
    <definedName name="BU_CHENH_LECH_TBA">#REF!</definedName>
    <definedName name="bua1.2" localSheetId="15">#REF!</definedName>
    <definedName name="bua1.2">#REF!</definedName>
    <definedName name="bua1.8" localSheetId="15">#REF!</definedName>
    <definedName name="bua1.8">#REF!</definedName>
    <definedName name="buarung170" localSheetId="15">#REF!</definedName>
    <definedName name="buarung170">#REF!</definedName>
    <definedName name="bùc">{"Book1","Dt tonghop.xls"}</definedName>
    <definedName name="Bulongma">8700</definedName>
    <definedName name="Bulongthepcoctiepdia" localSheetId="15">#REF!</definedName>
    <definedName name="Bulongthepcoctiepdia">#REF!</definedName>
    <definedName name="Button_26">"SOKTMAY1003_SOQUI_VND__List"</definedName>
    <definedName name="Button_28">"SOKTMAY1003_SOQUI_VND__List"</definedName>
    <definedName name="bv" localSheetId="15">#REF!</definedName>
    <definedName name="bv">#REF!</definedName>
    <definedName name="BVCISUMMARY" localSheetId="15">#REF!</definedName>
    <definedName name="BVCISUMMARY">#REF!</definedName>
    <definedName name="bvt" localSheetId="15">#REF!</definedName>
    <definedName name="bvt">#REF!</definedName>
    <definedName name="bvtb" localSheetId="15">#REF!</definedName>
    <definedName name="bvtb">#REF!</definedName>
    <definedName name="bvttt" localSheetId="15">#REF!</definedName>
    <definedName name="bvttt">#REF!</definedName>
    <definedName name="BŸo_cŸo_täng_hìp_giŸ_trÙ_t_i_s_n_câ__Ùnh" localSheetId="15">#REF!</definedName>
    <definedName name="BŸo_cŸo_täng_hìp_giŸ_trÙ_t_i_s_n_câ__Ùnh">#REF!</definedName>
    <definedName name="C.1.1..Phat_tuyen" localSheetId="15">#REF!</definedName>
    <definedName name="C.1.1..Phat_tuyen">#REF!</definedName>
    <definedName name="C.1.10..VC_Thu_cong_CG" localSheetId="15">#REF!</definedName>
    <definedName name="C.1.10..VC_Thu_cong_CG">#REF!</definedName>
    <definedName name="C.1.2..Chat_cay_thu_cong" localSheetId="15">#REF!</definedName>
    <definedName name="C.1.2..Chat_cay_thu_cong">#REF!</definedName>
    <definedName name="C.1.3..Chat_cay_may" localSheetId="15">#REF!</definedName>
    <definedName name="C.1.3..Chat_cay_may">#REF!</definedName>
    <definedName name="C.1.4..Dao_goc_cay" localSheetId="15">#REF!</definedName>
    <definedName name="C.1.4..Dao_goc_cay">#REF!</definedName>
    <definedName name="C.1.5..Lam_duong_tam" localSheetId="15">#REF!</definedName>
    <definedName name="C.1.5..Lam_duong_tam">#REF!</definedName>
    <definedName name="C.1.6..Lam_cau_tam" localSheetId="15">#REF!</definedName>
    <definedName name="C.1.6..Lam_cau_tam">#REF!</definedName>
    <definedName name="C.1.7..Rai_da_chong_lun" localSheetId="15">#REF!</definedName>
    <definedName name="C.1.7..Rai_da_chong_lun">#REF!</definedName>
    <definedName name="C.1.8..Lam_kho_tam" localSheetId="15">#REF!</definedName>
    <definedName name="C.1.8..Lam_kho_tam">#REF!</definedName>
    <definedName name="C.1.8..San_mat_bang" localSheetId="15">#REF!</definedName>
    <definedName name="C.1.8..San_mat_bang">#REF!</definedName>
    <definedName name="C.2.1..VC_Thu_cong" localSheetId="15">#REF!</definedName>
    <definedName name="C.2.1..VC_Thu_cong">#REF!</definedName>
    <definedName name="C.2.2..VC_T_cong_CG" localSheetId="15">#REF!</definedName>
    <definedName name="C.2.2..VC_T_cong_CG">#REF!</definedName>
    <definedName name="C.2.3..Boc_do" localSheetId="15">#REF!</definedName>
    <definedName name="C.2.3..Boc_do">#REF!</definedName>
    <definedName name="C.3.1..Dao_dat_mong_cot" localSheetId="15">#REF!</definedName>
    <definedName name="C.3.1..Dao_dat_mong_cot">#REF!</definedName>
    <definedName name="C.3.2..Dao_dat_de_dap" localSheetId="15">#REF!</definedName>
    <definedName name="C.3.2..Dao_dat_de_dap">#REF!</definedName>
    <definedName name="C.3.3..Dap_dat_mong" localSheetId="15">#REF!</definedName>
    <definedName name="C.3.3..Dap_dat_mong">#REF!</definedName>
    <definedName name="C.3.4..Dao_dap_TDia" localSheetId="15">#REF!</definedName>
    <definedName name="C.3.4..Dao_dap_TDia">#REF!</definedName>
    <definedName name="C.3.5..Dap_bo_bao" localSheetId="15">#REF!</definedName>
    <definedName name="C.3.5..Dap_bo_bao">#REF!</definedName>
    <definedName name="C.3.6..Bom_tat_nuoc" localSheetId="15">#REF!</definedName>
    <definedName name="C.3.6..Bom_tat_nuoc">#REF!</definedName>
    <definedName name="C.3.7..Dao_bun" localSheetId="15">#REF!</definedName>
    <definedName name="C.3.7..Dao_bun">#REF!</definedName>
    <definedName name="C.3.8..Dap_cat_CT" localSheetId="15">#REF!</definedName>
    <definedName name="C.3.8..Dap_cat_CT">#REF!</definedName>
    <definedName name="C.3.9..Dao_pha_da" localSheetId="15">#REF!</definedName>
    <definedName name="C.3.9..Dao_pha_da">#REF!</definedName>
    <definedName name="C.4.1.Cot_thep" localSheetId="15">#REF!</definedName>
    <definedName name="C.4.1.Cot_thep">#REF!</definedName>
    <definedName name="C.4.2..Van_khuon" localSheetId="15">#REF!</definedName>
    <definedName name="C.4.2..Van_khuon">#REF!</definedName>
    <definedName name="C.4.3..Be_tong" localSheetId="15">#REF!</definedName>
    <definedName name="C.4.3..Be_tong">#REF!</definedName>
    <definedName name="C.4.4..Lap_BT_D.San" localSheetId="15">#REF!</definedName>
    <definedName name="C.4.4..Lap_BT_D.San">#REF!</definedName>
    <definedName name="C.4.5..Xay_da_hoc" localSheetId="15">#REF!</definedName>
    <definedName name="C.4.5..Xay_da_hoc">#REF!</definedName>
    <definedName name="C.4.6..Dong_coc" localSheetId="15">#REF!</definedName>
    <definedName name="C.4.6..Dong_coc">#REF!</definedName>
    <definedName name="C.4.7..Quet_Bi_tum" localSheetId="15">#REF!</definedName>
    <definedName name="C.4.7..Quet_Bi_tum">#REF!</definedName>
    <definedName name="C.5.1..Lap_cot_thep" localSheetId="15">#REF!</definedName>
    <definedName name="C.5.1..Lap_cot_thep">#REF!</definedName>
    <definedName name="C.5.2..Lap_cot_BT" localSheetId="15">#REF!</definedName>
    <definedName name="C.5.2..Lap_cot_BT">#REF!</definedName>
    <definedName name="C.5.3..Lap_dat_xa" localSheetId="15">#REF!</definedName>
    <definedName name="C.5.3..Lap_dat_xa">#REF!</definedName>
    <definedName name="C.5.4..Lap_tiep_dia" localSheetId="15">#REF!</definedName>
    <definedName name="C.5.4..Lap_tiep_dia">#REF!</definedName>
    <definedName name="C.5.5..Son_sat_thep" localSheetId="15">#REF!</definedName>
    <definedName name="C.5.5..Son_sat_thep">#REF!</definedName>
    <definedName name="C.6.1..Lap_su_dung" localSheetId="15">#REF!</definedName>
    <definedName name="C.6.1..Lap_su_dung">#REF!</definedName>
    <definedName name="C.6.2..Lap_su_CS" localSheetId="15">#REF!</definedName>
    <definedName name="C.6.2..Lap_su_CS">#REF!</definedName>
    <definedName name="C.6.3..Su_chuoi_do" localSheetId="15">#REF!</definedName>
    <definedName name="C.6.3..Su_chuoi_do">#REF!</definedName>
    <definedName name="C.6.4..Su_chuoi_neo" localSheetId="15">#REF!</definedName>
    <definedName name="C.6.4..Su_chuoi_neo">#REF!</definedName>
    <definedName name="C.6.5..Lap_phu_kien" localSheetId="15">#REF!</definedName>
    <definedName name="C.6.5..Lap_phu_kien">#REF!</definedName>
    <definedName name="C.6.6..Ep_noi_day" localSheetId="15">#REF!</definedName>
    <definedName name="C.6.6..Ep_noi_day">#REF!</definedName>
    <definedName name="C.6.7..KD_vuot_CN" localSheetId="15">#REF!</definedName>
    <definedName name="C.6.7..KD_vuot_CN">#REF!</definedName>
    <definedName name="C.6.8..Rai_cang_day" localSheetId="15">#REF!</definedName>
    <definedName name="C.6.8..Rai_cang_day">#REF!</definedName>
    <definedName name="C.6.9..Cap_quang" localSheetId="15">#REF!</definedName>
    <definedName name="C.6.9..Cap_quang">#REF!</definedName>
    <definedName name="C_" localSheetId="15">#REF!</definedName>
    <definedName name="C_">#REF!</definedName>
    <definedName name="c_n" localSheetId="15">#REF!</definedName>
    <definedName name="c_n">#REF!</definedName>
    <definedName name="c5." localSheetId="15">#REF!</definedName>
    <definedName name="c5.">#REF!</definedName>
    <definedName name="ca.1111" localSheetId="15">#REF!</definedName>
    <definedName name="ca.1111">#REF!</definedName>
    <definedName name="ca.1111.th" localSheetId="15">#REF!</definedName>
    <definedName name="ca.1111.th">#REF!</definedName>
    <definedName name="CACAU">298161</definedName>
    <definedName name="Cachdienchuoi" localSheetId="15">#REF!</definedName>
    <definedName name="Cachdienchuoi">#REF!</definedName>
    <definedName name="Cachdiendung" localSheetId="15">#REF!</definedName>
    <definedName name="Cachdiendung">#REF!</definedName>
    <definedName name="Cachdienhaap" localSheetId="15">#REF!</definedName>
    <definedName name="Cachdienhaap">#REF!</definedName>
    <definedName name="cácte" localSheetId="15">#REF!</definedName>
    <definedName name="cácte">#REF!</definedName>
    <definedName name="Candoi131" localSheetId="15">#REF!</definedName>
    <definedName name="Candoi131">#REF!</definedName>
    <definedName name="Candoi141" localSheetId="15">#REF!</definedName>
    <definedName name="Candoi141">#REF!</definedName>
    <definedName name="Candoi155" localSheetId="15">#REF!</definedName>
    <definedName name="Candoi155">#REF!</definedName>
    <definedName name="Candoi331" localSheetId="15">#REF!</definedName>
    <definedName name="Candoi331">#REF!</definedName>
    <definedName name="Canon" localSheetId="15">#REF!</definedName>
    <definedName name="Canon">#REF!</definedName>
    <definedName name="cao" localSheetId="15">#REF!</definedName>
    <definedName name="cao">#REF!</definedName>
    <definedName name="cap" localSheetId="15">#REF!</definedName>
    <definedName name="cap">#REF!</definedName>
    <definedName name="Cap_DUL_doc_B" localSheetId="15">#REF!</definedName>
    <definedName name="Cap_DUL_doc_B">#REF!</definedName>
    <definedName name="CAP_DUL_ngang_B" localSheetId="15">#REF!</definedName>
    <definedName name="CAP_DUL_ngang_B">#REF!</definedName>
    <definedName name="cap0.7" localSheetId="15">#REF!</definedName>
    <definedName name="cap0.7">#REF!</definedName>
    <definedName name="capdul" localSheetId="15">#REF!</definedName>
    <definedName name="capdul">#REF!</definedName>
    <definedName name="capphoi" localSheetId="15">#REF!</definedName>
    <definedName name="capphoi">#REF!</definedName>
    <definedName name="casing" localSheetId="15">#REF!</definedName>
    <definedName name="casing">#REF!</definedName>
    <definedName name="Cat" localSheetId="15">#REF!</definedName>
    <definedName name="Cat">#REF!</definedName>
    <definedName name="catcap" localSheetId="15">#REF!</definedName>
    <definedName name="catcap">#REF!</definedName>
    <definedName name="Category_All" localSheetId="15">#REF!</definedName>
    <definedName name="Category_All">#REF!</definedName>
    <definedName name="CATIN">#N/A</definedName>
    <definedName name="CATJYOU">#N/A</definedName>
    <definedName name="catm" localSheetId="15">#REF!</definedName>
    <definedName name="catm">#REF!</definedName>
    <definedName name="catn" localSheetId="15">#REF!</definedName>
    <definedName name="catn">#REF!</definedName>
    <definedName name="CATREC">#N/A</definedName>
    <definedName name="CATSYU">#N/A</definedName>
    <definedName name="catuon" localSheetId="15">#REF!</definedName>
    <definedName name="catuon">#REF!</definedName>
    <definedName name="catvang" localSheetId="15">#REF!</definedName>
    <definedName name="catvang">#REF!</definedName>
    <definedName name="CauCong2" localSheetId="15">#REF!</definedName>
    <definedName name="CauCong2">#REF!</definedName>
    <definedName name="CauCong3" localSheetId="15">#REF!</definedName>
    <definedName name="CauCong3">#REF!</definedName>
    <definedName name="CauCong4" localSheetId="15">#REF!</definedName>
    <definedName name="CauCong4">#REF!</definedName>
    <definedName name="CauCong5" localSheetId="15">#REF!</definedName>
    <definedName name="CauCong5">#REF!</definedName>
    <definedName name="caunoi30" localSheetId="15">#REF!</definedName>
    <definedName name="caunoi30">#REF!</definedName>
    <definedName name="CB" localSheetId="15">#REF!</definedName>
    <definedName name="CB">#REF!</definedName>
    <definedName name="CBE50M" localSheetId="15">#REF!</definedName>
    <definedName name="CBE50M">#REF!</definedName>
    <definedName name="CC" localSheetId="15">#REF!</definedName>
    <definedName name="CC">#REF!</definedName>
    <definedName name="ccc" localSheetId="15">#REF!</definedName>
    <definedName name="ccc">#REF!</definedName>
    <definedName name="CCS" localSheetId="15">#REF!</definedName>
    <definedName name="CCS">#REF!</definedName>
    <definedName name="cd" localSheetId="15">#REF!</definedName>
    <definedName name="cd">#REF!</definedName>
    <definedName name="CDBT" localSheetId="15">#REF!</definedName>
    <definedName name="CDBT">#REF!</definedName>
    <definedName name="CDCK" localSheetId="15">#REF!</definedName>
    <definedName name="CDCK">#REF!</definedName>
    <definedName name="CDCN" localSheetId="15">#REF!</definedName>
    <definedName name="CDCN">#REF!</definedName>
    <definedName name="CDCU" localSheetId="15">#REF!</definedName>
    <definedName name="CDCU">#REF!</definedName>
    <definedName name="CDD" localSheetId="15">#REF!</definedName>
    <definedName name="CDD">#REF!</definedName>
    <definedName name="Cdnum" localSheetId="15">#REF!</definedName>
    <definedName name="Cdnum">#REF!</definedName>
    <definedName name="CDT" localSheetId="15">#REF!</definedName>
    <definedName name="CDT">#REF!</definedName>
    <definedName name="cfc" localSheetId="15">#REF!</definedName>
    <definedName name="cfc">#REF!</definedName>
    <definedName name="cfk" localSheetId="15">#REF!</definedName>
    <definedName name="cfk">#REF!</definedName>
    <definedName name="CGS_CLO" localSheetId="15">#REF!</definedName>
    <definedName name="CGS_CLO">#REF!</definedName>
    <definedName name="chay1" localSheetId="15">#REF!</definedName>
    <definedName name="chay1">#REF!</definedName>
    <definedName name="chay10" localSheetId="15">#REF!</definedName>
    <definedName name="chay10">#REF!</definedName>
    <definedName name="chay2" localSheetId="15">#REF!</definedName>
    <definedName name="chay2">#REF!</definedName>
    <definedName name="chay3" localSheetId="15">#REF!</definedName>
    <definedName name="chay3">#REF!</definedName>
    <definedName name="chay4" localSheetId="15">#REF!</definedName>
    <definedName name="chay4">#REF!</definedName>
    <definedName name="chay5" localSheetId="15">#REF!</definedName>
    <definedName name="chay5">#REF!</definedName>
    <definedName name="chay6" localSheetId="15">#REF!</definedName>
    <definedName name="chay6">#REF!</definedName>
    <definedName name="chay7" localSheetId="15">#REF!</definedName>
    <definedName name="chay7">#REF!</definedName>
    <definedName name="chay8" localSheetId="15">#REF!</definedName>
    <definedName name="chay8">#REF!</definedName>
    <definedName name="chay9" localSheetId="15">#REF!</definedName>
    <definedName name="chay9">#REF!</definedName>
    <definedName name="Chi_Phi_Chung" localSheetId="15">#REF!</definedName>
    <definedName name="Chi_Phi_Chung">#REF!</definedName>
    <definedName name="Chi_phi_OM" localSheetId="15">#REF!</definedName>
    <definedName name="Chi_phi_OM">#REF!</definedName>
    <definedName name="chi_tiÕt_vËt_liÖu___nh_n_c_ng___m_y_thi_c_ng" localSheetId="15">#REF!</definedName>
    <definedName name="chi_tiÕt_vËt_liÖu___nh_n_c_ng___m_y_thi_c_ng">#REF!</definedName>
    <definedName name="CHIÕt_TÝnh_0_4_II" localSheetId="15">#REF!</definedName>
    <definedName name="CHIÕt_TÝnh_0_4_II">#REF!</definedName>
    <definedName name="chitietbgiang2" hidden="1">{"'Sheet1'!$L$16"}</definedName>
    <definedName name="chon" localSheetId="15">#REF!</definedName>
    <definedName name="chon">#REF!</definedName>
    <definedName name="chon1" localSheetId="15">#REF!</definedName>
    <definedName name="chon1">#REF!</definedName>
    <definedName name="chon2" localSheetId="15">#REF!</definedName>
    <definedName name="chon2">#REF!</definedName>
    <definedName name="chon3" localSheetId="15">#REF!</definedName>
    <definedName name="chon3">#REF!</definedName>
    <definedName name="chudautu" localSheetId="15">#REF!</definedName>
    <definedName name="chudautu">#REF!</definedName>
    <definedName name="chung">66</definedName>
    <definedName name="Chupdaucapcongotnong" localSheetId="15">#REF!</definedName>
    <definedName name="Chupdaucapcongotnong">#REF!</definedName>
    <definedName name="City" localSheetId="15">#REF!</definedName>
    <definedName name="City">#REF!</definedName>
    <definedName name="CK" localSheetId="15">#REF!</definedName>
    <definedName name="CK">#REF!</definedName>
    <definedName name="Class_1" localSheetId="15">#REF!</definedName>
    <definedName name="Class_1">#REF!</definedName>
    <definedName name="Class_2" localSheetId="15">#REF!</definedName>
    <definedName name="Class_2">#REF!</definedName>
    <definedName name="Class_3" localSheetId="15">#REF!</definedName>
    <definedName name="Class_3">#REF!</definedName>
    <definedName name="Class_4" localSheetId="15">#REF!</definedName>
    <definedName name="Class_4">#REF!</definedName>
    <definedName name="Class_5" localSheetId="15">#REF!</definedName>
    <definedName name="Class_5">#REF!</definedName>
    <definedName name="ClayNden" localSheetId="15">#REF!</definedName>
    <definedName name="ClayNden">#REF!</definedName>
    <definedName name="CLECT" localSheetId="15">#REF!</definedName>
    <definedName name="CLECT">#REF!</definedName>
    <definedName name="CLIEOS" localSheetId="15">#REF!</definedName>
    <definedName name="CLIEOS">#REF!</definedName>
    <definedName name="CLVC3">0.1</definedName>
    <definedName name="CLVCTB" localSheetId="15">#REF!</definedName>
    <definedName name="CLVCTB">#REF!</definedName>
    <definedName name="CLVL" localSheetId="15">#REF!</definedName>
    <definedName name="CLVL">#REF!</definedName>
    <definedName name="cn" localSheetId="15">#REF!</definedName>
    <definedName name="cn">#REF!</definedName>
    <definedName name="cN_fix" localSheetId="15">#REF!</definedName>
    <definedName name="cN_fix">#REF!</definedName>
    <definedName name="CNC" localSheetId="15">#REF!</definedName>
    <definedName name="CNC">#REF!</definedName>
    <definedName name="CND" localSheetId="15">#REF!</definedName>
    <definedName name="CND">#REF!</definedName>
    <definedName name="cNden" localSheetId="15">#REF!</definedName>
    <definedName name="cNden">#REF!</definedName>
    <definedName name="cne" localSheetId="15">#REF!</definedName>
    <definedName name="cne">#REF!</definedName>
    <definedName name="CNG" localSheetId="15">#REF!</definedName>
    <definedName name="CNG">#REF!</definedName>
    <definedName name="co." localSheetId="15">#REF!</definedName>
    <definedName name="co.">#REF!</definedName>
    <definedName name="co.." localSheetId="15">#REF!</definedName>
    <definedName name="co..">#REF!</definedName>
    <definedName name="COBSDC" localSheetId="15">#REF!</definedName>
    <definedName name="COBSDC">#REF!</definedName>
    <definedName name="COC_1.2" localSheetId="15">#REF!</definedName>
    <definedName name="COC_1.2">#REF!</definedName>
    <definedName name="Coc_2m" localSheetId="15">#REF!</definedName>
    <definedName name="Coc_2m">#REF!</definedName>
    <definedName name="Cocbetong" localSheetId="15">#REF!</definedName>
    <definedName name="Cocbetong">#REF!</definedName>
    <definedName name="cocbtct" localSheetId="15">#REF!</definedName>
    <definedName name="cocbtct">#REF!</definedName>
    <definedName name="cocot" localSheetId="15">#REF!</definedName>
    <definedName name="cocot">#REF!</definedName>
    <definedName name="cocott" localSheetId="15">#REF!</definedName>
    <definedName name="cocott">#REF!</definedName>
    <definedName name="cocvt" localSheetId="15">#REF!</definedName>
    <definedName name="cocvt">#REF!</definedName>
    <definedName name="Code" localSheetId="15" hidden="1">#REF!</definedName>
    <definedName name="Code" hidden="1">#REF!</definedName>
    <definedName name="Cöï_ly_vaän_chuyeãn" localSheetId="15">#REF!</definedName>
    <definedName name="Cöï_ly_vaän_chuyeãn">#REF!</definedName>
    <definedName name="CÖÏ_LY_VAÄN_CHUYEÅN" localSheetId="15">#REF!</definedName>
    <definedName name="CÖÏ_LY_VAÄN_CHUYEÅN">#REF!</definedName>
    <definedName name="COMMON" localSheetId="15">#REF!</definedName>
    <definedName name="COMMON">#REF!</definedName>
    <definedName name="comong" localSheetId="15">#REF!</definedName>
    <definedName name="comong">#REF!</definedName>
    <definedName name="Company" localSheetId="15">#REF!</definedName>
    <definedName name="Company">#REF!</definedName>
    <definedName name="CON_EQP_COS" localSheetId="15">#REF!</definedName>
    <definedName name="CON_EQP_COS">#REF!</definedName>
    <definedName name="CON_EQP_COST" localSheetId="15">#REF!</definedName>
    <definedName name="CON_EQP_COST">#REF!</definedName>
    <definedName name="Cong_HM_DTCT" localSheetId="15">#REF!</definedName>
    <definedName name="Cong_HM_DTCT">#REF!</definedName>
    <definedName name="Cong_M_DTCT" localSheetId="15">#REF!</definedName>
    <definedName name="Cong_M_DTCT">#REF!</definedName>
    <definedName name="Cong_NC_DTCT" localSheetId="15">#REF!</definedName>
    <definedName name="Cong_NC_DTCT">#REF!</definedName>
    <definedName name="Cong_suat_dat" localSheetId="15">#REF!</definedName>
    <definedName name="Cong_suat_dat">#REF!</definedName>
    <definedName name="Cong_VL_DTCT" localSheetId="15">#REF!</definedName>
    <definedName name="Cong_VL_DTCT">#REF!</definedName>
    <definedName name="congbengam" localSheetId="15">#REF!</definedName>
    <definedName name="congbengam">#REF!</definedName>
    <definedName name="congbenuoc" localSheetId="15">#REF!</definedName>
    <definedName name="congbenuoc">#REF!</definedName>
    <definedName name="congcoc" localSheetId="15">#REF!</definedName>
    <definedName name="congcoc">#REF!</definedName>
    <definedName name="congcocot" localSheetId="15">#REF!</definedName>
    <definedName name="congcocot">#REF!</definedName>
    <definedName name="congcocott" localSheetId="15">#REF!</definedName>
    <definedName name="congcocott">#REF!</definedName>
    <definedName name="congcomong" localSheetId="15">#REF!</definedName>
    <definedName name="congcomong">#REF!</definedName>
    <definedName name="congcottron" localSheetId="15">#REF!</definedName>
    <definedName name="congcottron">#REF!</definedName>
    <definedName name="congcotvuong" localSheetId="15">#REF!</definedName>
    <definedName name="congcotvuong">#REF!</definedName>
    <definedName name="congdam" localSheetId="15">#REF!</definedName>
    <definedName name="congdam">#REF!</definedName>
    <definedName name="congdan1" localSheetId="15">#REF!</definedName>
    <definedName name="congdan1">#REF!</definedName>
    <definedName name="congdan2" localSheetId="15">#REF!</definedName>
    <definedName name="congdan2">#REF!</definedName>
    <definedName name="congdandusan" localSheetId="15">#REF!</definedName>
    <definedName name="congdandusan">#REF!</definedName>
    <definedName name="conglanhto" localSheetId="15">#REF!</definedName>
    <definedName name="conglanhto">#REF!</definedName>
    <definedName name="congmong" localSheetId="15">#REF!</definedName>
    <definedName name="congmong">#REF!</definedName>
    <definedName name="congmongbang" localSheetId="15">#REF!</definedName>
    <definedName name="congmongbang">#REF!</definedName>
    <definedName name="congmongdon" localSheetId="15">#REF!</definedName>
    <definedName name="congmongdon">#REF!</definedName>
    <definedName name="congpanen" localSheetId="15">#REF!</definedName>
    <definedName name="congpanen">#REF!</definedName>
    <definedName name="congsan" localSheetId="15">#REF!</definedName>
    <definedName name="congsan">#REF!</definedName>
    <definedName name="congthang" localSheetId="15">#REF!</definedName>
    <definedName name="congthang">#REF!</definedName>
    <definedName name="CONST_EQ" localSheetId="15">#REF!</definedName>
    <definedName name="CONST_EQ">#REF!</definedName>
    <definedName name="conversion" localSheetId="15">#REF!</definedName>
    <definedName name="conversion">#REF!</definedName>
    <definedName name="COPLDC" localSheetId="15">#REF!</definedName>
    <definedName name="COPLDC">#REF!</definedName>
    <definedName name="coppha" localSheetId="15">#REF!</definedName>
    <definedName name="coppha">#REF!</definedName>
    <definedName name="Cos_tec" localSheetId="15">#REF!</definedName>
    <definedName name="Cos_tec">#REF!</definedName>
    <definedName name="cot7.5" localSheetId="15">#REF!</definedName>
    <definedName name="cot7.5">#REF!</definedName>
    <definedName name="cot8.5" localSheetId="15">#REF!</definedName>
    <definedName name="cot8.5">#REF!</definedName>
    <definedName name="COTBTPCP" localSheetId="15">#REF!</definedName>
    <definedName name="COTBTPCP">#REF!</definedName>
    <definedName name="CotBTtronVuong" localSheetId="15">#REF!</definedName>
    <definedName name="CotBTtronVuong">#REF!</definedName>
    <definedName name="Cotsatma">9726</definedName>
    <definedName name="Cotthepma">9726</definedName>
    <definedName name="cottron" localSheetId="15">#REF!</definedName>
    <definedName name="cottron">#REF!</definedName>
    <definedName name="cotvuong" localSheetId="15">#REF!</definedName>
    <definedName name="cotvuong">#REF!</definedName>
    <definedName name="Country" localSheetId="15">#REF!</definedName>
    <definedName name="Country">#REF!</definedName>
    <definedName name="COVER" localSheetId="15">#REF!</definedName>
    <definedName name="COVER">#REF!</definedName>
    <definedName name="CP" localSheetId="15" hidden="1">#REF!</definedName>
    <definedName name="CP" hidden="1">#REF!</definedName>
    <definedName name="CPC" localSheetId="15">#REF!</definedName>
    <definedName name="CPC">#REF!</definedName>
    <definedName name="CPHA" localSheetId="15">#REF!</definedName>
    <definedName name="CPHA">#REF!</definedName>
    <definedName name="cphoi" localSheetId="15">#REF!</definedName>
    <definedName name="cphoi">#REF!</definedName>
    <definedName name="CPK" localSheetId="15">#REF!</definedName>
    <definedName name="CPK">#REF!</definedName>
    <definedName name="cpmtc" localSheetId="15">#REF!</definedName>
    <definedName name="cpmtc">#REF!</definedName>
    <definedName name="cpnc" localSheetId="15">#REF!</definedName>
    <definedName name="cpnc">#REF!</definedName>
    <definedName name="CPTB" localSheetId="15">#REF!</definedName>
    <definedName name="CPTB">#REF!</definedName>
    <definedName name="cptt" localSheetId="15">#REF!</definedName>
    <definedName name="cptt">#REF!</definedName>
    <definedName name="CPVC100" localSheetId="15">#REF!</definedName>
    <definedName name="CPVC100">#REF!</definedName>
    <definedName name="cpvl" localSheetId="15">#REF!</definedName>
    <definedName name="cpvl">#REF!</definedName>
    <definedName name="CRD" localSheetId="15">#REF!</definedName>
    <definedName name="CRD">#REF!</definedName>
    <definedName name="crit" localSheetId="15">#REF!</definedName>
    <definedName name="crit">#REF!</definedName>
    <definedName name="CRIT1" localSheetId="15">#REF!</definedName>
    <definedName name="CRIT1">#REF!</definedName>
    <definedName name="CRIT10" localSheetId="15">#REF!</definedName>
    <definedName name="CRIT10">#REF!</definedName>
    <definedName name="CRIT2" localSheetId="15">#REF!</definedName>
    <definedName name="CRIT2">#REF!</definedName>
    <definedName name="CRIT3" localSheetId="15">#REF!</definedName>
    <definedName name="CRIT3">#REF!</definedName>
    <definedName name="CRIT4" localSheetId="15">#REF!</definedName>
    <definedName name="CRIT4">#REF!</definedName>
    <definedName name="CRIT5" localSheetId="15">#REF!</definedName>
    <definedName name="CRIT5">#REF!</definedName>
    <definedName name="CRIT6" localSheetId="15">#REF!</definedName>
    <definedName name="CRIT6">#REF!</definedName>
    <definedName name="CRIT7" localSheetId="15">#REF!</definedName>
    <definedName name="CRIT7">#REF!</definedName>
    <definedName name="CRIT8" localSheetId="15">#REF!</definedName>
    <definedName name="CRIT8">#REF!</definedName>
    <definedName name="CRIT9" localSheetId="15">#REF!</definedName>
    <definedName name="CRIT9">#REF!</definedName>
    <definedName name="CRITINST" localSheetId="15">#REF!</definedName>
    <definedName name="CRITINST">#REF!</definedName>
    <definedName name="CRITPURC" localSheetId="15">#REF!</definedName>
    <definedName name="CRITPURC">#REF!</definedName>
    <definedName name="CropEstablishmentWage" localSheetId="15">#REF!</definedName>
    <definedName name="CropEstablishmentWage">#REF!</definedName>
    <definedName name="CropManagementWage" localSheetId="15">#REF!</definedName>
    <definedName name="CropManagementWage">#REF!</definedName>
    <definedName name="CRS" localSheetId="15">#REF!</definedName>
    <definedName name="CRS">#REF!</definedName>
    <definedName name="CRT_EXT" localSheetId="15">#REF!</definedName>
    <definedName name="CRT_EXT">#REF!</definedName>
    <definedName name="CRT_INT" localSheetId="15">#REF!</definedName>
    <definedName name="CRT_INT">#REF!</definedName>
    <definedName name="CS" localSheetId="15">#REF!</definedName>
    <definedName name="CS">#REF!</definedName>
    <definedName name="CS_10" localSheetId="15">#REF!</definedName>
    <definedName name="CS_10">#REF!</definedName>
    <definedName name="CS_100" localSheetId="15">#REF!</definedName>
    <definedName name="CS_100">#REF!</definedName>
    <definedName name="CS_10S" localSheetId="15">#REF!</definedName>
    <definedName name="CS_10S">#REF!</definedName>
    <definedName name="CS_120" localSheetId="15">#REF!</definedName>
    <definedName name="CS_120">#REF!</definedName>
    <definedName name="CS_140" localSheetId="15">#REF!</definedName>
    <definedName name="CS_140">#REF!</definedName>
    <definedName name="CS_160" localSheetId="15">#REF!</definedName>
    <definedName name="CS_160">#REF!</definedName>
    <definedName name="CS_20" localSheetId="15">#REF!</definedName>
    <definedName name="CS_20">#REF!</definedName>
    <definedName name="CS_30" localSheetId="15">#REF!</definedName>
    <definedName name="CS_30">#REF!</definedName>
    <definedName name="CS_40" localSheetId="15">#REF!</definedName>
    <definedName name="CS_40">#REF!</definedName>
    <definedName name="CS_40S" localSheetId="15">#REF!</definedName>
    <definedName name="CS_40S">#REF!</definedName>
    <definedName name="CS_5S" localSheetId="15">#REF!</definedName>
    <definedName name="CS_5S">#REF!</definedName>
    <definedName name="CS_60" localSheetId="15">#REF!</definedName>
    <definedName name="CS_60">#REF!</definedName>
    <definedName name="CS_80" localSheetId="15">#REF!</definedName>
    <definedName name="CS_80">#REF!</definedName>
    <definedName name="CS_80S" localSheetId="15">#REF!</definedName>
    <definedName name="CS_80S">#REF!</definedName>
    <definedName name="CS_STD" localSheetId="15">#REF!</definedName>
    <definedName name="CS_STD">#REF!</definedName>
    <definedName name="CS_XS" localSheetId="15">#REF!</definedName>
    <definedName name="CS_XS">#REF!</definedName>
    <definedName name="CS_XXS" localSheetId="15">#REF!</definedName>
    <definedName name="CS_XXS">#REF!</definedName>
    <definedName name="csd3p" localSheetId="15">#REF!</definedName>
    <definedName name="csd3p">#REF!</definedName>
    <definedName name="csddg1p" localSheetId="15">#REF!</definedName>
    <definedName name="csddg1p">#REF!</definedName>
    <definedName name="csddt1p" localSheetId="15">#REF!</definedName>
    <definedName name="csddt1p">#REF!</definedName>
    <definedName name="csht3p" localSheetId="15">#REF!</definedName>
    <definedName name="csht3p">#REF!</definedName>
    <definedName name="CSMBA" localSheetId="15">#REF!</definedName>
    <definedName name="CSMBA">#REF!</definedName>
    <definedName name="CT" localSheetId="15">#REF!</definedName>
    <definedName name="CT">#REF!</definedName>
    <definedName name="CT_50" localSheetId="15">#REF!</definedName>
    <definedName name="CT_50">#REF!</definedName>
    <definedName name="CT_KSTK" localSheetId="15">#REF!</definedName>
    <definedName name="CT_KSTK">#REF!</definedName>
    <definedName name="CT_MCX" localSheetId="15">#REF!</definedName>
    <definedName name="CT_MCX">#REF!</definedName>
    <definedName name="CT0.4" localSheetId="15">#REF!</definedName>
    <definedName name="CT0.4">#REF!</definedName>
    <definedName name="CTBL" localSheetId="15">#REF!</definedName>
    <definedName name="CTBL">#REF!</definedName>
    <definedName name="CTCT" localSheetId="15">#REF!</definedName>
    <definedName name="CTCT">#REF!</definedName>
    <definedName name="CTCT1" hidden="1">{"'Sheet1'!$L$16"}</definedName>
    <definedName name="ctdn9697" localSheetId="15">#REF!</definedName>
    <definedName name="ctdn9697">#REF!</definedName>
    <definedName name="CTDZ" localSheetId="15">#REF!</definedName>
    <definedName name="CTDZ">#REF!</definedName>
    <definedName name="CTDz35" localSheetId="15">#REF!</definedName>
    <definedName name="CTDz35">#REF!</definedName>
    <definedName name="CTGT2" localSheetId="15">#REF!</definedName>
    <definedName name="CTGT2">#REF!</definedName>
    <definedName name="CTGT3" localSheetId="15">#REF!</definedName>
    <definedName name="CTGT3">#REF!</definedName>
    <definedName name="CTGT4" localSheetId="15">#REF!</definedName>
    <definedName name="CTGT4">#REF!</definedName>
    <definedName name="CTGT5" localSheetId="15">#REF!</definedName>
    <definedName name="CTGT5">#REF!</definedName>
    <definedName name="ctiep" localSheetId="15">#REF!</definedName>
    <definedName name="ctiep">#REF!</definedName>
    <definedName name="CTN" localSheetId="15">#REF!</definedName>
    <definedName name="CTN">#REF!</definedName>
    <definedName name="cto" localSheetId="15">#REF!</definedName>
    <definedName name="cto">#REF!</definedName>
    <definedName name="CTV_EXT" localSheetId="15">#REF!</definedName>
    <definedName name="CTV_EXT">#REF!</definedName>
    <definedName name="CTV_HKS" localSheetId="15">#REF!</definedName>
    <definedName name="CTV_HKS">#REF!</definedName>
    <definedName name="cu" localSheetId="15">#REF!</definedName>
    <definedName name="cu">#REF!</definedName>
    <definedName name="CU_LY" localSheetId="15">#REF!</definedName>
    <definedName name="CU_LY">#REF!</definedName>
    <definedName name="CU_LY_VAN_CHUYEN_GIA_QUYEN" localSheetId="15">#REF!</definedName>
    <definedName name="CU_LY_VAN_CHUYEN_GIA_QUYEN">#REF!</definedName>
    <definedName name="culy" localSheetId="15">#REF!</definedName>
    <definedName name="culy">#REF!</definedName>
    <definedName name="CuLy_Q" localSheetId="15">#REF!</definedName>
    <definedName name="CuLy_Q">#REF!</definedName>
    <definedName name="cun" localSheetId="15">#REF!</definedName>
    <definedName name="cun">#REF!</definedName>
    <definedName name="cuoc_vc" localSheetId="15">#REF!</definedName>
    <definedName name="cuoc_vc">#REF!</definedName>
    <definedName name="CuocVC" localSheetId="15">#REF!</definedName>
    <definedName name="CuocVC">#REF!</definedName>
    <definedName name="CURRENCY" localSheetId="15">#REF!</definedName>
    <definedName name="CURRENCY">#REF!</definedName>
    <definedName name="Currency_tec" localSheetId="15">#REF!</definedName>
    <definedName name="Currency_tec">#REF!</definedName>
    <definedName name="cutback" localSheetId="15">#REF!</definedName>
    <definedName name="cutback">#REF!</definedName>
    <definedName name="CVC_Q" localSheetId="15">#REF!</definedName>
    <definedName name="CVC_Q">#REF!</definedName>
    <definedName name="CX" localSheetId="15">#REF!</definedName>
    <definedName name="CX">#REF!</definedName>
    <definedName name="cy" localSheetId="15">#REF!</definedName>
    <definedName name="cy">#REF!</definedName>
    <definedName name="D" localSheetId="15">#REF!</definedName>
    <definedName name="D">#REF!</definedName>
    <definedName name="d_" localSheetId="15">#REF!</definedName>
    <definedName name="d_">#REF!</definedName>
    <definedName name="D_7101A_B" localSheetId="15">#REF!</definedName>
    <definedName name="D_7101A_B">#REF!</definedName>
    <definedName name="D_L" localSheetId="15">#REF!</definedName>
    <definedName name="D_L">#REF!</definedName>
    <definedName name="D_n" localSheetId="15">#REF!</definedName>
    <definedName name="D_n">#REF!</definedName>
    <definedName name="d1_" localSheetId="15">#REF!</definedName>
    <definedName name="d1_">#REF!</definedName>
    <definedName name="D1Z" localSheetId="15">#REF!</definedName>
    <definedName name="D1Z">#REF!</definedName>
    <definedName name="d2_" localSheetId="15">#REF!</definedName>
    <definedName name="d2_">#REF!</definedName>
    <definedName name="d3_" localSheetId="15">#REF!</definedName>
    <definedName name="d3_">#REF!</definedName>
    <definedName name="D4Z" localSheetId="15">#REF!</definedName>
    <definedName name="D4Z">#REF!</definedName>
    <definedName name="DA" localSheetId="15">#REF!</definedName>
    <definedName name="DA">#REF!</definedName>
    <definedName name="da1x1" localSheetId="15">#REF!</definedName>
    <definedName name="da1x1">#REF!</definedName>
    <definedName name="da2x4" localSheetId="15">#REF!</definedName>
    <definedName name="da2x4">#REF!</definedName>
    <definedName name="Da4x6" localSheetId="15">#REF!</definedName>
    <definedName name="Da4x6">#REF!</definedName>
    <definedName name="da4x7" localSheetId="15">#REF!</definedName>
    <definedName name="da4x7">#REF!</definedName>
    <definedName name="Dad" hidden="1">{"'Sheet1'!$L$16"}</definedName>
    <definedName name="dah" localSheetId="15">#REF!</definedName>
    <definedName name="dah">#REF!</definedName>
    <definedName name="dahb" localSheetId="15">#REF!</definedName>
    <definedName name="dahb">#REF!</definedName>
    <definedName name="dahg" localSheetId="15">#REF!</definedName>
    <definedName name="dahg">#REF!</definedName>
    <definedName name="dahnlt" localSheetId="15">#REF!</definedName>
    <definedName name="dahnlt">#REF!</definedName>
    <definedName name="dahoc" localSheetId="15">#REF!</definedName>
    <definedName name="dahoc">#REF!</definedName>
    <definedName name="DAKT" localSheetId="15">#REF!</definedName>
    <definedName name="DAKT">#REF!</definedName>
    <definedName name="dam">78000</definedName>
    <definedName name="dam_24" localSheetId="15">#REF!</definedName>
    <definedName name="dam_24">#REF!</definedName>
    <definedName name="damban1kw" localSheetId="15">#REF!</definedName>
    <definedName name="damban1kw">#REF!</definedName>
    <definedName name="damcoc60" localSheetId="15">#REF!</definedName>
    <definedName name="damcoc60">#REF!</definedName>
    <definedName name="damcoc80" localSheetId="15">#REF!</definedName>
    <definedName name="damcoc80">#REF!</definedName>
    <definedName name="damdui1.5" localSheetId="15">#REF!</definedName>
    <definedName name="damdui1.5">#REF!</definedName>
    <definedName name="DamNgang" localSheetId="15">#REF!</definedName>
    <definedName name="DamNgang">#REF!</definedName>
    <definedName name="danducsan" localSheetId="15">#REF!</definedName>
    <definedName name="danducsan">#REF!</definedName>
    <definedName name="dao" localSheetId="15">#REF!</definedName>
    <definedName name="dao">#REF!</definedName>
    <definedName name="DAO_DAT" localSheetId="15">#REF!</definedName>
    <definedName name="DAO_DAT">#REF!</definedName>
    <definedName name="dao0.65" localSheetId="15">#REF!</definedName>
    <definedName name="dao0.65">#REF!</definedName>
    <definedName name="dao1.0" localSheetId="15">#REF!</definedName>
    <definedName name="dao1.0">#REF!</definedName>
    <definedName name="dap" localSheetId="15">#REF!</definedName>
    <definedName name="dap">#REF!</definedName>
    <definedName name="dapdbm1" localSheetId="15">#REF!</definedName>
    <definedName name="dapdbm1">#REF!</definedName>
    <definedName name="dapdbm2" localSheetId="15">#REF!</definedName>
    <definedName name="dapdbm2">#REF!</definedName>
    <definedName name="DAT" localSheetId="15">#REF!</definedName>
    <definedName name="DAT">#REF!</definedName>
    <definedName name="data" localSheetId="15">#REF!</definedName>
    <definedName name="data">#REF!</definedName>
    <definedName name="data1" localSheetId="15" hidden="1">#REF!</definedName>
    <definedName name="data1" hidden="1">#REF!</definedName>
    <definedName name="Data11" localSheetId="15">#REF!</definedName>
    <definedName name="Data11">#REF!</definedName>
    <definedName name="data1204" localSheetId="15">#REF!</definedName>
    <definedName name="data1204">#REF!</definedName>
    <definedName name="data2" localSheetId="15" hidden="1">#REF!</definedName>
    <definedName name="data2" hidden="1">#REF!</definedName>
    <definedName name="data3" localSheetId="15" hidden="1">#REF!</definedName>
    <definedName name="data3" hidden="1">#REF!</definedName>
    <definedName name="Data41" localSheetId="15">#REF!</definedName>
    <definedName name="Data41">#REF!</definedName>
    <definedName name="DataStaff" localSheetId="15">#REF!</definedName>
    <definedName name="DataStaff">#REF!</definedName>
    <definedName name="DATAÙ" localSheetId="15">#REF!</definedName>
    <definedName name="DATAÙ">#REF!</definedName>
    <definedName name="Daucapcongotnong" localSheetId="15">#REF!</definedName>
    <definedName name="Daucapcongotnong">#REF!</definedName>
    <definedName name="Daucaplapdattrongvangoainha" localSheetId="15">#REF!</definedName>
    <definedName name="Daucaplapdattrongvangoainha">#REF!</definedName>
    <definedName name="DaucotdongcuaUc" localSheetId="15">#REF!</definedName>
    <definedName name="DaucotdongcuaUc">#REF!</definedName>
    <definedName name="Daucotdongnhom" localSheetId="15">#REF!</definedName>
    <definedName name="Daucotdongnhom">#REF!</definedName>
    <definedName name="daunoi" localSheetId="15">#REF!</definedName>
    <definedName name="daunoi">#REF!</definedName>
    <definedName name="Daunoinhomdong" localSheetId="15">#REF!</definedName>
    <definedName name="Daunoinhomdong">#REF!</definedName>
    <definedName name="dayAE35" localSheetId="15">#REF!</definedName>
    <definedName name="dayAE35">#REF!</definedName>
    <definedName name="dayAE50" localSheetId="15">#REF!</definedName>
    <definedName name="dayAE50">#REF!</definedName>
    <definedName name="dayAE70" localSheetId="15">#REF!</definedName>
    <definedName name="dayAE70">#REF!</definedName>
    <definedName name="dayAE95" localSheetId="15">#REF!</definedName>
    <definedName name="dayAE95">#REF!</definedName>
    <definedName name="DayCEV" localSheetId="15">#REF!</definedName>
    <definedName name="DayCEV">#REF!</definedName>
    <definedName name="DBASE" localSheetId="15">#REF!</definedName>
    <definedName name="DBASE">#REF!</definedName>
    <definedName name="dbln" localSheetId="15">#REF!</definedName>
    <definedName name="dbln">#REF!</definedName>
    <definedName name="DBT" localSheetId="15">#REF!</definedName>
    <definedName name="DBT">#REF!</definedName>
    <definedName name="DCHINH" localSheetId="15">#REF!</definedName>
    <definedName name="DCHINH">#REF!</definedName>
    <definedName name="DCL_22">12117600</definedName>
    <definedName name="DCL_35">25490000</definedName>
    <definedName name="DÇm_33" localSheetId="15">#REF!</definedName>
    <definedName name="DÇm_33">#REF!</definedName>
    <definedName name="dctc35" localSheetId="15">#REF!</definedName>
    <definedName name="dctc35">#REF!</definedName>
    <definedName name="DD" localSheetId="15">#REF!</definedName>
    <definedName name="DD">#REF!</definedName>
    <definedName name="ddabm" localSheetId="15">#REF!</definedName>
    <definedName name="ddabm">#REF!</definedName>
    <definedName name="ddbm500" localSheetId="15">#REF!</definedName>
    <definedName name="ddbm500">#REF!</definedName>
    <definedName name="ddd" localSheetId="15">#REF!</definedName>
    <definedName name="ddd">#REF!</definedName>
    <definedName name="dden" localSheetId="15">#REF!</definedName>
    <definedName name="dden">#REF!</definedName>
    <definedName name="DDM" localSheetId="15">#REF!</definedName>
    <definedName name="DDM">#REF!</definedName>
    <definedName name="de" localSheetId="15">#REF!</definedName>
    <definedName name="de">#REF!</definedName>
    <definedName name="den_bu" localSheetId="15">#REF!</definedName>
    <definedName name="den_bu">#REF!</definedName>
    <definedName name="denbu" localSheetId="15">#REF!</definedName>
    <definedName name="denbu">#REF!</definedName>
    <definedName name="Det32x3" localSheetId="15">#REF!</definedName>
    <definedName name="Det32x3">#REF!</definedName>
    <definedName name="Det35x3" localSheetId="15">#REF!</definedName>
    <definedName name="Det35x3">#REF!</definedName>
    <definedName name="Det40x4" localSheetId="15">#REF!</definedName>
    <definedName name="Det40x4">#REF!</definedName>
    <definedName name="Det50x5" localSheetId="15">#REF!</definedName>
    <definedName name="Det50x5">#REF!</definedName>
    <definedName name="Det63x6" localSheetId="15">#REF!</definedName>
    <definedName name="Det63x6">#REF!</definedName>
    <definedName name="Det75x6" localSheetId="15">#REF!</definedName>
    <definedName name="Det75x6">#REF!</definedName>
    <definedName name="df" localSheetId="15">#REF!</definedName>
    <definedName name="df">#REF!</definedName>
    <definedName name="dg_5cau" localSheetId="15">#REF!</definedName>
    <definedName name="dg_5cau">#REF!</definedName>
    <definedName name="DG_M_C_X" localSheetId="15">#REF!</definedName>
    <definedName name="DG_M_C_X">#REF!</definedName>
    <definedName name="DG1M3BETONG" localSheetId="15">#REF!</definedName>
    <definedName name="DG1M3BETONG">#REF!</definedName>
    <definedName name="dgbdII" localSheetId="15">#REF!</definedName>
    <definedName name="dgbdII">#REF!</definedName>
    <definedName name="dgc" localSheetId="15">#REF!</definedName>
    <definedName name="dgc">#REF!</definedName>
    <definedName name="DGCT_T.Quy_P.Thuy_Q" localSheetId="15">#REF!</definedName>
    <definedName name="DGCT_T.Quy_P.Thuy_Q">#REF!</definedName>
    <definedName name="DGCT_TRAUQUYPHUTHUY_HN" localSheetId="15">#REF!</definedName>
    <definedName name="DGCT_TRAUQUYPHUTHUY_HN">#REF!</definedName>
    <definedName name="DGCTI592" localSheetId="15">#REF!</definedName>
    <definedName name="DGCTI592">#REF!</definedName>
    <definedName name="dgd" localSheetId="15">#REF!</definedName>
    <definedName name="dgd">#REF!</definedName>
    <definedName name="DGHSDT" localSheetId="15">#REF!</definedName>
    <definedName name="DGHSDT">#REF!</definedName>
    <definedName name="DGIA2" localSheetId="15">#REF!</definedName>
    <definedName name="DGIA2">#REF!</definedName>
    <definedName name="dgnc" localSheetId="15">#REF!</definedName>
    <definedName name="dgnc">#REF!</definedName>
    <definedName name="dgqndn" localSheetId="15">#REF!</definedName>
    <definedName name="dgqndn">#REF!</definedName>
    <definedName name="DGR.STKHGIRN" hidden="1">{"'Sheet1'!$L$16"}</definedName>
    <definedName name="dgvl" localSheetId="15">#REF!</definedName>
    <definedName name="dgvl">#REF!</definedName>
    <definedName name="dhoc" localSheetId="15">#REF!</definedName>
    <definedName name="dhoc">#REF!</definedName>
    <definedName name="dhom" localSheetId="15">#REF!</definedName>
    <definedName name="dhom">#REF!</definedName>
    <definedName name="dia_diem" localSheetId="15">#REF!</definedName>
    <definedName name="dia_diem">#REF!</definedName>
    <definedName name="dien" localSheetId="15">#REF!</definedName>
    <definedName name="dien">#REF!</definedName>
    <definedName name="dientichck" localSheetId="15">#REF!</definedName>
    <definedName name="dientichck">#REF!</definedName>
    <definedName name="dim" localSheetId="15">#REF!</definedName>
    <definedName name="dim">#REF!</definedName>
    <definedName name="dinh" localSheetId="15">#REF!</definedName>
    <definedName name="dinh">#REF!</definedName>
    <definedName name="dinh2" localSheetId="15">#REF!</definedName>
    <definedName name="dinh2">#REF!</definedName>
    <definedName name="Dinhmuc" localSheetId="15">#REF!</definedName>
    <definedName name="Dinhmuc">#REF!</definedName>
    <definedName name="Discount" localSheetId="15" hidden="1">#REF!</definedName>
    <definedName name="Discount" hidden="1">#REF!</definedName>
    <definedName name="display_area_2" localSheetId="15" hidden="1">#REF!</definedName>
    <definedName name="display_area_2" hidden="1">#REF!</definedName>
    <definedName name="DL" localSheetId="15">#REF!</definedName>
    <definedName name="DL">#REF!</definedName>
    <definedName name="DLC" localSheetId="15">#REF!</definedName>
    <definedName name="DLC">#REF!</definedName>
    <definedName name="dm56bxd" localSheetId="15">#REF!</definedName>
    <definedName name="dm56bxd">#REF!</definedName>
    <definedName name="DMGT" localSheetId="15">#REF!</definedName>
    <definedName name="DMGT">#REF!</definedName>
    <definedName name="DMHD" localSheetId="15">#REF!</definedName>
    <definedName name="DMHD">#REF!</definedName>
    <definedName name="DMKH" localSheetId="15">#REF!</definedName>
    <definedName name="DMKH">#REF!</definedName>
    <definedName name="DMlapdatxa" localSheetId="15">#REF!</definedName>
    <definedName name="DMlapdatxa">#REF!</definedName>
    <definedName name="DMTK" localSheetId="15">#REF!</definedName>
    <definedName name="DMTK">#REF!</definedName>
    <definedName name="DMTL" localSheetId="15">#REF!</definedName>
    <definedName name="DMTL">#REF!</definedName>
    <definedName name="DMVT" localSheetId="15">#REF!</definedName>
    <definedName name="DMVT">#REF!</definedName>
    <definedName name="DN" localSheetId="15">#REF!</definedName>
    <definedName name="DN">#REF!</definedName>
    <definedName name="DÑt45x4" localSheetId="15">#REF!</definedName>
    <definedName name="DÑt45x4">#REF!</definedName>
    <definedName name="do" hidden="1">{"'Sheet1'!$L$16"}</definedName>
    <definedName name="doan1" localSheetId="15">#REF!</definedName>
    <definedName name="doan1">#REF!</definedName>
    <definedName name="doan2" localSheetId="15">#REF!</definedName>
    <definedName name="doan2">#REF!</definedName>
    <definedName name="doan3" localSheetId="15">#REF!</definedName>
    <definedName name="doan3">#REF!</definedName>
    <definedName name="doan4" localSheetId="15">#REF!</definedName>
    <definedName name="doan4">#REF!</definedName>
    <definedName name="doan5" localSheetId="15">#REF!</definedName>
    <definedName name="doan5">#REF!</definedName>
    <definedName name="doan6" localSheetId="15">#REF!</definedName>
    <definedName name="doan6">#REF!</definedName>
    <definedName name="DoanI_2" localSheetId="15">#REF!</definedName>
    <definedName name="DoanI_2">#REF!</definedName>
    <definedName name="DoanII_2" localSheetId="15">#REF!</definedName>
    <definedName name="DoanII_2">#REF!</definedName>
    <definedName name="dobt" localSheetId="15">#REF!</definedName>
    <definedName name="dobt">#REF!</definedName>
    <definedName name="DOC" localSheetId="15">#REF!</definedName>
    <definedName name="DOC">#REF!</definedName>
    <definedName name="Document_array">{"Book1"}</definedName>
    <definedName name="Documents_array" localSheetId="15">#REF!</definedName>
    <definedName name="Documents_array">#REF!</definedName>
    <definedName name="DON_GIA_3282" localSheetId="15">#REF!</definedName>
    <definedName name="DON_GIA_3282">#REF!</definedName>
    <definedName name="DON_GIA_3283" localSheetId="15">#REF!</definedName>
    <definedName name="DON_GIA_3283">#REF!</definedName>
    <definedName name="Dongia" localSheetId="15">#REF!</definedName>
    <definedName name="Dongia">#REF!</definedName>
    <definedName name="dongiavanchuyen" localSheetId="15">#REF!</definedName>
    <definedName name="dongiavanchuyen">#REF!</definedName>
    <definedName name="DRAFT" localSheetId="15">#REF!</definedName>
    <definedName name="DRAFT">#REF!</definedName>
    <definedName name="drda" localSheetId="15">#REF!</definedName>
    <definedName name="drda">#REF!</definedName>
    <definedName name="drdat" localSheetId="15">#REF!</definedName>
    <definedName name="drdat">#REF!</definedName>
    <definedName name="dry.." localSheetId="15">#REF!</definedName>
    <definedName name="dry..">#REF!</definedName>
    <definedName name="ds" localSheetId="15">#REF!</definedName>
    <definedName name="ds">#REF!</definedName>
    <definedName name="ds1pnc" localSheetId="15">#REF!</definedName>
    <definedName name="ds1pnc">#REF!</definedName>
    <definedName name="ds1pvl" localSheetId="15">#REF!</definedName>
    <definedName name="ds1pvl">#REF!</definedName>
    <definedName name="ds3pnc" localSheetId="15">#REF!</definedName>
    <definedName name="ds3pnc">#REF!</definedName>
    <definedName name="ds3pvl" localSheetId="15">#REF!</definedName>
    <definedName name="ds3pvl">#REF!</definedName>
    <definedName name="DSTD_Clear">[0]!DSTD_Clear</definedName>
    <definedName name="DSUMDATA" localSheetId="15">#REF!</definedName>
    <definedName name="DSUMDATA">#REF!</definedName>
    <definedName name="dtich1" localSheetId="15">#REF!</definedName>
    <definedName name="dtich1">#REF!</definedName>
    <definedName name="dtich2" localSheetId="15">#REF!</definedName>
    <definedName name="dtich2">#REF!</definedName>
    <definedName name="dtich3" localSheetId="15">#REF!</definedName>
    <definedName name="dtich3">#REF!</definedName>
    <definedName name="dtich4" localSheetId="15">#REF!</definedName>
    <definedName name="dtich4">#REF!</definedName>
    <definedName name="dtich5" localSheetId="15">#REF!</definedName>
    <definedName name="dtich5">#REF!</definedName>
    <definedName name="dtich6" localSheetId="15">#REF!</definedName>
    <definedName name="dtich6">#REF!</definedName>
    <definedName name="DTKS" localSheetId="15">#REF!</definedName>
    <definedName name="DTKS">#REF!</definedName>
    <definedName name="DTT" localSheetId="15">#REF!</definedName>
    <definedName name="DTT">#REF!</definedName>
    <definedName name="dttdb" localSheetId="15">#REF!</definedName>
    <definedName name="dttdb">#REF!</definedName>
    <definedName name="dttdg" localSheetId="15">#REF!</definedName>
    <definedName name="dttdg">#REF!</definedName>
    <definedName name="DU_TOAN_CHI_TIET_KHO_BAI" localSheetId="15">#REF!</definedName>
    <definedName name="DU_TOAN_CHI_TIET_KHO_BAI">#REF!</definedName>
    <definedName name="dung" hidden="1">{"'Sheet1'!$L$16"}</definedName>
    <definedName name="duoi" localSheetId="15">#REF!</definedName>
    <definedName name="duoi">#REF!</definedName>
    <definedName name="DuongLoai1" localSheetId="15">#REF!</definedName>
    <definedName name="DuongLoai1">#REF!</definedName>
    <definedName name="DuongLoai2" localSheetId="15">#REF!</definedName>
    <definedName name="DuongLoai2">#REF!</definedName>
    <definedName name="DuongLoai3" localSheetId="15">#REF!</definedName>
    <definedName name="DuongLoai3">#REF!</definedName>
    <definedName name="DuongLoai4" localSheetId="15">#REF!</definedName>
    <definedName name="DuongLoai4">#REF!</definedName>
    <definedName name="DuongLoai5" localSheetId="15">#REF!</definedName>
    <definedName name="DuongLoai5">#REF!</definedName>
    <definedName name="DUT" localSheetId="15">#REF!</definedName>
    <definedName name="DUT">#REF!</definedName>
    <definedName name="DutoanDongmo" localSheetId="15">#REF!</definedName>
    <definedName name="DutoanDongmo">#REF!</definedName>
    <definedName name="dxd" localSheetId="15">#REF!</definedName>
    <definedName name="dxd">#REF!</definedName>
    <definedName name="DZ_04" localSheetId="15">#REF!</definedName>
    <definedName name="DZ_04">#REF!</definedName>
    <definedName name="DZ_35" localSheetId="15">#REF!</definedName>
    <definedName name="DZ_35">#REF!</definedName>
    <definedName name="Ea" localSheetId="15">#REF!</definedName>
    <definedName name="Ea">#REF!</definedName>
    <definedName name="Eb" localSheetId="15">#REF!</definedName>
    <definedName name="Eb">#REF!</definedName>
    <definedName name="Ebdam" localSheetId="15">#REF!</definedName>
    <definedName name="Ebdam">#REF!</definedName>
    <definedName name="EBT" localSheetId="15">#REF!</definedName>
    <definedName name="EBT">#REF!</definedName>
    <definedName name="Ec" localSheetId="15">#REF!</definedName>
    <definedName name="Ec">#REF!</definedName>
    <definedName name="Ecdc" localSheetId="15">#REF!</definedName>
    <definedName name="Ecdc">#REF!</definedName>
    <definedName name="Ecot1" localSheetId="15">#REF!</definedName>
    <definedName name="Ecot1">#REF!</definedName>
    <definedName name="EDR" localSheetId="15">#REF!</definedName>
    <definedName name="EDR">#REF!</definedName>
    <definedName name="Eff_min" localSheetId="15">#REF!</definedName>
    <definedName name="Eff_min">#REF!</definedName>
    <definedName name="Email" localSheetId="15">#REF!</definedName>
    <definedName name="Email">#REF!</definedName>
    <definedName name="emb" localSheetId="15">#REF!</definedName>
    <definedName name="emb">#REF!</definedName>
    <definedName name="En" localSheetId="15">#REF!</definedName>
    <definedName name="En">#REF!</definedName>
    <definedName name="end" localSheetId="15">#REF!</definedName>
    <definedName name="end">#REF!</definedName>
    <definedName name="End_1" localSheetId="15">#REF!</definedName>
    <definedName name="End_1">#REF!</definedName>
    <definedName name="End_10" localSheetId="15">#REF!</definedName>
    <definedName name="End_10">#REF!</definedName>
    <definedName name="End_11" localSheetId="15">#REF!</definedName>
    <definedName name="End_11">#REF!</definedName>
    <definedName name="End_12" localSheetId="15">#REF!</definedName>
    <definedName name="End_12">#REF!</definedName>
    <definedName name="End_13" localSheetId="15">#REF!</definedName>
    <definedName name="End_13">#REF!</definedName>
    <definedName name="End_2" localSheetId="15">#REF!</definedName>
    <definedName name="End_2">#REF!</definedName>
    <definedName name="End_3" localSheetId="15">#REF!</definedName>
    <definedName name="End_3">#REF!</definedName>
    <definedName name="End_4" localSheetId="15">#REF!</definedName>
    <definedName name="End_4">#REF!</definedName>
    <definedName name="End_5" localSheetId="15">#REF!</definedName>
    <definedName name="End_5">#REF!</definedName>
    <definedName name="End_6" localSheetId="15">#REF!</definedName>
    <definedName name="End_6">#REF!</definedName>
    <definedName name="End_7" localSheetId="15">#REF!</definedName>
    <definedName name="End_7">#REF!</definedName>
    <definedName name="End_8" localSheetId="15">#REF!</definedName>
    <definedName name="End_8">#REF!</definedName>
    <definedName name="End_9" localSheetId="15">#REF!</definedName>
    <definedName name="End_9">#REF!</definedName>
    <definedName name="Eo" localSheetId="15">#REF!</definedName>
    <definedName name="Eo">#REF!</definedName>
    <definedName name="EQI" localSheetId="15">#REF!</definedName>
    <definedName name="EQI">#REF!</definedName>
    <definedName name="ETCDC" localSheetId="15">#REF!</definedName>
    <definedName name="ETCDC">#REF!</definedName>
    <definedName name="EVNB" localSheetId="15">#REF!</definedName>
    <definedName name="EVNB">#REF!</definedName>
    <definedName name="ex" localSheetId="15">#REF!</definedName>
    <definedName name="ex">#REF!</definedName>
    <definedName name="EXC" localSheetId="15">#REF!</definedName>
    <definedName name="EXC">#REF!</definedName>
    <definedName name="EXCH" localSheetId="15">#REF!</definedName>
    <definedName name="EXCH">#REF!</definedName>
    <definedName name="F" localSheetId="15">#REF!</definedName>
    <definedName name="F">#REF!</definedName>
    <definedName name="F_Class1" localSheetId="15">#REF!</definedName>
    <definedName name="F_Class1">#REF!</definedName>
    <definedName name="F_Class2" localSheetId="15">#REF!</definedName>
    <definedName name="F_Class2">#REF!</definedName>
    <definedName name="F_Class3" localSheetId="15">#REF!</definedName>
    <definedName name="F_Class3">#REF!</definedName>
    <definedName name="F_Class4" localSheetId="15">#REF!</definedName>
    <definedName name="F_Class4">#REF!</definedName>
    <definedName name="F_Class5" localSheetId="15">#REF!</definedName>
    <definedName name="F_Class5">#REF!</definedName>
    <definedName name="F1bo" localSheetId="15">#REF!</definedName>
    <definedName name="F1bo">#REF!</definedName>
    <definedName name="f82E46" localSheetId="15">#REF!</definedName>
    <definedName name="f82E46">#REF!</definedName>
    <definedName name="f92F56" localSheetId="15">#REF!</definedName>
    <definedName name="f92F56">#REF!</definedName>
    <definedName name="FACTOR" localSheetId="15">#REF!</definedName>
    <definedName name="FACTOR">#REF!</definedName>
    <definedName name="Fax" localSheetId="15">#REF!</definedName>
    <definedName name="Fax">#REF!</definedName>
    <definedName name="Fay" localSheetId="15">#REF!</definedName>
    <definedName name="Fay">#REF!</definedName>
    <definedName name="fbsdggdsf">{"DZ-TDTB2.XLS","Dcksat.xls"}</definedName>
    <definedName name="Fc" localSheetId="15">#REF!</definedName>
    <definedName name="Fc">#REF!</definedName>
    <definedName name="fc_" localSheetId="15">#REF!</definedName>
    <definedName name="fc_">#REF!</definedName>
    <definedName name="FC5_total" localSheetId="15">#REF!</definedName>
    <definedName name="FC5_total">#REF!</definedName>
    <definedName name="FC6_total" localSheetId="15">#REF!</definedName>
    <definedName name="FC6_total">#REF!</definedName>
    <definedName name="FCode" localSheetId="15" hidden="1">#REF!</definedName>
    <definedName name="FCode" hidden="1">#REF!</definedName>
    <definedName name="fcp" localSheetId="15">#REF!</definedName>
    <definedName name="fcp">#REF!</definedName>
    <definedName name="Fdaymong" localSheetId="15">#REF!</definedName>
    <definedName name="Fdaymong">#REF!</definedName>
    <definedName name="FDR" localSheetId="15">#REF!</definedName>
    <definedName name="FDR">#REF!</definedName>
    <definedName name="fff" hidden="1">{"'Sheet1'!$L$16"}</definedName>
    <definedName name="fg" hidden="1">{"'Sheet1'!$L$16"}</definedName>
    <definedName name="fh" localSheetId="15">#REF!</definedName>
    <definedName name="fh">#REF!</definedName>
    <definedName name="Fi" localSheetId="15">#REF!</definedName>
    <definedName name="Fi">#REF!</definedName>
    <definedName name="FI_12">4820</definedName>
    <definedName name="fII" localSheetId="15">#REF!</definedName>
    <definedName name="fII">#REF!</definedName>
    <definedName name="Fnc" localSheetId="15">#REF!</definedName>
    <definedName name="Fnc">#REF!</definedName>
    <definedName name="Fng" localSheetId="15">#REF!</definedName>
    <definedName name="Fng">#REF!</definedName>
    <definedName name="fr_ani" localSheetId="15">#REF!</definedName>
    <definedName name="fr_ani">#REF!</definedName>
    <definedName name="frK_bls" localSheetId="15">#REF!</definedName>
    <definedName name="frK_bls">#REF!</definedName>
    <definedName name="frN_bls" localSheetId="15">#REF!</definedName>
    <definedName name="frN_bls">#REF!</definedName>
    <definedName name="frP_bls" localSheetId="15">#REF!</definedName>
    <definedName name="frP_bls">#REF!</definedName>
    <definedName name="fs" localSheetId="15">#REF!</definedName>
    <definedName name="fs">#REF!</definedName>
    <definedName name="fsdfdsf" hidden="1">{"'Sheet1'!$L$16"}</definedName>
    <definedName name="ftd" localSheetId="15">#REF!</definedName>
    <definedName name="ftd">#REF!</definedName>
    <definedName name="fth" localSheetId="15">#REF!</definedName>
    <definedName name="fth">#REF!</definedName>
    <definedName name="fuji" localSheetId="15">#REF!</definedName>
    <definedName name="fuji">#REF!</definedName>
    <definedName name="fv" localSheetId="15">#REF!</definedName>
    <definedName name="fv">#REF!</definedName>
    <definedName name="fy" localSheetId="15">#REF!</definedName>
    <definedName name="fy">#REF!</definedName>
    <definedName name="Fy_" localSheetId="15">#REF!</definedName>
    <definedName name="Fy_">#REF!</definedName>
    <definedName name="G">{"'Sheet1'!$L$16"}</definedName>
    <definedName name="g_" localSheetId="15">#REF!</definedName>
    <definedName name="g_">#REF!</definedName>
    <definedName name="G_ME" localSheetId="15">#REF!</definedName>
    <definedName name="G_ME">#REF!</definedName>
    <definedName name="gach" localSheetId="15">#REF!</definedName>
    <definedName name="gach">#REF!</definedName>
    <definedName name="GAHT" localSheetId="15">#REF!</definedName>
    <definedName name="GAHT">#REF!</definedName>
    <definedName name="GaicapbocCuXLPEPVCPVCloaiCEVV18den35kV" localSheetId="15">#REF!</definedName>
    <definedName name="GaicapbocCuXLPEPVCPVCloaiCEVV18den35kV">#REF!</definedName>
    <definedName name="gama" localSheetId="15">#REF!</definedName>
    <definedName name="gama">#REF!</definedName>
    <definedName name="Gamadam" localSheetId="15">#REF!</definedName>
    <definedName name="Gamadam">#REF!</definedName>
    <definedName name="GC_DN" localSheetId="15">#REF!</definedName>
    <definedName name="GC_DN">#REF!</definedName>
    <definedName name="GC_HT" localSheetId="15">#REF!</definedName>
    <definedName name="GC_HT">#REF!</definedName>
    <definedName name="GC_TD" localSheetId="15">#REF!</definedName>
    <definedName name="GC_TD">#REF!</definedName>
    <definedName name="GCS" localSheetId="15">#REF!</definedName>
    <definedName name="GCS">#REF!</definedName>
    <definedName name="gd." localSheetId="15">#REF!</definedName>
    <definedName name="gd.">#REF!</definedName>
    <definedName name="GDTD" localSheetId="15">#REF!</definedName>
    <definedName name="GDTD">#REF!</definedName>
    <definedName name="geff" localSheetId="15">#REF!</definedName>
    <definedName name="geff">#REF!</definedName>
    <definedName name="geo" localSheetId="15">#REF!</definedName>
    <definedName name="geo">#REF!</definedName>
    <definedName name="ghichu" localSheetId="15">#REF!</definedName>
    <definedName name="ghichu">#REF!</definedName>
    <definedName name="ghip" localSheetId="15">#REF!</definedName>
    <definedName name="ghip">#REF!</definedName>
    <definedName name="gia" localSheetId="15">#REF!</definedName>
    <definedName name="gia">#REF!</definedName>
    <definedName name="gia_tien" localSheetId="15">#REF!</definedName>
    <definedName name="gia_tien">#REF!</definedName>
    <definedName name="gia_tien_BTN" localSheetId="15">#REF!</definedName>
    <definedName name="gia_tien_BTN">#REF!</definedName>
    <definedName name="GiacapAvanxoanLVABCXLPE" localSheetId="15">#REF!</definedName>
    <definedName name="GiacapAvanxoanLVABCXLPE">#REF!</definedName>
    <definedName name="GiacapbocCuXLPEPVCDSTAPVCloaiCEVVST" localSheetId="15">#REF!</definedName>
    <definedName name="GiacapbocCuXLPEPVCDSTAPVCloaiCEVVST">#REF!</definedName>
    <definedName name="GiacapbocCuXLPEPVCDSTPVCloaiCEVVST12den24kV" localSheetId="15">#REF!</definedName>
    <definedName name="GiacapbocCuXLPEPVCDSTPVCloaiCEVVST12den24kV">#REF!</definedName>
    <definedName name="GiacapbocCuXLPEPVCDSTPVCloaiCEVVST18den35kV" localSheetId="15">#REF!</definedName>
    <definedName name="GiacapbocCuXLPEPVCDSTPVCloaiCEVVST18den35kV">#REF!</definedName>
    <definedName name="GiacapbocCuXLPEPVCloaiCEV" localSheetId="15">#REF!</definedName>
    <definedName name="GiacapbocCuXLPEPVCloaiCEV">#REF!</definedName>
    <definedName name="GiacapbocCuXLPEPVCloaiCEV12den24kV" localSheetId="15">#REF!</definedName>
    <definedName name="GiacapbocCuXLPEPVCloaiCEV12den24kV">#REF!</definedName>
    <definedName name="GiacapbocCuXLPEPVCloaiCEV18den35kV" localSheetId="15">#REF!</definedName>
    <definedName name="GiacapbocCuXLPEPVCloaiCEV18den35kV">#REF!</definedName>
    <definedName name="GiacapbocCuXLPEPVCPVCloaiCEVV12den24kV" localSheetId="15">#REF!</definedName>
    <definedName name="GiacapbocCuXLPEPVCPVCloaiCEVV12den24kV">#REF!</definedName>
    <definedName name="GiacapbocCuXLPEPVCSWPVCloaiCEVVSW12den24kV" localSheetId="15">#REF!</definedName>
    <definedName name="GiacapbocCuXLPEPVCSWPVCloaiCEVVSW12den24kV">#REF!</definedName>
    <definedName name="GiacapbocCuXLPEPVCSWPVCloaiCEVVSW18den35kV" localSheetId="15">#REF!</definedName>
    <definedName name="GiacapbocCuXLPEPVCSWPVCloaiCEVVSW18den35kV">#REF!</definedName>
    <definedName name="GiadayACbocPVC" localSheetId="15">#REF!</definedName>
    <definedName name="GiadayACbocPVC">#REF!</definedName>
    <definedName name="GiadayAS" localSheetId="15">#REF!</definedName>
    <definedName name="GiadayAS">#REF!</definedName>
    <definedName name="GiadayAtran" localSheetId="15">#REF!</definedName>
    <definedName name="GiadayAtran">#REF!</definedName>
    <definedName name="GiadayAV" localSheetId="15">#REF!</definedName>
    <definedName name="GiadayAV">#REF!</definedName>
    <definedName name="GiadayAXLPE1kVlkyhieuAE" localSheetId="15">#REF!</definedName>
    <definedName name="GiadayAXLPE1kVlkyhieuAE">#REF!</definedName>
    <definedName name="GiadaycapCEV" localSheetId="15">#REF!</definedName>
    <definedName name="GiadaycapCEV">#REF!</definedName>
    <definedName name="GiadaycapCuPVC600V" localSheetId="15">#REF!</definedName>
    <definedName name="GiadaycapCuPVC600V">#REF!</definedName>
    <definedName name="GiadayCVV" localSheetId="15">#REF!</definedName>
    <definedName name="GiadayCVV">#REF!</definedName>
    <definedName name="GiadayMtran" localSheetId="15">#REF!</definedName>
    <definedName name="GiadayMtran">#REF!</definedName>
    <definedName name="Giasatthep" localSheetId="15">#REF!</definedName>
    <definedName name="Giasatthep">#REF!</definedName>
    <definedName name="Giavatlieukhac" localSheetId="15">#REF!</definedName>
    <definedName name="Giavatlieukhac">#REF!</definedName>
    <definedName name="GIAVL_TRALY" localSheetId="15">#REF!</definedName>
    <definedName name="GIAVL_TRALY">#REF!</definedName>
    <definedName name="Giocong" localSheetId="15">#REF!</definedName>
    <definedName name="Giocong">#REF!</definedName>
    <definedName name="giotuoi" localSheetId="15">#REF!</definedName>
    <definedName name="giotuoi">#REF!</definedName>
    <definedName name="GJ" localSheetId="15">#REF!</definedName>
    <definedName name="GJ">#REF!</definedName>
    <definedName name="gkGTGT" localSheetId="15">#REF!</definedName>
    <definedName name="gkGTGT">#REF!</definedName>
    <definedName name="gkkjl" hidden="1">{"'Sheet1'!$L$16"}</definedName>
    <definedName name="gl3p" localSheetId="15">#REF!</definedName>
    <definedName name="gl3p">#REF!</definedName>
    <definedName name="gld" localSheetId="15">#REF!</definedName>
    <definedName name="gld">#REF!</definedName>
    <definedName name="Goc32x3" localSheetId="15">#REF!</definedName>
    <definedName name="Goc32x3">#REF!</definedName>
    <definedName name="Goc35x3" localSheetId="15">#REF!</definedName>
    <definedName name="Goc35x3">#REF!</definedName>
    <definedName name="Goc40x4" localSheetId="15">#REF!</definedName>
    <definedName name="Goc40x4">#REF!</definedName>
    <definedName name="Goc45x4" localSheetId="15">#REF!</definedName>
    <definedName name="Goc45x4">#REF!</definedName>
    <definedName name="Goc50x5" localSheetId="15">#REF!</definedName>
    <definedName name="Goc50x5">#REF!</definedName>
    <definedName name="Goc63x6" localSheetId="15">#REF!</definedName>
    <definedName name="Goc63x6">#REF!</definedName>
    <definedName name="Goc75x6" localSheetId="15">#REF!</definedName>
    <definedName name="Goc75x6">#REF!</definedName>
    <definedName name="govan" localSheetId="15">#REF!</definedName>
    <definedName name="govan">#REF!</definedName>
    <definedName name="GP" localSheetId="15">#REF!</definedName>
    <definedName name="GP">#REF!</definedName>
    <definedName name="GRID" localSheetId="15">#REF!</definedName>
    <definedName name="GRID">#REF!</definedName>
    <definedName name="gse" localSheetId="15">#REF!</definedName>
    <definedName name="gse">#REF!</definedName>
    <definedName name="gt" localSheetId="15">#REF!</definedName>
    <definedName name="gt">#REF!</definedName>
    <definedName name="Gtb" localSheetId="15">#REF!</definedName>
    <definedName name="Gtb">#REF!</definedName>
    <definedName name="gtbtt" localSheetId="15">#REF!</definedName>
    <definedName name="gtbtt">#REF!</definedName>
    <definedName name="GTRI" localSheetId="15">#REF!</definedName>
    <definedName name="GTRI">#REF!</definedName>
    <definedName name="gtst" localSheetId="15">#REF!</definedName>
    <definedName name="gtst">#REF!</definedName>
    <definedName name="GTXL" localSheetId="15">#REF!</definedName>
    <definedName name="GTXL">#REF!</definedName>
    <definedName name="gvan" localSheetId="15">#REF!</definedName>
    <definedName name="gvan">#REF!</definedName>
    <definedName name="GVL_LDT" localSheetId="15">#REF!</definedName>
    <definedName name="GVL_LDT">#REF!</definedName>
    <definedName name="Gxl" localSheetId="15">#REF!</definedName>
    <definedName name="Gxl">#REF!</definedName>
    <definedName name="gxltt" localSheetId="15">#REF!</definedName>
    <definedName name="gxltt">#REF!</definedName>
    <definedName name="h_" localSheetId="15">#REF!</definedName>
    <definedName name="h_">#REF!</definedName>
    <definedName name="h__" localSheetId="15">#REF!</definedName>
    <definedName name="h__">#REF!</definedName>
    <definedName name="h_0" localSheetId="15">#REF!</definedName>
    <definedName name="h_0">#REF!</definedName>
    <definedName name="H_1" localSheetId="15">#REF!</definedName>
    <definedName name="H_1">#REF!</definedName>
    <definedName name="H_2" localSheetId="15">#REF!</definedName>
    <definedName name="H_2">#REF!</definedName>
    <definedName name="H_3" localSheetId="15">#REF!</definedName>
    <definedName name="H_3">#REF!</definedName>
    <definedName name="H_Class1" localSheetId="15">#REF!</definedName>
    <definedName name="H_Class1">#REF!</definedName>
    <definedName name="H_Class2" localSheetId="15">#REF!</definedName>
    <definedName name="H_Class2">#REF!</definedName>
    <definedName name="H_Class3" localSheetId="15">#REF!</definedName>
    <definedName name="H_Class3">#REF!</definedName>
    <definedName name="H_Class4" localSheetId="15">#REF!</definedName>
    <definedName name="H_Class4">#REF!</definedName>
    <definedName name="H_Class5" localSheetId="15">#REF!</definedName>
    <definedName name="H_Class5">#REF!</definedName>
    <definedName name="H_ng_mòc_cáng_trÖnh" localSheetId="15">#REF!</definedName>
    <definedName name="H_ng_mòc_cáng_trÖnh">#REF!</definedName>
    <definedName name="H0.4" localSheetId="15">#REF!</definedName>
    <definedName name="H0.4">#REF!</definedName>
    <definedName name="h18x" localSheetId="15">#REF!</definedName>
    <definedName name="h18x">#REF!</definedName>
    <definedName name="H21dai75" localSheetId="15">#REF!</definedName>
    <definedName name="H21dai75">#REF!</definedName>
    <definedName name="H21dai9" localSheetId="15">#REF!</definedName>
    <definedName name="H21dai9">#REF!</definedName>
    <definedName name="H22dai6" localSheetId="15">#REF!</definedName>
    <definedName name="H22dai6">#REF!</definedName>
    <definedName name="H22dai75" localSheetId="15">#REF!</definedName>
    <definedName name="H22dai75">#REF!</definedName>
    <definedName name="h30x" localSheetId="15">#REF!</definedName>
    <definedName name="h30x">#REF!</definedName>
    <definedName name="H43dai6" localSheetId="15">#REF!</definedName>
    <definedName name="H43dai6">#REF!</definedName>
    <definedName name="H43dai75" localSheetId="15">#REF!</definedName>
    <definedName name="H43dai75">#REF!</definedName>
    <definedName name="H43dai9" localSheetId="15">#REF!</definedName>
    <definedName name="H43dai9">#REF!</definedName>
    <definedName name="H44dai6" localSheetId="15">#REF!</definedName>
    <definedName name="H44dai6">#REF!</definedName>
    <definedName name="H44dai75" localSheetId="15">#REF!</definedName>
    <definedName name="H44dai75">#REF!</definedName>
    <definedName name="H44dai9" localSheetId="15">#REF!</definedName>
    <definedName name="H44dai9">#REF!</definedName>
    <definedName name="Ha" localSheetId="15">#REF!</definedName>
    <definedName name="Ha">#REF!</definedName>
    <definedName name="hangmuc" localSheetId="15">#REF!</definedName>
    <definedName name="hangmuc">#REF!</definedName>
    <definedName name="Hanhkiem" localSheetId="15">#REF!</definedName>
    <definedName name="Hanhkiem">#REF!</definedName>
    <definedName name="HapCKVA" localSheetId="15">#REF!</definedName>
    <definedName name="HapCKVA">#REF!</definedName>
    <definedName name="HapCKvar" localSheetId="15">#REF!</definedName>
    <definedName name="HapCKvar">#REF!</definedName>
    <definedName name="HapCKW" localSheetId="15">#REF!</definedName>
    <definedName name="HapCKW">#REF!</definedName>
    <definedName name="HapIKVA" localSheetId="15">#REF!</definedName>
    <definedName name="HapIKVA">#REF!</definedName>
    <definedName name="HapIKvar" localSheetId="15">#REF!</definedName>
    <definedName name="HapIKvar">#REF!</definedName>
    <definedName name="HapIKW" localSheetId="15">#REF!</definedName>
    <definedName name="HapIKW">#REF!</definedName>
    <definedName name="HapKVA" localSheetId="15">#REF!</definedName>
    <definedName name="HapKVA">#REF!</definedName>
    <definedName name="HapSKVA" localSheetId="15">#REF!</definedName>
    <definedName name="HapSKVA">#REF!</definedName>
    <definedName name="HarvestingWage" localSheetId="15">#REF!</definedName>
    <definedName name="HarvestingWage">#REF!</definedName>
    <definedName name="hau" localSheetId="15">#REF!</definedName>
    <definedName name="hau">#REF!</definedName>
    <definedName name="Hb" localSheetId="15">#REF!</definedName>
    <definedName name="Hb">#REF!</definedName>
    <definedName name="Hbb" localSheetId="15">#REF!</definedName>
    <definedName name="Hbb">#REF!</definedName>
    <definedName name="HBC" localSheetId="15">#REF!</definedName>
    <definedName name="HBC">#REF!</definedName>
    <definedName name="HBL" localSheetId="15">#REF!</definedName>
    <definedName name="HBL">#REF!</definedName>
    <definedName name="Hbtt" localSheetId="15">#REF!</definedName>
    <definedName name="Hbtt">#REF!</definedName>
    <definedName name="Hc" localSheetId="15">#REF!</definedName>
    <definedName name="Hc">#REF!</definedName>
    <definedName name="Hcb" localSheetId="15">#REF!</definedName>
    <definedName name="Hcb">#REF!</definedName>
    <definedName name="HCM" localSheetId="15">#REF!</definedName>
    <definedName name="HCM">#REF!</definedName>
    <definedName name="HCPH" localSheetId="15">#REF!</definedName>
    <definedName name="HCPH">#REF!</definedName>
    <definedName name="HCS" localSheetId="15">#REF!</definedName>
    <definedName name="HCS">#REF!</definedName>
    <definedName name="Hctt" localSheetId="15">#REF!</definedName>
    <definedName name="Hctt">#REF!</definedName>
    <definedName name="HCU" localSheetId="15">#REF!</definedName>
    <definedName name="HCU">#REF!</definedName>
    <definedName name="Hd" localSheetId="15">#REF!</definedName>
    <definedName name="Hd">#REF!</definedName>
    <definedName name="Hdb" localSheetId="15">#REF!</definedName>
    <definedName name="Hdb">#REF!</definedName>
    <definedName name="HDC" localSheetId="15">#REF!</definedName>
    <definedName name="HDC">#REF!</definedName>
    <definedName name="Hdtt" localSheetId="15">#REF!</definedName>
    <definedName name="Hdtt">#REF!</definedName>
    <definedName name="HDU" localSheetId="15">#REF!</definedName>
    <definedName name="HDU">#REF!</definedName>
    <definedName name="He" localSheetId="15">#REF!</definedName>
    <definedName name="He">#REF!</definedName>
    <definedName name="HE_SO_KHO_KHAN_CANG_DAY" localSheetId="15">#REF!</definedName>
    <definedName name="HE_SO_KHO_KHAN_CANG_DAY">#REF!</definedName>
    <definedName name="Heä_soá_laép_xaø_H">1.7</definedName>
    <definedName name="heä_soá_sình_laày" localSheetId="15">#REF!</definedName>
    <definedName name="heä_soá_sình_laày">#REF!</definedName>
    <definedName name="heso0.7" localSheetId="15">#REF!</definedName>
    <definedName name="heso0.7">#REF!</definedName>
    <definedName name="HHBQ" localSheetId="15">#REF!</definedName>
    <definedName name="HHBQ">#REF!</definedName>
    <definedName name="HHcat" localSheetId="15">#REF!</definedName>
    <definedName name="HHcat">#REF!</definedName>
    <definedName name="HHda" localSheetId="15">#REF!</definedName>
    <definedName name="HHda">#REF!</definedName>
    <definedName name="hhhh" localSheetId="15">#REF!</definedName>
    <definedName name="hhhh">#REF!</definedName>
    <definedName name="HHIC" localSheetId="15">#REF!</definedName>
    <definedName name="HHIC">#REF!</definedName>
    <definedName name="HHT" localSheetId="15">#REF!</definedName>
    <definedName name="HHT">#REF!</definedName>
    <definedName name="HiddenRows" localSheetId="15" hidden="1">#REF!</definedName>
    <definedName name="HiddenRows" hidden="1">#REF!</definedName>
    <definedName name="hien" localSheetId="15">#REF!</definedName>
    <definedName name="hien">#REF!</definedName>
    <definedName name="hjjkl" hidden="1">{"'Sheet1'!$L$16"}</definedName>
    <definedName name="HKE" localSheetId="15">#REF!</definedName>
    <definedName name="HKE">#REF!</definedName>
    <definedName name="hkjkl" hidden="1">{#N/A,#N/A,FALSE,"Chi tiÆt"}</definedName>
    <definedName name="HKL" localSheetId="15">#REF!</definedName>
    <definedName name="HKL">#REF!</definedName>
    <definedName name="HKLHI" localSheetId="15">#REF!</definedName>
    <definedName name="HKLHI">#REF!</definedName>
    <definedName name="HKLL" localSheetId="15">#REF!</definedName>
    <definedName name="HKLL">#REF!</definedName>
    <definedName name="HKLLLO" localSheetId="15">#REF!</definedName>
    <definedName name="HKLLLO">#REF!</definedName>
    <definedName name="HLC" localSheetId="15">#REF!</definedName>
    <definedName name="HLC">#REF!</definedName>
    <definedName name="HLIC" localSheetId="15">#REF!</definedName>
    <definedName name="HLIC">#REF!</definedName>
    <definedName name="HLU" localSheetId="15">#REF!</definedName>
    <definedName name="HLU">#REF!</definedName>
    <definedName name="Ho" localSheetId="15">#REF!</definedName>
    <definedName name="Ho">#REF!</definedName>
    <definedName name="hÖ_sè_vËt_liÖu_ho__b_nh" localSheetId="15">#REF!</definedName>
    <definedName name="hÖ_sè_vËt_liÖu_ho__b_nh">#REF!</definedName>
    <definedName name="Hoa" localSheetId="15">#REF!</definedName>
    <definedName name="Hoa">#REF!</definedName>
    <definedName name="hoc">55000</definedName>
    <definedName name="Hocluc" localSheetId="15">#REF!</definedName>
    <definedName name="Hocluc">#REF!</definedName>
    <definedName name="HOME_MANP" localSheetId="15">#REF!</definedName>
    <definedName name="HOME_MANP">#REF!</definedName>
    <definedName name="HOMEOFFICE_COST" localSheetId="15">#REF!</definedName>
    <definedName name="HOMEOFFICE_COST">#REF!</definedName>
    <definedName name="Hong_Quang" localSheetId="15">#REF!</definedName>
    <definedName name="Hong_Quang">#REF!</definedName>
    <definedName name="Hopnoicap" localSheetId="15">#REF!</definedName>
    <definedName name="Hopnoicap">#REF!</definedName>
    <definedName name="Hoto" localSheetId="15">#REF!</definedName>
    <definedName name="Hoto">#REF!</definedName>
    <definedName name="HR" localSheetId="15">#REF!</definedName>
    <definedName name="HR">#REF!</definedName>
    <definedName name="HRC" localSheetId="15">#REF!</definedName>
    <definedName name="HRC">#REF!</definedName>
    <definedName name="Hs" localSheetId="15">#REF!</definedName>
    <definedName name="Hs">#REF!</definedName>
    <definedName name="Hsb" localSheetId="15">#REF!</definedName>
    <definedName name="Hsb">#REF!</definedName>
    <definedName name="HSCT3">0.1</definedName>
    <definedName name="hsd" localSheetId="15">#REF!</definedName>
    <definedName name="hsd">#REF!</definedName>
    <definedName name="hsdc" localSheetId="15">#REF!</definedName>
    <definedName name="hsdc">#REF!</definedName>
    <definedName name="hsdc1" localSheetId="15">#REF!</definedName>
    <definedName name="hsdc1">#REF!</definedName>
    <definedName name="HSDN">2.5</definedName>
    <definedName name="HSGG" localSheetId="15">#REF!</definedName>
    <definedName name="HSGG">#REF!</definedName>
    <definedName name="HSHH" localSheetId="15">#REF!</definedName>
    <definedName name="HSHH">#REF!</definedName>
    <definedName name="HSHHUT" localSheetId="15">#REF!</definedName>
    <definedName name="HSHHUT">#REF!</definedName>
    <definedName name="hsk" localSheetId="15">#REF!</definedName>
    <definedName name="hsk">#REF!</definedName>
    <definedName name="hslx" localSheetId="15">#REF!</definedName>
    <definedName name="hslx">#REF!</definedName>
    <definedName name="hsm" localSheetId="15">#REF!</definedName>
    <definedName name="hsm">#REF!</definedName>
    <definedName name="HSMTC" localSheetId="15">#REF!</definedName>
    <definedName name="HSMTC">#REF!</definedName>
    <definedName name="hsnc_cau">1.626</definedName>
    <definedName name="hsnc_cau2">1.626</definedName>
    <definedName name="hsnc_d">1.6356</definedName>
    <definedName name="hsnc_d2">1.6356</definedName>
    <definedName name="HSSL" localSheetId="15">#REF!</definedName>
    <definedName name="HSSL">#REF!</definedName>
    <definedName name="hßm4" localSheetId="15">#REF!</definedName>
    <definedName name="hßm4">#REF!</definedName>
    <definedName name="hstb" localSheetId="15">#REF!</definedName>
    <definedName name="hstb">#REF!</definedName>
    <definedName name="hstdtk" localSheetId="15">#REF!</definedName>
    <definedName name="hstdtk">#REF!</definedName>
    <definedName name="hsthep" localSheetId="15">#REF!</definedName>
    <definedName name="hsthep">#REF!</definedName>
    <definedName name="Hstt" localSheetId="15">#REF!</definedName>
    <definedName name="Hstt">#REF!</definedName>
    <definedName name="HSVC1" localSheetId="15">#REF!</definedName>
    <definedName name="HSVC1">#REF!</definedName>
    <definedName name="HSVC2" localSheetId="15">#REF!</definedName>
    <definedName name="HSVC2">#REF!</definedName>
    <definedName name="HSVC3" localSheetId="15">#REF!</definedName>
    <definedName name="HSVC3">#REF!</definedName>
    <definedName name="hsvl" localSheetId="15">#REF!</definedName>
    <definedName name="hsvl">#REF!</definedName>
    <definedName name="hsvl2">1</definedName>
    <definedName name="HSXA" localSheetId="15">#REF!</definedName>
    <definedName name="HSXA">#REF!</definedName>
    <definedName name="hsxk" localSheetId="15">#REF!</definedName>
    <definedName name="hsxk">#REF!</definedName>
    <definedName name="htdd2003" localSheetId="15">#REF!</definedName>
    <definedName name="htdd2003">#REF!</definedName>
    <definedName name="htlm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"C:\2689\Q\??\00q3961????PTA3??\MyHTML.htm"</definedName>
    <definedName name="HTML_Title" hidden="1">"00Q3961-SUM"</definedName>
    <definedName name="HTNC" localSheetId="15">#REF!</definedName>
    <definedName name="HTNC">#REF!</definedName>
    <definedName name="HTS" localSheetId="15">#REF!</definedName>
    <definedName name="HTS">#REF!</definedName>
    <definedName name="HTU" localSheetId="15">#REF!</definedName>
    <definedName name="HTU">#REF!</definedName>
    <definedName name="HTVL" localSheetId="15">#REF!</definedName>
    <definedName name="HTVL">#REF!</definedName>
    <definedName name="hu" hidden="1">{"'Sheet1'!$L$16"}</definedName>
    <definedName name="hung" hidden="1">{"'Sheet1'!$L$16"}</definedName>
    <definedName name="huy" hidden="1">{"'Sheet1'!$L$16"}</definedName>
    <definedName name="HV" localSheetId="15">#REF!</definedName>
    <definedName name="HV">#REF!</definedName>
    <definedName name="HVBC" localSheetId="15">#REF!</definedName>
    <definedName name="HVBC">#REF!</definedName>
    <definedName name="HVC" localSheetId="15">#REF!</definedName>
    <definedName name="HVC">#REF!</definedName>
    <definedName name="HVL" localSheetId="15">#REF!</definedName>
    <definedName name="HVL">#REF!</definedName>
    <definedName name="HVP" localSheetId="15">#REF!</definedName>
    <definedName name="HVP">#REF!</definedName>
    <definedName name="hvt" localSheetId="15">#REF!</definedName>
    <definedName name="hvt">#REF!</definedName>
    <definedName name="hvtb" localSheetId="15">#REF!</definedName>
    <definedName name="hvtb">#REF!</definedName>
    <definedName name="hvttt" localSheetId="15">#REF!</definedName>
    <definedName name="hvttt">#REF!</definedName>
    <definedName name="Hxn" localSheetId="15">#REF!</definedName>
    <definedName name="Hxn">#REF!</definedName>
    <definedName name="I" localSheetId="15">#REF!</definedName>
    <definedName name="I">#REF!</definedName>
    <definedName name="I_A" localSheetId="15">#REF!</definedName>
    <definedName name="I_A">#REF!</definedName>
    <definedName name="I_B" localSheetId="15">#REF!</definedName>
    <definedName name="I_B">#REF!</definedName>
    <definedName name="I_c" localSheetId="15">#REF!</definedName>
    <definedName name="I_c">#REF!</definedName>
    <definedName name="IDLAB_COST" localSheetId="15">#REF!</definedName>
    <definedName name="IDLAB_COST">#REF!</definedName>
    <definedName name="II_A" localSheetId="15">#REF!</definedName>
    <definedName name="II_A">#REF!</definedName>
    <definedName name="II_B" localSheetId="15">#REF!</definedName>
    <definedName name="II_B">#REF!</definedName>
    <definedName name="II_c" localSheetId="15">#REF!</definedName>
    <definedName name="II_c">#REF!</definedName>
    <definedName name="III_a" localSheetId="15">#REF!</definedName>
    <definedName name="III_a">#REF!</definedName>
    <definedName name="III_B" localSheetId="15">#REF!</definedName>
    <definedName name="III_B">#REF!</definedName>
    <definedName name="III_c" localSheetId="15">#REF!</definedName>
    <definedName name="III_c">#REF!</definedName>
    <definedName name="IND_LAB" localSheetId="15">#REF!</definedName>
    <definedName name="IND_LAB">#REF!</definedName>
    <definedName name="Index">#REF!</definedName>
    <definedName name="INDMANP" localSheetId="15">#REF!</definedName>
    <definedName name="INDMANP">#REF!</definedName>
    <definedName name="INF" localSheetId="15">#REF!</definedName>
    <definedName name="INF">#REF!</definedName>
    <definedName name="Ing" localSheetId="15">#REF!</definedName>
    <definedName name="Ing">#REF!</definedName>
    <definedName name="inputCosti" localSheetId="15">#REF!</definedName>
    <definedName name="inputCosti">#REF!</definedName>
    <definedName name="inputLf" localSheetId="15">#REF!</definedName>
    <definedName name="inputLf">#REF!</definedName>
    <definedName name="inputWTP" localSheetId="15">#REF!</definedName>
    <definedName name="inputWTP">#REF!</definedName>
    <definedName name="INT" localSheetId="15">#REF!</definedName>
    <definedName name="INT">#REF!</definedName>
    <definedName name="Inthu" localSheetId="15">#REF!</definedName>
    <definedName name="Inthu">#REF!</definedName>
    <definedName name="Inthu1" localSheetId="15">#REF!</definedName>
    <definedName name="Inthu1">#REF!</definedName>
    <definedName name="Ip" localSheetId="15">#REF!</definedName>
    <definedName name="Ip">#REF!</definedName>
    <definedName name="IS_a" localSheetId="15">#REF!</definedName>
    <definedName name="IS_a">#REF!</definedName>
    <definedName name="IS_Clay" localSheetId="15">#REF!</definedName>
    <definedName name="IS_Clay">#REF!</definedName>
    <definedName name="IS_pH" localSheetId="15">#REF!</definedName>
    <definedName name="IS_pH">#REF!</definedName>
    <definedName name="itd1.5" localSheetId="15">#REF!</definedName>
    <definedName name="itd1.5">#REF!</definedName>
    <definedName name="itdd1.5" localSheetId="15">#REF!</definedName>
    <definedName name="itdd1.5">#REF!</definedName>
    <definedName name="itddgoi" localSheetId="15">#REF!</definedName>
    <definedName name="itddgoi">#REF!</definedName>
    <definedName name="itdg" localSheetId="15">#REF!</definedName>
    <definedName name="itdg">#REF!</definedName>
    <definedName name="itdgoi" localSheetId="15">#REF!</definedName>
    <definedName name="itdgoi">#REF!</definedName>
    <definedName name="ith1.5" localSheetId="15">#REF!</definedName>
    <definedName name="ith1.5">#REF!</definedName>
    <definedName name="ithg" localSheetId="15">#REF!</definedName>
    <definedName name="ithg">#REF!</definedName>
    <definedName name="ithgoi" localSheetId="15">#REF!</definedName>
    <definedName name="ithgoi">#REF!</definedName>
    <definedName name="IWTP" localSheetId="15">#REF!</definedName>
    <definedName name="IWTP">#REF!</definedName>
    <definedName name="ixy" localSheetId="15">#REF!</definedName>
    <definedName name="ixy">#REF!</definedName>
    <definedName name="J.O" localSheetId="15">#REF!</definedName>
    <definedName name="J.O">#REF!</definedName>
    <definedName name="J.O_GT" localSheetId="15">#REF!</definedName>
    <definedName name="J.O_GT">#REF!</definedName>
    <definedName name="j356C8" localSheetId="15">#REF!</definedName>
    <definedName name="j356C8">#REF!</definedName>
    <definedName name="k" localSheetId="15">#REF!</definedName>
    <definedName name="k">#REF!</definedName>
    <definedName name="k.." localSheetId="15">#REF!</definedName>
    <definedName name="k..">#REF!</definedName>
    <definedName name="K_Class1" localSheetId="15">#REF!</definedName>
    <definedName name="K_Class1">#REF!</definedName>
    <definedName name="K_Class2" localSheetId="15">#REF!</definedName>
    <definedName name="K_Class2">#REF!</definedName>
    <definedName name="K_Class3" localSheetId="15">#REF!</definedName>
    <definedName name="K_Class3">#REF!</definedName>
    <definedName name="K_Class4" localSheetId="15">#REF!</definedName>
    <definedName name="K_Class4">#REF!</definedName>
    <definedName name="K_Class5" localSheetId="15">#REF!</definedName>
    <definedName name="K_Class5">#REF!</definedName>
    <definedName name="K_con" localSheetId="15">#REF!</definedName>
    <definedName name="K_con">#REF!</definedName>
    <definedName name="K_L" localSheetId="15">#REF!</definedName>
    <definedName name="K_L">#REF!</definedName>
    <definedName name="K_lchae" localSheetId="15">#REF!</definedName>
    <definedName name="K_lchae">#REF!</definedName>
    <definedName name="K_run" localSheetId="15">#REF!</definedName>
    <definedName name="K_run">#REF!</definedName>
    <definedName name="K_sed" localSheetId="15">#REF!</definedName>
    <definedName name="K_sed">#REF!</definedName>
    <definedName name="KA" localSheetId="15">#REF!</definedName>
    <definedName name="KA">#REF!</definedName>
    <definedName name="ka." localSheetId="15">#REF!</definedName>
    <definedName name="ka.">#REF!</definedName>
    <definedName name="KAE" localSheetId="15">#REF!</definedName>
    <definedName name="KAE">#REF!</definedName>
    <definedName name="kc" localSheetId="15">#REF!</definedName>
    <definedName name="kc">#REF!</definedName>
    <definedName name="kcdd" localSheetId="15">#REF!</definedName>
    <definedName name="kcdd">#REF!</definedName>
    <definedName name="kcong" localSheetId="15">#REF!</definedName>
    <definedName name="kcong">#REF!</definedName>
    <definedName name="Kcto" localSheetId="15">#REF!</definedName>
    <definedName name="Kcto">#REF!</definedName>
    <definedName name="Kctx" localSheetId="15">#REF!</definedName>
    <definedName name="Kctx">#REF!</definedName>
    <definedName name="KDC" localSheetId="15">#REF!</definedName>
    <definedName name="KDC">#REF!</definedName>
    <definedName name="kdien" localSheetId="15">#REF!</definedName>
    <definedName name="kdien">#REF!</definedName>
    <definedName name="kehoach_09" localSheetId="15">#REF!</definedName>
    <definedName name="kehoach_09">#REF!</definedName>
    <definedName name="Kepcapcacloai" localSheetId="15">#REF!</definedName>
    <definedName name="Kepcapcacloai">#REF!</definedName>
    <definedName name="Ket_Qua_KD" localSheetId="15">#REF!</definedName>
    <definedName name="Ket_Qua_KD">#REF!</definedName>
    <definedName name="KeyFigure" localSheetId="15">#REF!</definedName>
    <definedName name="KeyFigure">#REF!</definedName>
    <definedName name="KFFMAX" localSheetId="15">#REF!</definedName>
    <definedName name="KFFMAX">#REF!</definedName>
    <definedName name="KFFMIN" localSheetId="15">#REF!</definedName>
    <definedName name="KFFMIN">#REF!</definedName>
    <definedName name="kh" localSheetId="15">#REF!</definedName>
    <definedName name="kh">#REF!</definedName>
    <definedName name="khac">2</definedName>
    <definedName name="Khâi" localSheetId="15">#REF!</definedName>
    <definedName name="Khâi">#REF!</definedName>
    <definedName name="khanang" localSheetId="15">#REF!</definedName>
    <definedName name="khanang">#REF!</definedName>
    <definedName name="Khanhdonnoitrunggiannoidieuchinh" localSheetId="15">#REF!</definedName>
    <definedName name="Khanhdonnoitrunggiannoidieuchinh">#REF!</definedName>
    <definedName name="khla09" hidden="1">{"'Sheet1'!$L$16"}</definedName>
    <definedName name="khoannhoi" localSheetId="15">#REF!</definedName>
    <definedName name="khoannhoi">#REF!</definedName>
    <definedName name="KHOI_LUONG_DAT_DAO_DAP" localSheetId="15">#REF!</definedName>
    <definedName name="KHOI_LUONG_DAT_DAO_DAP">#REF!</definedName>
    <definedName name="khong" localSheetId="15">#REF!</definedName>
    <definedName name="khong">#REF!</definedName>
    <definedName name="khongtruotgia" hidden="1">{"'Sheet1'!$L$16"}</definedName>
    <definedName name="khvh09" hidden="1">{"'Sheet1'!$L$16"}</definedName>
    <definedName name="khvx09" hidden="1">{#N/A,#N/A,FALSE,"Chi tiÆt"}</definedName>
    <definedName name="KHYt09" hidden="1">{"'Sheet1'!$L$16"}</definedName>
    <definedName name="kich250" localSheetId="15">#REF!</definedName>
    <definedName name="kich250">#REF!</definedName>
    <definedName name="kich500" localSheetId="15">#REF!</definedName>
    <definedName name="kich500">#REF!</definedName>
    <definedName name="kiem" localSheetId="15">#REF!</definedName>
    <definedName name="kiem">#REF!</definedName>
    <definedName name="Kiem_tra_trung_ten" localSheetId="15">#REF!</definedName>
    <definedName name="Kiem_tra_trung_ten">#REF!</definedName>
    <definedName name="KINH_PHI_DEN_BU" localSheetId="15">#REF!</definedName>
    <definedName name="KINH_PHI_DEN_BU">#REF!</definedName>
    <definedName name="KINH_PHI_DZ0.4KV" localSheetId="15">#REF!</definedName>
    <definedName name="KINH_PHI_DZ0.4KV">#REF!</definedName>
    <definedName name="KINH_PHI_KHAO_SAT__LAP_BCNCKT__TKKTTC" localSheetId="15">#REF!</definedName>
    <definedName name="KINH_PHI_KHAO_SAT__LAP_BCNCKT__TKKTTC">#REF!</definedName>
    <definedName name="KINH_PHI_KHO_BAI" localSheetId="15">#REF!</definedName>
    <definedName name="KINH_PHI_KHO_BAI">#REF!</definedName>
    <definedName name="KINH_PHI_TBA" localSheetId="15">#REF!</definedName>
    <definedName name="KINH_PHI_TBA">#REF!</definedName>
    <definedName name="kkk" localSheetId="15">#REF!</definedName>
    <definedName name="kkk">#REF!</definedName>
    <definedName name="kl" localSheetId="15">#REF!</definedName>
    <definedName name="kl">#REF!</definedName>
    <definedName name="kl_ME" localSheetId="15">#REF!</definedName>
    <definedName name="kl_ME">#REF!</definedName>
    <definedName name="KLC" localSheetId="15">#REF!</definedName>
    <definedName name="KLC">#REF!</definedName>
    <definedName name="KLFMAX" localSheetId="15">#REF!</definedName>
    <definedName name="KLFMAX">#REF!</definedName>
    <definedName name="KLFMIN" localSheetId="15">#REF!</definedName>
    <definedName name="KLFMIN">#REF!</definedName>
    <definedName name="KLHC15" localSheetId="15">#REF!</definedName>
    <definedName name="KLHC15">#REF!</definedName>
    <definedName name="KLHC25" localSheetId="15">#REF!</definedName>
    <definedName name="KLHC25">#REF!</definedName>
    <definedName name="kll" localSheetId="15">#REF!</definedName>
    <definedName name="kll">#REF!</definedName>
    <definedName name="KLLC15" localSheetId="15">#REF!</definedName>
    <definedName name="KLLC15">#REF!</definedName>
    <definedName name="KLLC25" localSheetId="15">#REF!</definedName>
    <definedName name="KLLC25">#REF!</definedName>
    <definedName name="KLMC15" localSheetId="15">#REF!</definedName>
    <definedName name="KLMC15">#REF!</definedName>
    <definedName name="KLMC25" localSheetId="15">#REF!</definedName>
    <definedName name="KLMC25">#REF!</definedName>
    <definedName name="Kng" localSheetId="15">#REF!</definedName>
    <definedName name="Kng">#REF!</definedName>
    <definedName name="kp1ph" localSheetId="15">#REF!</definedName>
    <definedName name="kp1ph">#REF!</definedName>
    <definedName name="KQ_Truong" localSheetId="15">#REF!</definedName>
    <definedName name="KQ_Truong">#REF!</definedName>
    <definedName name="Ks" localSheetId="15">#REF!</definedName>
    <definedName name="Ks">#REF!</definedName>
    <definedName name="ksbn" hidden="1">{"'Sheet1'!$L$16"}</definedName>
    <definedName name="KSbuocBVTC" localSheetId="15">#REF!</definedName>
    <definedName name="KSbuocBVTC">#REF!</definedName>
    <definedName name="KSbuocduan" localSheetId="15">#REF!</definedName>
    <definedName name="KSbuocduan">#REF!</definedName>
    <definedName name="KSbuockythuat" localSheetId="15">#REF!</definedName>
    <definedName name="KSbuockythuat">#REF!</definedName>
    <definedName name="KSdaodiachat" localSheetId="15">#REF!</definedName>
    <definedName name="KSdaodiachat">#REF!</definedName>
    <definedName name="KSdovebando" localSheetId="15">#REF!</definedName>
    <definedName name="KSdovebando">#REF!</definedName>
    <definedName name="KSdovecatdoc" localSheetId="15">#REF!</definedName>
    <definedName name="KSdovecatdoc">#REF!</definedName>
    <definedName name="KSdovecatngang" localSheetId="15">#REF!</definedName>
    <definedName name="KSdovecatngang">#REF!</definedName>
    <definedName name="KSdovetimcong" localSheetId="15">#REF!</definedName>
    <definedName name="KSdovetimcong">#REF!</definedName>
    <definedName name="kshn" hidden="1">{"'Sheet1'!$L$16"}</definedName>
    <definedName name="KSkhongchecaodo" localSheetId="15">#REF!</definedName>
    <definedName name="KSkhongchecaodo">#REF!</definedName>
    <definedName name="KSkhongchematbang" localSheetId="15">#REF!</definedName>
    <definedName name="KSkhongchematbang">#REF!</definedName>
    <definedName name="ksls" hidden="1">{"'Sheet1'!$L$16"}</definedName>
    <definedName name="KSmatduong" localSheetId="15">#REF!</definedName>
    <definedName name="KSmatduong">#REF!</definedName>
    <definedName name="KSthinghiemSPT" localSheetId="15">#REF!</definedName>
    <definedName name="KSthinghiemSPT">#REF!</definedName>
    <definedName name="KSTK" localSheetId="15">#REF!</definedName>
    <definedName name="KSTK">#REF!</definedName>
    <definedName name="KSXDchitieuhoahäccuadat" localSheetId="15">#REF!</definedName>
    <definedName name="KSXDchitieuhoahäccuadat">#REF!</definedName>
    <definedName name="Kte" localSheetId="15">#REF!</definedName>
    <definedName name="Kte">#REF!</definedName>
    <definedName name="KVC" localSheetId="15">#REF!</definedName>
    <definedName name="KVC">#REF!</definedName>
    <definedName name="Kxc" localSheetId="15">#REF!</definedName>
    <definedName name="Kxc">#REF!</definedName>
    <definedName name="Kxp" localSheetId="15">#REF!</definedName>
    <definedName name="Kxp">#REF!</definedName>
    <definedName name="l" localSheetId="15">#REF!</definedName>
    <definedName name="l">#REF!</definedName>
    <definedName name="l_1" localSheetId="15">#REF!</definedName>
    <definedName name="l_1">#REF!</definedName>
    <definedName name="L63x6">5800</definedName>
    <definedName name="Lab_tec" localSheetId="15">#REF!</definedName>
    <definedName name="Lab_tec">#REF!</definedName>
    <definedName name="Labour_cost" localSheetId="15">#REF!</definedName>
    <definedName name="Labour_cost">#REF!</definedName>
    <definedName name="Lac_tec" localSheetId="15">#REF!</definedName>
    <definedName name="Lac_tec">#REF!</definedName>
    <definedName name="lan" localSheetId="15">#REF!</definedName>
    <definedName name="lan">#REF!</definedName>
    <definedName name="LandPreperationWage" localSheetId="15">#REF!</definedName>
    <definedName name="LandPreperationWage">#REF!</definedName>
    <definedName name="langson" hidden="1">{"'Sheet1'!$L$16"}</definedName>
    <definedName name="lanhto" localSheetId="15">#REF!</definedName>
    <definedName name="lanhto">#REF!</definedName>
    <definedName name="LAP_DAT_TBA" localSheetId="15">#REF!</definedName>
    <definedName name="LAP_DAT_TBA">#REF!</definedName>
    <definedName name="LBS_22">107800000</definedName>
    <definedName name="LC5_total" localSheetId="15">#REF!</definedName>
    <definedName name="LC5_total">#REF!</definedName>
    <definedName name="LC6_total" localSheetId="15">#REF!</definedName>
    <definedName name="LC6_total">#REF!</definedName>
    <definedName name="Lcot" localSheetId="15">#REF!</definedName>
    <definedName name="Lcot">#REF!</definedName>
    <definedName name="Lct" localSheetId="15">#REF!</definedName>
    <definedName name="Lct">#REF!</definedName>
    <definedName name="Ld" localSheetId="15">#REF!</definedName>
    <definedName name="Ld">#REF!</definedName>
    <definedName name="limcount" hidden="1">1</definedName>
    <definedName name="Lmk" localSheetId="15">#REF!</definedName>
    <definedName name="Lmk">#REF!</definedName>
    <definedName name="LMU" localSheetId="15">#REF!</definedName>
    <definedName name="LMU">#REF!</definedName>
    <definedName name="LMUSelected" localSheetId="15">#REF!</definedName>
    <definedName name="LMUSelected">#REF!</definedName>
    <definedName name="LN" localSheetId="15">#REF!</definedName>
    <definedName name="LN">#REF!</definedName>
    <definedName name="Lnsc" localSheetId="15">#REF!</definedName>
    <definedName name="Lnsc">#REF!</definedName>
    <definedName name="lntt" localSheetId="15">#REF!</definedName>
    <definedName name="lntt">#REF!</definedName>
    <definedName name="Lo" localSheetId="15">#REF!</definedName>
    <definedName name="Lo">#REF!</definedName>
    <definedName name="LOAI_DUONG" localSheetId="15">#REF!</definedName>
    <definedName name="LOAI_DUONG">#REF!</definedName>
    <definedName name="loaiduan" localSheetId="15">#REF!</definedName>
    <definedName name="loaiduan">#REF!</definedName>
    <definedName name="Loss_tec" localSheetId="15">#REF!</definedName>
    <definedName name="Loss_tec">#REF!</definedName>
    <definedName name="LRMC" localSheetId="15">#REF!</definedName>
    <definedName name="LRMC">#REF!</definedName>
    <definedName name="ltre" localSheetId="15">#REF!</definedName>
    <definedName name="ltre">#REF!</definedName>
    <definedName name="Ltt" localSheetId="15">#REF!</definedName>
    <definedName name="Ltt">#REF!</definedName>
    <definedName name="lulop16" localSheetId="15">#REF!</definedName>
    <definedName name="lulop16">#REF!</definedName>
    <definedName name="luoncap" localSheetId="15">#REF!</definedName>
    <definedName name="luoncap">#REF!</definedName>
    <definedName name="lurung16" localSheetId="15">#REF!</definedName>
    <definedName name="lurung16">#REF!</definedName>
    <definedName name="luthep10" localSheetId="15">#REF!</definedName>
    <definedName name="luthep10">#REF!</definedName>
    <definedName name="luuthong" localSheetId="15">#REF!</definedName>
    <definedName name="luuthong">#REF!</definedName>
    <definedName name="lv.." localSheetId="15">#REF!</definedName>
    <definedName name="lv..">#REF!</definedName>
    <definedName name="lVC" localSheetId="15">#REF!</definedName>
    <definedName name="lVC">#REF!</definedName>
    <definedName name="lvr.." localSheetId="15">#REF!</definedName>
    <definedName name="lvr..">#REF!</definedName>
    <definedName name="Lx" localSheetId="15">#REF!</definedName>
    <definedName name="Lx">#REF!</definedName>
    <definedName name="LX100N" localSheetId="15">#REF!</definedName>
    <definedName name="LX100N">#REF!</definedName>
    <definedName name="m_2" localSheetId="15">#REF!</definedName>
    <definedName name="m_2">#REF!</definedName>
    <definedName name="M0.4" localSheetId="15">#REF!</definedName>
    <definedName name="M0.4">#REF!</definedName>
    <definedName name="M12ba3p" localSheetId="15">#REF!</definedName>
    <definedName name="M12ba3p">#REF!</definedName>
    <definedName name="M12bb1p" localSheetId="15">#REF!</definedName>
    <definedName name="M12bb1p">#REF!</definedName>
    <definedName name="M12cbnc" localSheetId="15">#REF!</definedName>
    <definedName name="M12cbnc">#REF!</definedName>
    <definedName name="M12cbvl" localSheetId="15">#REF!</definedName>
    <definedName name="M12cbvl">#REF!</definedName>
    <definedName name="M14bb1p" localSheetId="15">#REF!</definedName>
    <definedName name="M14bb1p">#REF!</definedName>
    <definedName name="M2H" localSheetId="15">#REF!</definedName>
    <definedName name="M2H">#REF!</definedName>
    <definedName name="m8aanc" localSheetId="15">#REF!</definedName>
    <definedName name="m8aanc">#REF!</definedName>
    <definedName name="m8aavl" localSheetId="15">#REF!</definedName>
    <definedName name="m8aavl">#REF!</definedName>
    <definedName name="Ma3pnc" localSheetId="15">#REF!</definedName>
    <definedName name="Ma3pnc">#REF!</definedName>
    <definedName name="Ma3pvl" localSheetId="15">#REF!</definedName>
    <definedName name="Ma3pvl">#REF!</definedName>
    <definedName name="Maa3pnc" localSheetId="15">#REF!</definedName>
    <definedName name="Maa3pnc">#REF!</definedName>
    <definedName name="Maa3pvl" localSheetId="15">#REF!</definedName>
    <definedName name="Maa3pvl">#REF!</definedName>
    <definedName name="macbt" localSheetId="15">#REF!</definedName>
    <definedName name="macbt">#REF!</definedName>
    <definedName name="MAG" localSheetId="15">#REF!</definedName>
    <definedName name="MAG">#REF!</definedName>
    <definedName name="mahang_k_n" localSheetId="15">#REF!</definedName>
    <definedName name="mahang_k_n">#REF!</definedName>
    <definedName name="mahang_th" localSheetId="15">#REF!</definedName>
    <definedName name="mahang_th">#REF!</definedName>
    <definedName name="MAJ_CON_EQP" localSheetId="15">#REF!</definedName>
    <definedName name="MAJ_CON_EQP">#REF!</definedName>
    <definedName name="MaMay_Q" localSheetId="15">#REF!</definedName>
    <definedName name="MaMay_Q">#REF!</definedName>
    <definedName name="may" localSheetId="15">#REF!</definedName>
    <definedName name="may">#REF!</definedName>
    <definedName name="Mba1p" localSheetId="15">#REF!</definedName>
    <definedName name="Mba1p">#REF!</definedName>
    <definedName name="Mba3p" localSheetId="15">#REF!</definedName>
    <definedName name="Mba3p">#REF!</definedName>
    <definedName name="Mbb3p" localSheetId="15">#REF!</definedName>
    <definedName name="Mbb3p">#REF!</definedName>
    <definedName name="Mbn1p" localSheetId="15">#REF!</definedName>
    <definedName name="Mbn1p">#REF!</definedName>
    <definedName name="MBT" localSheetId="15">#REF!</definedName>
    <definedName name="MBT">#REF!</definedName>
    <definedName name="Mbtong" localSheetId="15">#REF!</definedName>
    <definedName name="Mbtong">#REF!</definedName>
    <definedName name="mc" localSheetId="15">#REF!</definedName>
    <definedName name="mc">#REF!</definedName>
    <definedName name="mc1.5" localSheetId="15">#REF!</definedName>
    <definedName name="mc1.5">#REF!</definedName>
    <definedName name="mc1.5s7" localSheetId="15">#REF!</definedName>
    <definedName name="mc1.5s7">#REF!</definedName>
    <definedName name="mcgd" localSheetId="15">#REF!</definedName>
    <definedName name="mcgd">#REF!</definedName>
    <definedName name="mcgds7" localSheetId="15">#REF!</definedName>
    <definedName name="mcgds7">#REF!</definedName>
    <definedName name="MDBT" localSheetId="15">#REF!</definedName>
    <definedName name="MDBT">#REF!</definedName>
    <definedName name="MDT" localSheetId="15">#REF!</definedName>
    <definedName name="MDT">#REF!</definedName>
    <definedName name="me" localSheetId="15">#REF!</definedName>
    <definedName name="me">#REF!</definedName>
    <definedName name="Mè_A1" localSheetId="15">#REF!</definedName>
    <definedName name="Mè_A1">#REF!</definedName>
    <definedName name="Mè_A2" localSheetId="15">#REF!</definedName>
    <definedName name="Mè_A2">#REF!</definedName>
    <definedName name="MG_A" localSheetId="15">#REF!</definedName>
    <definedName name="MG_A">#REF!</definedName>
    <definedName name="MIH" localSheetId="15">#REF!</definedName>
    <definedName name="MIH">#REF!</definedName>
    <definedName name="Minolta" localSheetId="15">#REF!</definedName>
    <definedName name="Minolta">#REF!</definedName>
    <definedName name="Mita" localSheetId="15">#REF!</definedName>
    <definedName name="Mita">#REF!</definedName>
    <definedName name="MN" localSheetId="15">#REF!</definedName>
    <definedName name="MN">#REF!</definedName>
    <definedName name="mo" hidden="1">{"'Sheet1'!$L$16"}</definedName>
    <definedName name="moi" localSheetId="15">#REF!</definedName>
    <definedName name="moi">#REF!</definedName>
    <definedName name="mongbang" localSheetId="15">#REF!</definedName>
    <definedName name="mongbang">#REF!</definedName>
    <definedName name="mongdon" localSheetId="15">#REF!</definedName>
    <definedName name="mongdon">#REF!</definedName>
    <definedName name="month" localSheetId="15">CONCATENATE("CGS KIDO ",TEXT(#REF!,"mm")," ",YEAR(#REF!))</definedName>
    <definedName name="month">CONCATENATE("CGS KIDO ",TEXT(#REF!,"mm")," ",YEAR(#REF!))</definedName>
    <definedName name="month2" localSheetId="15">CONCATENATE("CGM KIDO ",TEXT(#REF!,"mm")," ",YEAR(#REF!))</definedName>
    <definedName name="month2">CONCATENATE("CGM KIDO ",TEXT(#REF!,"mm")," ",YEAR(#REF!))</definedName>
    <definedName name="Morong" localSheetId="15">#REF!</definedName>
    <definedName name="Morong">#REF!</definedName>
    <definedName name="Morong4054_85" localSheetId="15">#REF!</definedName>
    <definedName name="Morong4054_85">#REF!</definedName>
    <definedName name="ms" localSheetId="15">#REF!</definedName>
    <definedName name="ms">#REF!</definedName>
    <definedName name="mtcdg" localSheetId="15">#REF!</definedName>
    <definedName name="mtcdg">#REF!</definedName>
    <definedName name="MTCLD" localSheetId="15">#REF!</definedName>
    <definedName name="MTCLD">#REF!</definedName>
    <definedName name="MTCT" localSheetId="15">#REF!</definedName>
    <definedName name="MTCT">#REF!</definedName>
    <definedName name="MTMAC12" localSheetId="15">#REF!</definedName>
    <definedName name="MTMAC12">#REF!</definedName>
    <definedName name="MTN" localSheetId="15">#REF!</definedName>
    <definedName name="MTN">#REF!</definedName>
    <definedName name="mtram" localSheetId="15">#REF!</definedName>
    <definedName name="mtram">#REF!</definedName>
    <definedName name="Mtt" localSheetId="15">#REF!</definedName>
    <definedName name="Mtt">#REF!</definedName>
    <definedName name="Mtth" localSheetId="15">#REF!</definedName>
    <definedName name="Mtth">#REF!</definedName>
    <definedName name="MttI" localSheetId="15">#REF!</definedName>
    <definedName name="MttI">#REF!</definedName>
    <definedName name="MttII" localSheetId="15">#REF!</definedName>
    <definedName name="MttII">#REF!</definedName>
    <definedName name="MttX" localSheetId="15">#REF!</definedName>
    <definedName name="MttX">#REF!</definedName>
    <definedName name="Mu" localSheetId="15">#REF!</definedName>
    <definedName name="Mu">#REF!</definedName>
    <definedName name="Mu_" localSheetId="15">#REF!</definedName>
    <definedName name="Mu_">#REF!</definedName>
    <definedName name="MUA" localSheetId="15">#REF!</definedName>
    <definedName name="MUA">#REF!</definedName>
    <definedName name="myle" localSheetId="15">#REF!</definedName>
    <definedName name="myle">#REF!</definedName>
    <definedName name="n" localSheetId="15" hidden="1">#REF!</definedName>
    <definedName name="n" hidden="1">#REF!</definedName>
    <definedName name="N_Class1" localSheetId="15">#REF!</definedName>
    <definedName name="N_Class1">#REF!</definedName>
    <definedName name="N_Class2" localSheetId="15">#REF!</definedName>
    <definedName name="N_Class2">#REF!</definedName>
    <definedName name="N_Class3" localSheetId="15">#REF!</definedName>
    <definedName name="N_Class3">#REF!</definedName>
    <definedName name="N_Class4" localSheetId="15">#REF!</definedName>
    <definedName name="N_Class4">#REF!</definedName>
    <definedName name="N_Class5" localSheetId="15">#REF!</definedName>
    <definedName name="N_Class5">#REF!</definedName>
    <definedName name="N_con" localSheetId="15">#REF!</definedName>
    <definedName name="N_con">#REF!</definedName>
    <definedName name="N_lchae" localSheetId="15">#REF!</definedName>
    <definedName name="N_lchae">#REF!</definedName>
    <definedName name="N_run" localSheetId="15">#REF!</definedName>
    <definedName name="N_run">#REF!</definedName>
    <definedName name="N_sed" localSheetId="15">#REF!</definedName>
    <definedName name="N_sed">#REF!</definedName>
    <definedName name="N_volae" localSheetId="15">#REF!</definedName>
    <definedName name="N_volae">#REF!</definedName>
    <definedName name="n1pig" localSheetId="15">#REF!</definedName>
    <definedName name="n1pig">#REF!</definedName>
    <definedName name="n1pind" localSheetId="15">#REF!</definedName>
    <definedName name="n1pind">#REF!</definedName>
    <definedName name="n1ping" localSheetId="15">#REF!</definedName>
    <definedName name="n1ping">#REF!</definedName>
    <definedName name="n1pint" localSheetId="15">#REF!</definedName>
    <definedName name="n1pint">#REF!</definedName>
    <definedName name="Name" localSheetId="15">#REF!</definedName>
    <definedName name="Name">#REF!</definedName>
    <definedName name="Nan_khoi_cong" localSheetId="15">#REF!</definedName>
    <definedName name="Nan_khoi_cong">#REF!</definedName>
    <definedName name="nc" localSheetId="15">#REF!</definedName>
    <definedName name="nc">#REF!</definedName>
    <definedName name="nc_btm10" localSheetId="15">#REF!</definedName>
    <definedName name="nc_btm10">#REF!</definedName>
    <definedName name="nc_btm100" localSheetId="15">#REF!</definedName>
    <definedName name="nc_btm100">#REF!</definedName>
    <definedName name="nc1p" localSheetId="15">#REF!</definedName>
    <definedName name="nc1p">#REF!</definedName>
    <definedName name="nc3p" localSheetId="15">#REF!</definedName>
    <definedName name="nc3p">#REF!</definedName>
    <definedName name="NCBD100" localSheetId="15">#REF!</definedName>
    <definedName name="NCBD100">#REF!</definedName>
    <definedName name="NCBD200" localSheetId="15">#REF!</definedName>
    <definedName name="NCBD200">#REF!</definedName>
    <definedName name="NCBD250" localSheetId="15">#REF!</definedName>
    <definedName name="NCBD250">#REF!</definedName>
    <definedName name="NCcap0.7" localSheetId="15">#REF!</definedName>
    <definedName name="NCcap0.7">#REF!</definedName>
    <definedName name="NCcap1" localSheetId="15">#REF!</definedName>
    <definedName name="NCcap1">#REF!</definedName>
    <definedName name="nccs" localSheetId="15">#REF!</definedName>
    <definedName name="nccs">#REF!</definedName>
    <definedName name="ncday35" localSheetId="15">#REF!</definedName>
    <definedName name="ncday35">#REF!</definedName>
    <definedName name="ncday50" localSheetId="15">#REF!</definedName>
    <definedName name="ncday50">#REF!</definedName>
    <definedName name="ncday70" localSheetId="15">#REF!</definedName>
    <definedName name="ncday70">#REF!</definedName>
    <definedName name="ncday95" localSheetId="15">#REF!</definedName>
    <definedName name="ncday95">#REF!</definedName>
    <definedName name="NCGF" localSheetId="15">#REF!</definedName>
    <definedName name="NCGF">#REF!</definedName>
    <definedName name="ncgff" localSheetId="15">#REF!</definedName>
    <definedName name="ncgff">#REF!</definedName>
    <definedName name="NCKday" localSheetId="15">#REF!</definedName>
    <definedName name="NCKday">#REF!</definedName>
    <definedName name="NCKT" localSheetId="15">#REF!</definedName>
    <definedName name="NCKT">#REF!</definedName>
    <definedName name="NCLD" localSheetId="15">#REF!</definedName>
    <definedName name="NCLD">#REF!</definedName>
    <definedName name="ncong" localSheetId="15">#REF!</definedName>
    <definedName name="ncong">#REF!</definedName>
    <definedName name="NCPP" localSheetId="15">#REF!</definedName>
    <definedName name="NCPP">#REF!</definedName>
    <definedName name="NCT" localSheetId="15">#REF!</definedName>
    <definedName name="NCT">#REF!</definedName>
    <definedName name="nctn" localSheetId="15">#REF!</definedName>
    <definedName name="nctn">#REF!</definedName>
    <definedName name="nctram" localSheetId="15">#REF!</definedName>
    <definedName name="nctram">#REF!</definedName>
    <definedName name="NCVC100" localSheetId="15">#REF!</definedName>
    <definedName name="NCVC100">#REF!</definedName>
    <definedName name="NCVC200" localSheetId="15">#REF!</definedName>
    <definedName name="NCVC200">#REF!</definedName>
    <definedName name="NCVC250" localSheetId="15">#REF!</definedName>
    <definedName name="NCVC250">#REF!</definedName>
    <definedName name="NCVC3P" localSheetId="15">#REF!</definedName>
    <definedName name="NCVC3P">#REF!</definedName>
    <definedName name="ndc" localSheetId="15">#REF!</definedName>
    <definedName name="ndc">#REF!</definedName>
    <definedName name="NDFN" localSheetId="15">#REF!</definedName>
    <definedName name="NDFN">#REF!</definedName>
    <definedName name="NDFP" localSheetId="15">#REF!</definedName>
    <definedName name="NDFP">#REF!</definedName>
    <definedName name="nenkhi10m3" localSheetId="15">#REF!</definedName>
    <definedName name="nenkhi10m3">#REF!</definedName>
    <definedName name="nenkhi1200" localSheetId="15">#REF!</definedName>
    <definedName name="nenkhi1200">#REF!</definedName>
    <definedName name="neo32mm" localSheetId="15">#REF!</definedName>
    <definedName name="neo32mm">#REF!</definedName>
    <definedName name="neo4T" localSheetId="15">#REF!</definedName>
    <definedName name="neo4T">#REF!</definedName>
    <definedName name="NET" localSheetId="15">#REF!</definedName>
    <definedName name="NET">#REF!</definedName>
    <definedName name="NET_1" localSheetId="15">#REF!</definedName>
    <definedName name="NET_1">#REF!</definedName>
    <definedName name="NET_ANA" localSheetId="15">#REF!</definedName>
    <definedName name="NET_ANA">#REF!</definedName>
    <definedName name="NET_ANA_1" localSheetId="15">#REF!</definedName>
    <definedName name="NET_ANA_1">#REF!</definedName>
    <definedName name="NET_ANA_2" localSheetId="15">#REF!</definedName>
    <definedName name="NET_ANA_2">#REF!</definedName>
    <definedName name="nganh" localSheetId="15">#REF!</definedName>
    <definedName name="nganh">#REF!</definedName>
    <definedName name="nght" localSheetId="15">#REF!</definedName>
    <definedName name="nght">#REF!</definedName>
    <definedName name="NH" localSheetId="15">#REF!</definedName>
    <definedName name="NH">#REF!</definedName>
    <definedName name="Nh_n_cáng" localSheetId="15">#REF!</definedName>
    <definedName name="Nh_n_cáng">#REF!</definedName>
    <definedName name="Nhan_xet_cua_dai">"Picture 1"</definedName>
    <definedName name="nhfffd">{"DZ-TDTB2.XLS","Dcksat.xls"}</definedName>
    <definedName name="nhn" localSheetId="15">#REF!</definedName>
    <definedName name="nhn">#REF!</definedName>
    <definedName name="nhomduan" localSheetId="15">#REF!</definedName>
    <definedName name="nhomduan">#REF!</definedName>
    <definedName name="NHot" localSheetId="15">#REF!</definedName>
    <definedName name="NHot">#REF!</definedName>
    <definedName name="nhu" localSheetId="15">#REF!</definedName>
    <definedName name="nhu">#REF!</definedName>
    <definedName name="nhua" localSheetId="15">#REF!</definedName>
    <definedName name="nhua">#REF!</definedName>
    <definedName name="nhuad" localSheetId="15">#REF!</definedName>
    <definedName name="nhuad">#REF!</definedName>
    <definedName name="nig" localSheetId="15">#REF!</definedName>
    <definedName name="nig">#REF!</definedName>
    <definedName name="nig1p" localSheetId="15">#REF!</definedName>
    <definedName name="nig1p">#REF!</definedName>
    <definedName name="nig3p" localSheetId="15">#REF!</definedName>
    <definedName name="nig3p">#REF!</definedName>
    <definedName name="nignc1p" localSheetId="15">#REF!</definedName>
    <definedName name="nignc1p">#REF!</definedName>
    <definedName name="nigvl1p" localSheetId="15">#REF!</definedName>
    <definedName name="nigvl1p">#REF!</definedName>
    <definedName name="nin" localSheetId="15">#REF!</definedName>
    <definedName name="nin">#REF!</definedName>
    <definedName name="nin14nc3p" localSheetId="15">#REF!</definedName>
    <definedName name="nin14nc3p">#REF!</definedName>
    <definedName name="nin14vl3p" localSheetId="15">#REF!</definedName>
    <definedName name="nin14vl3p">#REF!</definedName>
    <definedName name="nin1903p" localSheetId="15">#REF!</definedName>
    <definedName name="nin1903p">#REF!</definedName>
    <definedName name="nin190nc3p" localSheetId="15">#REF!</definedName>
    <definedName name="nin190nc3p">#REF!</definedName>
    <definedName name="nin190vl3p" localSheetId="15">#REF!</definedName>
    <definedName name="nin190vl3p">#REF!</definedName>
    <definedName name="nin2903p" localSheetId="15">#REF!</definedName>
    <definedName name="nin2903p">#REF!</definedName>
    <definedName name="nin290nc3p" localSheetId="15">#REF!</definedName>
    <definedName name="nin290nc3p">#REF!</definedName>
    <definedName name="nin290vl3p" localSheetId="15">#REF!</definedName>
    <definedName name="nin290vl3p">#REF!</definedName>
    <definedName name="nin3p" localSheetId="15">#REF!</definedName>
    <definedName name="nin3p">#REF!</definedName>
    <definedName name="nind" localSheetId="15">#REF!</definedName>
    <definedName name="nind">#REF!</definedName>
    <definedName name="nind1p" localSheetId="15">#REF!</definedName>
    <definedName name="nind1p">#REF!</definedName>
    <definedName name="nind3p" localSheetId="15">#REF!</definedName>
    <definedName name="nind3p">#REF!</definedName>
    <definedName name="nindnc1p" localSheetId="15">#REF!</definedName>
    <definedName name="nindnc1p">#REF!</definedName>
    <definedName name="nindnc3p" localSheetId="15">#REF!</definedName>
    <definedName name="nindnc3p">#REF!</definedName>
    <definedName name="nindvl1p" localSheetId="15">#REF!</definedName>
    <definedName name="nindvl1p">#REF!</definedName>
    <definedName name="nindvl3p" localSheetId="15">#REF!</definedName>
    <definedName name="nindvl3p">#REF!</definedName>
    <definedName name="ning1p" localSheetId="15">#REF!</definedName>
    <definedName name="ning1p">#REF!</definedName>
    <definedName name="ningnc1p" localSheetId="15">#REF!</definedName>
    <definedName name="ningnc1p">#REF!</definedName>
    <definedName name="ningvl1p" localSheetId="15">#REF!</definedName>
    <definedName name="ningvl1p">#REF!</definedName>
    <definedName name="ninnc3p" localSheetId="15">#REF!</definedName>
    <definedName name="ninnc3p">#REF!</definedName>
    <definedName name="nint1p" localSheetId="15">#REF!</definedName>
    <definedName name="nint1p">#REF!</definedName>
    <definedName name="nintnc1p" localSheetId="15">#REF!</definedName>
    <definedName name="nintnc1p">#REF!</definedName>
    <definedName name="nintvl1p" localSheetId="15">#REF!</definedName>
    <definedName name="nintvl1p">#REF!</definedName>
    <definedName name="ninvl3p" localSheetId="15">#REF!</definedName>
    <definedName name="ninvl3p">#REF!</definedName>
    <definedName name="nl" localSheetId="15">#REF!</definedName>
    <definedName name="nl">#REF!</definedName>
    <definedName name="nl1p" localSheetId="15">#REF!</definedName>
    <definedName name="nl1p">#REF!</definedName>
    <definedName name="nl3p" localSheetId="15">#REF!</definedName>
    <definedName name="nl3p">#REF!</definedName>
    <definedName name="NLFElse" localSheetId="15">#REF!</definedName>
    <definedName name="NLFElse">#REF!</definedName>
    <definedName name="NLHC15" localSheetId="15">#REF!</definedName>
    <definedName name="NLHC15">#REF!</definedName>
    <definedName name="NLHC25" localSheetId="15">#REF!</definedName>
    <definedName name="NLHC25">#REF!</definedName>
    <definedName name="NLLC15" localSheetId="15">#REF!</definedName>
    <definedName name="NLLC15">#REF!</definedName>
    <definedName name="NLLC25" localSheetId="15">#REF!</definedName>
    <definedName name="NLLC25">#REF!</definedName>
    <definedName name="NLMC15" localSheetId="15">#REF!</definedName>
    <definedName name="NLMC15">#REF!</definedName>
    <definedName name="NLMC25" localSheetId="15">#REF!</definedName>
    <definedName name="NLMC25">#REF!</definedName>
    <definedName name="nlnc3p" localSheetId="15">#REF!</definedName>
    <definedName name="nlnc3p">#REF!</definedName>
    <definedName name="nlnc3pha" localSheetId="15">#REF!</definedName>
    <definedName name="nlnc3pha">#REF!</definedName>
    <definedName name="NLTK1p" localSheetId="15">#REF!</definedName>
    <definedName name="NLTK1p">#REF!</definedName>
    <definedName name="nlvl3p" localSheetId="15">#REF!</definedName>
    <definedName name="nlvl3p">#REF!</definedName>
    <definedName name="nm" localSheetId="15">#REF!</definedName>
    <definedName name="nm">#REF!</definedName>
    <definedName name="Nms" localSheetId="15">#REF!</definedName>
    <definedName name="Nms">#REF!</definedName>
    <definedName name="nn1p" localSheetId="15">#REF!</definedName>
    <definedName name="nn1p">#REF!</definedName>
    <definedName name="nn3p" localSheetId="15">#REF!</definedName>
    <definedName name="nn3p">#REF!</definedName>
    <definedName name="nnn" localSheetId="15">#REF!</definedName>
    <definedName name="nnn">#REF!</definedName>
    <definedName name="nnnc3p" localSheetId="15">#REF!</definedName>
    <definedName name="nnnc3p">#REF!</definedName>
    <definedName name="nnvl3p" localSheetId="15">#REF!</definedName>
    <definedName name="nnvl3p">#REF!</definedName>
    <definedName name="No" localSheetId="15">#REF!</definedName>
    <definedName name="No">#REF!</definedName>
    <definedName name="NOBSDC" localSheetId="15">#REF!</definedName>
    <definedName name="NOBSDC">#REF!</definedName>
    <definedName name="NOPLDC" localSheetId="15">#REF!</definedName>
    <definedName name="NOPLDC">#REF!</definedName>
    <definedName name="Np" localSheetId="15">#REF!</definedName>
    <definedName name="Np">#REF!</definedName>
    <definedName name="Nq" localSheetId="15">#REF!</definedName>
    <definedName name="Nq">#REF!</definedName>
    <definedName name="nqd" localSheetId="15">#REF!</definedName>
    <definedName name="nqd">#REF!</definedName>
    <definedName name="NrYC" localSheetId="15">#REF!</definedName>
    <definedName name="NrYC">#REF!</definedName>
    <definedName name="nsc" localSheetId="15">#REF!</definedName>
    <definedName name="nsc">#REF!</definedName>
    <definedName name="nsk" localSheetId="15">#REF!</definedName>
    <definedName name="nsk">#REF!</definedName>
    <definedName name="Nut_tec" localSheetId="15">#REF!</definedName>
    <definedName name="Nut_tec">#REF!</definedName>
    <definedName name="NVF" localSheetId="15">#REF!</definedName>
    <definedName name="NVF">#REF!</definedName>
    <definedName name="nxc" localSheetId="15">#REF!</definedName>
    <definedName name="nxc">#REF!</definedName>
    <definedName name="O_M" localSheetId="15">#REF!</definedName>
    <definedName name="O_M">#REF!</definedName>
    <definedName name="OCT" localSheetId="15">#REF!</definedName>
    <definedName name="OCT">#REF!</definedName>
    <definedName name="OD" localSheetId="15">#REF!</definedName>
    <definedName name="OD">#REF!</definedName>
    <definedName name="ODC" localSheetId="15">#REF!</definedName>
    <definedName name="ODC">#REF!</definedName>
    <definedName name="ODS" localSheetId="15">#REF!</definedName>
    <definedName name="ODS">#REF!</definedName>
    <definedName name="ODU" localSheetId="15">#REF!</definedName>
    <definedName name="ODU">#REF!</definedName>
    <definedName name="OM" localSheetId="15">#REF!</definedName>
    <definedName name="OM">#REF!</definedName>
    <definedName name="OMC" localSheetId="15">#REF!</definedName>
    <definedName name="OMC">#REF!</definedName>
    <definedName name="OME" localSheetId="15">#REF!</definedName>
    <definedName name="OME">#REF!</definedName>
    <definedName name="OMW" localSheetId="15">#REF!</definedName>
    <definedName name="OMW">#REF!</definedName>
    <definedName name="ong" localSheetId="15">#REF!</definedName>
    <definedName name="ong">#REF!</definedName>
    <definedName name="Ongbaovecap" localSheetId="15">#REF!</definedName>
    <definedName name="Ongbaovecap">#REF!</definedName>
    <definedName name="Ongnoiday" localSheetId="15">#REF!</definedName>
    <definedName name="Ongnoiday">#REF!</definedName>
    <definedName name="Ongnoidaybulongtachongrungtabu" localSheetId="15">#REF!</definedName>
    <definedName name="Ongnoidaybulongtachongrungtabu">#REF!</definedName>
    <definedName name="OngPVC" localSheetId="15">#REF!</definedName>
    <definedName name="OngPVC">#REF!</definedName>
    <definedName name="OOM" localSheetId="15">#REF!</definedName>
    <definedName name="OOM">#REF!</definedName>
    <definedName name="open" localSheetId="15">#REF!</definedName>
    <definedName name="open">#REF!</definedName>
    <definedName name="ophom" localSheetId="15">#REF!</definedName>
    <definedName name="ophom">#REF!</definedName>
    <definedName name="options" localSheetId="15">#REF!</definedName>
    <definedName name="options">#REF!</definedName>
    <definedName name="ORD" localSheetId="15">#REF!</definedName>
    <definedName name="ORD">#REF!</definedName>
    <definedName name="OrderTable" localSheetId="15" hidden="1">#REF!</definedName>
    <definedName name="OrderTable" hidden="1">#REF!</definedName>
    <definedName name="ORF" localSheetId="15">#REF!</definedName>
    <definedName name="ORF">#REF!</definedName>
    <definedName name="OutRow" localSheetId="15">#REF!</definedName>
    <definedName name="OutRow">#REF!</definedName>
    <definedName name="oxy" localSheetId="15">#REF!</definedName>
    <definedName name="oxy">#REF!</definedName>
    <definedName name="P_Class1" localSheetId="15">#REF!</definedName>
    <definedName name="P_Class1">#REF!</definedName>
    <definedName name="P_Class2" localSheetId="15">#REF!</definedName>
    <definedName name="P_Class2">#REF!</definedName>
    <definedName name="P_Class3" localSheetId="15">#REF!</definedName>
    <definedName name="P_Class3">#REF!</definedName>
    <definedName name="P_Class4" localSheetId="15">#REF!</definedName>
    <definedName name="P_Class4">#REF!</definedName>
    <definedName name="P_Class5" localSheetId="15">#REF!</definedName>
    <definedName name="P_Class5">#REF!</definedName>
    <definedName name="P_con" localSheetId="15">#REF!</definedName>
    <definedName name="P_con">#REF!</definedName>
    <definedName name="P_run" localSheetId="15">#REF!</definedName>
    <definedName name="P_run">#REF!</definedName>
    <definedName name="P_sed" localSheetId="15">#REF!</definedName>
    <definedName name="P_sed">#REF!</definedName>
    <definedName name="p1_" localSheetId="15">#REF!</definedName>
    <definedName name="p1_">#REF!</definedName>
    <definedName name="p2_" localSheetId="15">#REF!</definedName>
    <definedName name="p2_">#REF!</definedName>
    <definedName name="PA" localSheetId="15">#REF!</definedName>
    <definedName name="PA">#REF!</definedName>
    <definedName name="PAIII_" hidden="1">{"'Sheet1'!$L$16"}</definedName>
    <definedName name="panen" localSheetId="15">#REF!</definedName>
    <definedName name="panen">#REF!</definedName>
    <definedName name="Pbnn" localSheetId="15">#REF!</definedName>
    <definedName name="Pbnn">#REF!</definedName>
    <definedName name="Pbno" localSheetId="15">#REF!</definedName>
    <definedName name="Pbno">#REF!</definedName>
    <definedName name="Pbnx" localSheetId="15">#REF!</definedName>
    <definedName name="Pbnx">#REF!</definedName>
    <definedName name="PChe" localSheetId="15">#REF!</definedName>
    <definedName name="PChe">#REF!</definedName>
    <definedName name="Pd" localSheetId="15">#REF!</definedName>
    <definedName name="Pd">#REF!</definedName>
    <definedName name="Pe_Class1" localSheetId="15">#REF!</definedName>
    <definedName name="Pe_Class1">#REF!</definedName>
    <definedName name="Pe_Class2" localSheetId="15">#REF!</definedName>
    <definedName name="Pe_Class2">#REF!</definedName>
    <definedName name="Pe_Class3" localSheetId="15">#REF!</definedName>
    <definedName name="Pe_Class3">#REF!</definedName>
    <definedName name="Pe_Class4" localSheetId="15">#REF!</definedName>
    <definedName name="Pe_Class4">#REF!</definedName>
    <definedName name="Pe_Class5" localSheetId="15">#REF!</definedName>
    <definedName name="Pe_Class5">#REF!</definedName>
    <definedName name="PFF" localSheetId="15">#REF!</definedName>
    <definedName name="PFF">#REF!</definedName>
    <definedName name="pgia" localSheetId="15">#REF!</definedName>
    <definedName name="pgia">#REF!</definedName>
    <definedName name="PHAITRAPS" localSheetId="15">#REF!</definedName>
    <definedName name="PHAITRAPS">#REF!</definedName>
    <definedName name="PHAN_DIEN_TBA" localSheetId="15">#REF!</definedName>
    <definedName name="PHAN_DIEN_TBA">#REF!</definedName>
    <definedName name="PHAN_MUA_SAM_DZ0.4KV" localSheetId="15">#REF!</definedName>
    <definedName name="PHAN_MUA_SAM_DZ0.4KV">#REF!</definedName>
    <definedName name="PHC" localSheetId="15">#REF!</definedName>
    <definedName name="PHC">#REF!</definedName>
    <definedName name="phcap0.7" localSheetId="15">#REF!</definedName>
    <definedName name="phcap0.7">#REF!</definedName>
    <definedName name="Pheuhopgang" localSheetId="15">#REF!</definedName>
    <definedName name="Pheuhopgang">#REF!</definedName>
    <definedName name="phi_inertial" localSheetId="15">#REF!</definedName>
    <definedName name="phi_inertial">#REF!</definedName>
    <definedName name="Phone" localSheetId="15">#REF!</definedName>
    <definedName name="Phone">#REF!</definedName>
    <definedName name="phtuyen" localSheetId="15">#REF!</definedName>
    <definedName name="phtuyen">#REF!</definedName>
    <definedName name="phu_luc_vua" localSheetId="15">#REF!</definedName>
    <definedName name="phu_luc_vua">#REF!</definedName>
    <definedName name="Phucap" localSheetId="15">#REF!</definedName>
    <definedName name="Phucap">#REF!</definedName>
    <definedName name="Phukienduongday" localSheetId="15">#REF!</definedName>
    <definedName name="Phukienduongday">#REF!</definedName>
    <definedName name="PileSize" localSheetId="15">#REF!</definedName>
    <definedName name="PileSize">#REF!</definedName>
    <definedName name="PileType" localSheetId="15">#REF!</definedName>
    <definedName name="PileType">#REF!</definedName>
    <definedName name="PK" localSheetId="15">#REF!</definedName>
    <definedName name="PK">#REF!</definedName>
    <definedName name="PKmayin" localSheetId="15">#REF!</definedName>
    <definedName name="PKmayin">#REF!</definedName>
    <definedName name="pm.." localSheetId="15">#REF!</definedName>
    <definedName name="pm..">#REF!</definedName>
    <definedName name="PMS" hidden="1">{"'Sheet1'!$L$16"}</definedName>
    <definedName name="pp" localSheetId="15">#REF!</definedName>
    <definedName name="pp">#REF!</definedName>
    <definedName name="ppp" localSheetId="15">#REF!</definedName>
    <definedName name="ppp">#REF!</definedName>
    <definedName name="PRC" localSheetId="15">#REF!</definedName>
    <definedName name="PRC">#REF!</definedName>
    <definedName name="PrecNden" localSheetId="15">#REF!</definedName>
    <definedName name="PrecNden">#REF!</definedName>
    <definedName name="PRICE" localSheetId="15">#REF!</definedName>
    <definedName name="PRICE">#REF!</definedName>
    <definedName name="PRICE1" localSheetId="15">#REF!</definedName>
    <definedName name="PRICE1">#REF!</definedName>
    <definedName name="Prin1" localSheetId="15">#REF!</definedName>
    <definedName name="Prin1">#REF!</definedName>
    <definedName name="Prin10" localSheetId="15">#REF!</definedName>
    <definedName name="Prin10">#REF!</definedName>
    <definedName name="Prin11" localSheetId="15">#REF!</definedName>
    <definedName name="Prin11">#REF!</definedName>
    <definedName name="Prin12" localSheetId="15">#REF!</definedName>
    <definedName name="Prin12">#REF!</definedName>
    <definedName name="Prin15" localSheetId="15">#REF!</definedName>
    <definedName name="Prin15">#REF!</definedName>
    <definedName name="Prin16" localSheetId="15">#REF!</definedName>
    <definedName name="Prin16">#REF!</definedName>
    <definedName name="Prin18" localSheetId="15">#REF!</definedName>
    <definedName name="Prin18">#REF!</definedName>
    <definedName name="Prin2" localSheetId="15">#REF!</definedName>
    <definedName name="Prin2">#REF!</definedName>
    <definedName name="Prin20" localSheetId="15">#REF!</definedName>
    <definedName name="Prin20">#REF!</definedName>
    <definedName name="Prin21" localSheetId="15">#REF!</definedName>
    <definedName name="Prin21">#REF!</definedName>
    <definedName name="Prin3" localSheetId="15">#REF!</definedName>
    <definedName name="Prin3">#REF!</definedName>
    <definedName name="Prin4" localSheetId="15">#REF!</definedName>
    <definedName name="Prin4">#REF!</definedName>
    <definedName name="Prin5" localSheetId="15">#REF!</definedName>
    <definedName name="Prin5">#REF!</definedName>
    <definedName name="Prin6" localSheetId="15">#REF!</definedName>
    <definedName name="Prin6">#REF!</definedName>
    <definedName name="Prin7" localSheetId="15">#REF!</definedName>
    <definedName name="Prin7">#REF!</definedName>
    <definedName name="Prin8" localSheetId="15">#REF!</definedName>
    <definedName name="Prin8">#REF!</definedName>
    <definedName name="Prin9" localSheetId="15">#REF!</definedName>
    <definedName name="Prin9">#REF!</definedName>
    <definedName name="_xlnm.Print_Area" localSheetId="16">'Biểu 01'!$A$1:$V$65</definedName>
    <definedName name="_xlnm.Print_Area" localSheetId="15">'Biểu TH'!$A$251:$M$267</definedName>
    <definedName name="_xlnm.Print_Area" localSheetId="0">Nháp!$A$1:$K$625</definedName>
    <definedName name="_xlnm.Print_Titles" localSheetId="16">'Biểu 01'!$4:$6</definedName>
    <definedName name="_xlnm.Print_Titles" localSheetId="15">'Biểu TH'!$3:$5</definedName>
    <definedName name="_xlnm.Print_Titles" localSheetId="0">Nháp!$2:$3</definedName>
    <definedName name="Print_Titles_MI" localSheetId="15">#REF!</definedName>
    <definedName name="Print_Titles_MI">#REF!</definedName>
    <definedName name="PRINTA" localSheetId="15">#REF!</definedName>
    <definedName name="PRINTA">#REF!</definedName>
    <definedName name="PRINTB" localSheetId="15">#REF!</definedName>
    <definedName name="PRINTB">#REF!</definedName>
    <definedName name="PRINTC" localSheetId="15">#REF!</definedName>
    <definedName name="PRINTC">#REF!</definedName>
    <definedName name="prjName" localSheetId="15">#REF!</definedName>
    <definedName name="prjName">#REF!</definedName>
    <definedName name="prjNo" localSheetId="15">#REF!</definedName>
    <definedName name="prjNo">#REF!</definedName>
    <definedName name="ProdForm" localSheetId="15" hidden="1">#REF!</definedName>
    <definedName name="ProdForm" hidden="1">#REF!</definedName>
    <definedName name="Product" localSheetId="15" hidden="1">#REF!</definedName>
    <definedName name="Product" hidden="1">#REF!</definedName>
    <definedName name="PROPOSAL" localSheetId="15">#REF!</definedName>
    <definedName name="PROPOSAL">#REF!</definedName>
    <definedName name="pt" localSheetId="15">#REF!</definedName>
    <definedName name="pt">#REF!</definedName>
    <definedName name="PT_A1" localSheetId="15">#REF!</definedName>
    <definedName name="PT_A1">#REF!</definedName>
    <definedName name="PT_Duong" localSheetId="15">#REF!</definedName>
    <definedName name="PT_Duong">#REF!</definedName>
    <definedName name="ptdg" localSheetId="15">#REF!</definedName>
    <definedName name="ptdg">#REF!</definedName>
    <definedName name="PTDG_cau" localSheetId="15">#REF!</definedName>
    <definedName name="PTDG_cau">#REF!</definedName>
    <definedName name="ptdg_cong" localSheetId="15">#REF!</definedName>
    <definedName name="ptdg_cong">#REF!</definedName>
    <definedName name="PTDG_DCV" localSheetId="15">#REF!</definedName>
    <definedName name="PTDG_DCV">#REF!</definedName>
    <definedName name="ptdg_duong" localSheetId="15">#REF!</definedName>
    <definedName name="ptdg_duong">#REF!</definedName>
    <definedName name="PtichDTL">[0]!PtichDTL</definedName>
    <definedName name="Pu" localSheetId="15">#REF!</definedName>
    <definedName name="Pu">#REF!</definedName>
    <definedName name="pvd" localSheetId="15">#REF!</definedName>
    <definedName name="pvd">#REF!</definedName>
    <definedName name="pw" localSheetId="15">#REF!</definedName>
    <definedName name="pw">#REF!</definedName>
    <definedName name="py" localSheetId="15">#REF!</definedName>
    <definedName name="py">#REF!</definedName>
    <definedName name="qa" hidden="1">{"'Sheet1'!$L$16"}</definedName>
    <definedName name="QC" localSheetId="15">#REF!</definedName>
    <definedName name="QC">#REF!</definedName>
    <definedName name="QDD" localSheetId="15">#REF!</definedName>
    <definedName name="QDD">#REF!</definedName>
    <definedName name="Qgh" localSheetId="15">#REF!</definedName>
    <definedName name="Qgh">#REF!</definedName>
    <definedName name="Qgx" localSheetId="15">#REF!</definedName>
    <definedName name="Qgx">#REF!</definedName>
    <definedName name="QIh" localSheetId="15">#REF!</definedName>
    <definedName name="QIh">#REF!</definedName>
    <definedName name="QIIh" localSheetId="15">#REF!</definedName>
    <definedName name="QIIh">#REF!</definedName>
    <definedName name="QIIIh" localSheetId="15">#REF!</definedName>
    <definedName name="QIIIh">#REF!</definedName>
    <definedName name="QIIIIh" localSheetId="15">#REF!</definedName>
    <definedName name="QIIIIh">#REF!</definedName>
    <definedName name="QIIIIX" localSheetId="15">#REF!</definedName>
    <definedName name="QIIIIX">#REF!</definedName>
    <definedName name="QIIIX" localSheetId="15">#REF!</definedName>
    <definedName name="QIIIX">#REF!</definedName>
    <definedName name="qIItc" localSheetId="15">#REF!</definedName>
    <definedName name="qIItc">#REF!</definedName>
    <definedName name="qIItt" localSheetId="15">#REF!</definedName>
    <definedName name="qIItt">#REF!</definedName>
    <definedName name="QIIX" localSheetId="15">#REF!</definedName>
    <definedName name="QIIX">#REF!</definedName>
    <definedName name="qItc" localSheetId="15">#REF!</definedName>
    <definedName name="qItc">#REF!</definedName>
    <definedName name="qItt" localSheetId="15">#REF!</definedName>
    <definedName name="qItt">#REF!</definedName>
    <definedName name="QIX" localSheetId="15">#REF!</definedName>
    <definedName name="QIX">#REF!</definedName>
    <definedName name="ql" localSheetId="15">#REF!</definedName>
    <definedName name="ql">#REF!</definedName>
    <definedName name="QmIh" localSheetId="15">#REF!</definedName>
    <definedName name="QmIh">#REF!</definedName>
    <definedName name="QmIIH" localSheetId="15">#REF!</definedName>
    <definedName name="QmIIH">#REF!</definedName>
    <definedName name="QmIIIh" localSheetId="15">#REF!</definedName>
    <definedName name="QmIIIh">#REF!</definedName>
    <definedName name="QmIIIIh" localSheetId="15">#REF!</definedName>
    <definedName name="QmIIIIh">#REF!</definedName>
    <definedName name="QmIIIIX" localSheetId="15">#REF!</definedName>
    <definedName name="QmIIIIX">#REF!</definedName>
    <definedName name="QmIIIX" localSheetId="15">#REF!</definedName>
    <definedName name="QmIIIX">#REF!</definedName>
    <definedName name="QmIIX" localSheetId="15">#REF!</definedName>
    <definedName name="QmIIX">#REF!</definedName>
    <definedName name="QmIX" localSheetId="15">#REF!</definedName>
    <definedName name="QmIX">#REF!</definedName>
    <definedName name="qp" localSheetId="15">#REF!</definedName>
    <definedName name="qp">#REF!</definedName>
    <definedName name="QQ" hidden="1">{"'Sheet1'!$L$16"}</definedName>
    <definedName name="qtcgdII" localSheetId="15">#REF!</definedName>
    <definedName name="qtcgdII">#REF!</definedName>
    <definedName name="qtdm" localSheetId="15">#REF!</definedName>
    <definedName name="qtdm">#REF!</definedName>
    <definedName name="qttgdII" localSheetId="15">#REF!</definedName>
    <definedName name="qttgdII">#REF!</definedName>
    <definedName name="qu" localSheetId="15">#REF!</definedName>
    <definedName name="qu">#REF!</definedName>
    <definedName name="quit" localSheetId="15">#REF!</definedName>
    <definedName name="quit">#REF!</definedName>
    <definedName name="qwde\" localSheetId="15">#REF!</definedName>
    <definedName name="qwde\">#REF!</definedName>
    <definedName name="qy" localSheetId="15">#REF!</definedName>
    <definedName name="qy">#REF!</definedName>
    <definedName name="r_" localSheetId="15">#REF!</definedName>
    <definedName name="r_">#REF!</definedName>
    <definedName name="R_mong" localSheetId="15">#REF!</definedName>
    <definedName name="R_mong">#REF!</definedName>
    <definedName name="Ra" localSheetId="15">#REF!</definedName>
    <definedName name="Ra">#REF!</definedName>
    <definedName name="Ra_" localSheetId="15">#REF!</definedName>
    <definedName name="Ra_">#REF!</definedName>
    <definedName name="ra11p" localSheetId="15">#REF!</definedName>
    <definedName name="ra11p">#REF!</definedName>
    <definedName name="ra13p" localSheetId="15">#REF!</definedName>
    <definedName name="ra13p">#REF!</definedName>
    <definedName name="Racot" localSheetId="15">#REF!</definedName>
    <definedName name="Racot">#REF!</definedName>
    <definedName name="Radam" localSheetId="15">#REF!</definedName>
    <definedName name="Radam">#REF!</definedName>
    <definedName name="raiasphalt100" localSheetId="15">#REF!</definedName>
    <definedName name="raiasphalt100">#REF!</definedName>
    <definedName name="raiasphalt65" localSheetId="15">#REF!</definedName>
    <definedName name="raiasphalt65">#REF!</definedName>
    <definedName name="rain.." localSheetId="15">#REF!</definedName>
    <definedName name="rain..">#REF!</definedName>
    <definedName name="Ranhxay" hidden="1">{"'Sheet1'!$L$16"}</definedName>
    <definedName name="rate">14000</definedName>
    <definedName name="raypb43" localSheetId="15">#REF!</definedName>
    <definedName name="raypb43">#REF!</definedName>
    <definedName name="Rb" localSheetId="15">#REF!</definedName>
    <definedName name="Rb">#REF!</definedName>
    <definedName name="Rc_" localSheetId="15">#REF!</definedName>
    <definedName name="Rc_">#REF!</definedName>
    <definedName name="RCArea" localSheetId="15" hidden="1">#REF!</definedName>
    <definedName name="RCArea" hidden="1">#REF!</definedName>
    <definedName name="RCF" localSheetId="15">#REF!</definedName>
    <definedName name="RCF">#REF!</definedName>
    <definedName name="RCKM" localSheetId="15">#REF!</definedName>
    <definedName name="RCKM">#REF!</definedName>
    <definedName name="Rcsd" localSheetId="15">#REF!</definedName>
    <definedName name="Rcsd">#REF!</definedName>
    <definedName name="Rctc" localSheetId="15">#REF!</definedName>
    <definedName name="Rctc">#REF!</definedName>
    <definedName name="Rctt" localSheetId="15">#REF!</definedName>
    <definedName name="Rctt">#REF!</definedName>
    <definedName name="RDEC" localSheetId="15">#REF!</definedName>
    <definedName name="RDEC">#REF!</definedName>
    <definedName name="RDEFF" localSheetId="15">#REF!</definedName>
    <definedName name="RDEFF">#REF!</definedName>
    <definedName name="RDFC" localSheetId="15">#REF!</definedName>
    <definedName name="RDFC">#REF!</definedName>
    <definedName name="RDFU" localSheetId="15">#REF!</definedName>
    <definedName name="RDFU">#REF!</definedName>
    <definedName name="RDLIF" localSheetId="15">#REF!</definedName>
    <definedName name="RDLIF">#REF!</definedName>
    <definedName name="RDOM" localSheetId="15">#REF!</definedName>
    <definedName name="RDOM">#REF!</definedName>
    <definedName name="RDPC" localSheetId="15">#REF!</definedName>
    <definedName name="RDPC">#REF!</definedName>
    <definedName name="rdpcf" localSheetId="15">#REF!</definedName>
    <definedName name="rdpcf">#REF!</definedName>
    <definedName name="RDRC" localSheetId="15">#REF!</definedName>
    <definedName name="RDRC">#REF!</definedName>
    <definedName name="RDRF" localSheetId="15">#REF!</definedName>
    <definedName name="RDRF">#REF!</definedName>
    <definedName name="RECOUT">#N/A</definedName>
    <definedName name="REG" localSheetId="15">#REF!</definedName>
    <definedName name="REG">#REF!</definedName>
    <definedName name="rep" localSheetId="15">#REF!</definedName>
    <definedName name="rep">#REF!</definedName>
    <definedName name="RFP003A" localSheetId="15">#REF!</definedName>
    <definedName name="RFP003A">#REF!</definedName>
    <definedName name="RFP003B" localSheetId="15">#REF!</definedName>
    <definedName name="RFP003B">#REF!</definedName>
    <definedName name="RFP003C" localSheetId="15">#REF!</definedName>
    <definedName name="RFP003C">#REF!</definedName>
    <definedName name="RFP003D" localSheetId="15">#REF!</definedName>
    <definedName name="RFP003D">#REF!</definedName>
    <definedName name="RFP003E" localSheetId="15">#REF!</definedName>
    <definedName name="RFP003E">#REF!</definedName>
    <definedName name="RFP003F" localSheetId="15">#REF!</definedName>
    <definedName name="RFP003F">#REF!</definedName>
    <definedName name="RGLIF" localSheetId="15">#REF!</definedName>
    <definedName name="RGLIF">#REF!</definedName>
    <definedName name="RHEC" localSheetId="15">#REF!</definedName>
    <definedName name="RHEC">#REF!</definedName>
    <definedName name="RHEFF" localSheetId="15">#REF!</definedName>
    <definedName name="RHEFF">#REF!</definedName>
    <definedName name="RHHC" localSheetId="15">#REF!</definedName>
    <definedName name="RHHC">#REF!</definedName>
    <definedName name="RHLIF" localSheetId="15">#REF!</definedName>
    <definedName name="RHLIF">#REF!</definedName>
    <definedName name="RHOM" localSheetId="15">#REF!</definedName>
    <definedName name="RHOM">#REF!</definedName>
    <definedName name="Ricoh" localSheetId="15">#REF!</definedName>
    <definedName name="Ricoh">#REF!</definedName>
    <definedName name="RIR" localSheetId="15">#REF!</definedName>
    <definedName name="RIR">#REF!</definedName>
    <definedName name="RLF" localSheetId="15">#REF!</definedName>
    <definedName name="RLF">#REF!</definedName>
    <definedName name="RLKM" localSheetId="15">#REF!</definedName>
    <definedName name="RLKM">#REF!</definedName>
    <definedName name="RLL" localSheetId="15">#REF!</definedName>
    <definedName name="RLL">#REF!</definedName>
    <definedName name="RLOM" localSheetId="15">#REF!</definedName>
    <definedName name="RLOM">#REF!</definedName>
    <definedName name="RM_EXT" localSheetId="15">#REF!</definedName>
    <definedName name="RM_EXT">#REF!</definedName>
    <definedName name="RM_HKS" localSheetId="15">#REF!</definedName>
    <definedName name="RM_HKS">#REF!</definedName>
    <definedName name="RM_INT" localSheetId="15">#REF!</definedName>
    <definedName name="RM_INT">#REF!</definedName>
    <definedName name="RM_LUKS" localSheetId="15">#REF!</definedName>
    <definedName name="RM_LUKS">#REF!</definedName>
    <definedName name="Rn" localSheetId="15">#REF!</definedName>
    <definedName name="Rn">#REF!</definedName>
    <definedName name="Rncot" localSheetId="15">#REF!</definedName>
    <definedName name="Rncot">#REF!</definedName>
    <definedName name="Rndam" localSheetId="15">#REF!</definedName>
    <definedName name="Rndam">#REF!</definedName>
    <definedName name="Ro" localSheetId="15">#REF!</definedName>
    <definedName name="Ro">#REF!</definedName>
    <definedName name="Rob" localSheetId="15">#REF!</definedName>
    <definedName name="Rob">#REF!</definedName>
    <definedName name="rong1" localSheetId="15">#REF!</definedName>
    <definedName name="rong1">#REF!</definedName>
    <definedName name="rong2" localSheetId="15">#REF!</definedName>
    <definedName name="rong2">#REF!</definedName>
    <definedName name="rong3" localSheetId="15">#REF!</definedName>
    <definedName name="rong3">#REF!</definedName>
    <definedName name="rong4" localSheetId="15">#REF!</definedName>
    <definedName name="rong4">#REF!</definedName>
    <definedName name="rong5" localSheetId="15">#REF!</definedName>
    <definedName name="rong5">#REF!</definedName>
    <definedName name="rong6" localSheetId="15">#REF!</definedName>
    <definedName name="rong6">#REF!</definedName>
    <definedName name="RPHEC" localSheetId="15">#REF!</definedName>
    <definedName name="RPHEC">#REF!</definedName>
    <definedName name="RPHLIF" localSheetId="15">#REF!</definedName>
    <definedName name="RPHLIF">#REF!</definedName>
    <definedName name="RPHOM" localSheetId="15">#REF!</definedName>
    <definedName name="RPHOM">#REF!</definedName>
    <definedName name="RPHPC" localSheetId="15">#REF!</definedName>
    <definedName name="RPHPC">#REF!</definedName>
    <definedName name="rr" localSheetId="15">#REF!</definedName>
    <definedName name="rr">#REF!</definedName>
    <definedName name="Rrpo" localSheetId="15">#REF!</definedName>
    <definedName name="Rrpo">#REF!</definedName>
    <definedName name="rrr" localSheetId="15">#REF!</definedName>
    <definedName name="rrr">#REF!</definedName>
    <definedName name="RSBC" localSheetId="15">#REF!</definedName>
    <definedName name="RSBC">#REF!</definedName>
    <definedName name="RSBLIF" localSheetId="15">#REF!</definedName>
    <definedName name="RSBLIF">#REF!</definedName>
    <definedName name="RSD" localSheetId="15">#REF!</definedName>
    <definedName name="RSD">#REF!</definedName>
    <definedName name="RSIC" localSheetId="15">#REF!</definedName>
    <definedName name="RSIC">#REF!</definedName>
    <definedName name="RSIN" localSheetId="15">#REF!</definedName>
    <definedName name="RSIN">#REF!</definedName>
    <definedName name="RSLIF" localSheetId="15">#REF!</definedName>
    <definedName name="RSLIF">#REF!</definedName>
    <definedName name="RSOM" localSheetId="15">#REF!</definedName>
    <definedName name="RSOM">#REF!</definedName>
    <definedName name="RSPI" localSheetId="15">#REF!</definedName>
    <definedName name="RSPI">#REF!</definedName>
    <definedName name="RSSC" localSheetId="15">#REF!</definedName>
    <definedName name="RSSC">#REF!</definedName>
    <definedName name="RTC" localSheetId="15">#REF!</definedName>
    <definedName name="RTC">#REF!</definedName>
    <definedName name="RTT" localSheetId="15">#REF!</definedName>
    <definedName name="RTT">#REF!</definedName>
    <definedName name="Ru" localSheetId="15">#REF!</definedName>
    <definedName name="Ru">#REF!</definedName>
    <definedName name="Rub" localSheetId="15">#REF!</definedName>
    <definedName name="Rub">#REF!</definedName>
    <definedName name="RWTPhi" localSheetId="15">#REF!</definedName>
    <definedName name="RWTPhi">#REF!</definedName>
    <definedName name="RWTPlo" localSheetId="15">#REF!</definedName>
    <definedName name="RWTPlo">#REF!</definedName>
    <definedName name="s." localSheetId="15">#REF!</definedName>
    <definedName name="s.">#REF!</definedName>
    <definedName name="s3tb" localSheetId="15">#REF!</definedName>
    <definedName name="s3tb">#REF!</definedName>
    <definedName name="s4tb" localSheetId="15">#REF!</definedName>
    <definedName name="s4tb">#REF!</definedName>
    <definedName name="s51.5" localSheetId="15">#REF!</definedName>
    <definedName name="s51.5">#REF!</definedName>
    <definedName name="s5tb" localSheetId="15">#REF!</definedName>
    <definedName name="s5tb">#REF!</definedName>
    <definedName name="s71.5" localSheetId="15">#REF!</definedName>
    <definedName name="s71.5">#REF!</definedName>
    <definedName name="s7tb" localSheetId="15">#REF!</definedName>
    <definedName name="s7tb">#REF!</definedName>
    <definedName name="sadd" hidden="1">{"Offgrid",#N/A,FALSE,"OFFGRID";"Region",#N/A,FALSE,"REGION";"Offgrid -2",#N/A,FALSE,"OFFGRID";"WTP",#N/A,FALSE,"WTP";"WTP -2",#N/A,FALSE,"WTP";"Project",#N/A,FALSE,"PROJECT";"Summary -2",#N/A,FALSE,"SUMMARY"}</definedName>
    <definedName name="salan200" localSheetId="15">#REF!</definedName>
    <definedName name="salan200">#REF!</definedName>
    <definedName name="salan400" localSheetId="15">#REF!</definedName>
    <definedName name="salan400">#REF!</definedName>
    <definedName name="SAM" localSheetId="15">#REF!</definedName>
    <definedName name="SAM">#REF!</definedName>
    <definedName name="san" localSheetId="15">#REF!</definedName>
    <definedName name="san">#REF!</definedName>
    <definedName name="sand" localSheetId="15">#REF!</definedName>
    <definedName name="sand">#REF!</definedName>
    <definedName name="SBBK" localSheetId="15">#REF!</definedName>
    <definedName name="SBBK">#REF!</definedName>
    <definedName name="sbc" localSheetId="15">#REF!</definedName>
    <definedName name="sbc">#REF!</definedName>
    <definedName name="Sc" localSheetId="15">#REF!</definedName>
    <definedName name="Sc">#REF!</definedName>
    <definedName name="SCH" localSheetId="15">#REF!</definedName>
    <definedName name="SCH">#REF!</definedName>
    <definedName name="sda" localSheetId="15">#REF!</definedName>
    <definedName name="sda">#REF!</definedName>
    <definedName name="sdas" localSheetId="15">#REF!</definedName>
    <definedName name="sdas">#REF!</definedName>
    <definedName name="SDDIEUCHINH" localSheetId="15">#REF!</definedName>
    <definedName name="SDDIEUCHINH">#REF!</definedName>
    <definedName name="SDMONG" localSheetId="15">#REF!</definedName>
    <definedName name="SDMONG">#REF!</definedName>
    <definedName name="sencount" hidden="1">2</definedName>
    <definedName name="Sh" localSheetId="15">#REF!</definedName>
    <definedName name="Sh">#REF!</definedName>
    <definedName name="sharp" localSheetId="15">#REF!</definedName>
    <definedName name="sharp">#REF!</definedName>
    <definedName name="Sheet1" localSheetId="15">#REF!</definedName>
    <definedName name="Sheet1">#REF!</definedName>
    <definedName name="sho" localSheetId="15">#REF!</definedName>
    <definedName name="sho">#REF!</definedName>
    <definedName name="SIA" localSheetId="15">#REF!</definedName>
    <definedName name="SIA">#REF!</definedName>
    <definedName name="SIB" localSheetId="15">#REF!</definedName>
    <definedName name="SIB">#REF!</definedName>
    <definedName name="SIC" localSheetId="15">#REF!</definedName>
    <definedName name="SIC">#REF!</definedName>
    <definedName name="sieucao" localSheetId="15">#REF!</definedName>
    <definedName name="sieucao">#REF!</definedName>
    <definedName name="SIIA" localSheetId="15">#REF!</definedName>
    <definedName name="SIIA">#REF!</definedName>
    <definedName name="SIIB" localSheetId="15">#REF!</definedName>
    <definedName name="SIIB">#REF!</definedName>
    <definedName name="SIIC" localSheetId="15">#REF!</definedName>
    <definedName name="SIIC">#REF!</definedName>
    <definedName name="SIZE" localSheetId="15">#REF!</definedName>
    <definedName name="SIZE">#REF!</definedName>
    <definedName name="skt" localSheetId="15">#REF!</definedName>
    <definedName name="skt">#REF!</definedName>
    <definedName name="SL" localSheetId="15">#REF!</definedName>
    <definedName name="SL">#REF!</definedName>
    <definedName name="SL_CRD" localSheetId="15">#REF!</definedName>
    <definedName name="SL_CRD">#REF!</definedName>
    <definedName name="SL_CRS" localSheetId="15">#REF!</definedName>
    <definedName name="SL_CRS">#REF!</definedName>
    <definedName name="SL_CS" localSheetId="15">#REF!</definedName>
    <definedName name="SL_CS">#REF!</definedName>
    <definedName name="SL_DD" localSheetId="15">#REF!</definedName>
    <definedName name="SL_DD">#REF!</definedName>
    <definedName name="slg" localSheetId="15">#REF!</definedName>
    <definedName name="slg">#REF!</definedName>
    <definedName name="SLT" localSheetId="15">#REF!</definedName>
    <definedName name="SLT">#REF!</definedName>
    <definedName name="SM" localSheetId="15">#REF!</definedName>
    <definedName name="SM">#REF!</definedName>
    <definedName name="smax" localSheetId="15">#REF!</definedName>
    <definedName name="smax">#REF!</definedName>
    <definedName name="smax1" localSheetId="15">#REF!</definedName>
    <definedName name="smax1">#REF!</definedName>
    <definedName name="SMBA" localSheetId="15">#REF!</definedName>
    <definedName name="SMBA">#REF!</definedName>
    <definedName name="SMK" localSheetId="15">#REF!</definedName>
    <definedName name="SMK">#REF!</definedName>
    <definedName name="sn" localSheetId="15">#REF!</definedName>
    <definedName name="sn">#REF!</definedName>
    <definedName name="Snc" localSheetId="15">#REF!</definedName>
    <definedName name="Snc">#REF!</definedName>
    <definedName name="Sng" localSheetId="15">#REF!</definedName>
    <definedName name="Sng">#REF!</definedName>
    <definedName name="Sntn" localSheetId="15">#REF!</definedName>
    <definedName name="Sntn">#REF!</definedName>
    <definedName name="soc3p" localSheetId="15">#REF!</definedName>
    <definedName name="soc3p">#REF!</definedName>
    <definedName name="sohieuthua" localSheetId="15">#REF!</definedName>
    <definedName name="sohieuthua">#REF!</definedName>
    <definedName name="Soi" localSheetId="15">#REF!</definedName>
    <definedName name="Soi">#REF!</definedName>
    <definedName name="soichon12" localSheetId="15">#REF!</definedName>
    <definedName name="soichon12">#REF!</definedName>
    <definedName name="soichon24" localSheetId="15">#REF!</definedName>
    <definedName name="soichon24">#REF!</definedName>
    <definedName name="soichon46" localSheetId="15">#REF!</definedName>
    <definedName name="soichon46">#REF!</definedName>
    <definedName name="SoilType" localSheetId="15">#REF!</definedName>
    <definedName name="SoilType">#REF!</definedName>
    <definedName name="solieu" localSheetId="15">#REF!</definedName>
    <definedName name="solieu">#REF!</definedName>
    <definedName name="SORT" localSheetId="15">#REF!</definedName>
    <definedName name="SORT">#REF!</definedName>
    <definedName name="Sothutu" localSheetId="15">#REF!</definedName>
    <definedName name="Sothutu">#REF!</definedName>
    <definedName name="SPEC" localSheetId="15">#REF!</definedName>
    <definedName name="SPEC">#REF!</definedName>
    <definedName name="SpecialPrice" localSheetId="15" hidden="1">#REF!</definedName>
    <definedName name="SpecialPrice" hidden="1">#REF!</definedName>
    <definedName name="SPECSUMMARY" localSheetId="15">#REF!</definedName>
    <definedName name="SPECSUMMARY">#REF!</definedName>
    <definedName name="ss" localSheetId="15">#REF!</definedName>
    <definedName name="ss">#REF!</definedName>
    <definedName name="sss" localSheetId="15">#REF!</definedName>
    <definedName name="sss">#REF!</definedName>
    <definedName name="ssss" hidden="1">{"'Sheet1'!$L$16"}</definedName>
    <definedName name="st" localSheetId="15">#REF!</definedName>
    <definedName name="st">#REF!</definedName>
    <definedName name="start" localSheetId="15">#REF!</definedName>
    <definedName name="start">#REF!</definedName>
    <definedName name="Start_1" localSheetId="15">#REF!</definedName>
    <definedName name="Start_1">#REF!</definedName>
    <definedName name="Start_10" localSheetId="15">#REF!</definedName>
    <definedName name="Start_10">#REF!</definedName>
    <definedName name="Start_11" localSheetId="15">#REF!</definedName>
    <definedName name="Start_11">#REF!</definedName>
    <definedName name="Start_12" localSheetId="15">#REF!</definedName>
    <definedName name="Start_12">#REF!</definedName>
    <definedName name="Start_13" localSheetId="15">#REF!</definedName>
    <definedName name="Start_13">#REF!</definedName>
    <definedName name="Start_2" localSheetId="15">#REF!</definedName>
    <definedName name="Start_2">#REF!</definedName>
    <definedName name="Start_3" localSheetId="15">#REF!</definedName>
    <definedName name="Start_3">#REF!</definedName>
    <definedName name="Start_4" localSheetId="15">#REF!</definedName>
    <definedName name="Start_4">#REF!</definedName>
    <definedName name="Start_5" localSheetId="15">#REF!</definedName>
    <definedName name="Start_5">#REF!</definedName>
    <definedName name="Start_6" localSheetId="15">#REF!</definedName>
    <definedName name="Start_6">#REF!</definedName>
    <definedName name="Start_7" localSheetId="15">#REF!</definedName>
    <definedName name="Start_7">#REF!</definedName>
    <definedName name="Start_8" localSheetId="15">#REF!</definedName>
    <definedName name="Start_8">#REF!</definedName>
    <definedName name="Start_9" localSheetId="15">#REF!</definedName>
    <definedName name="Start_9">#REF!</definedName>
    <definedName name="Start1">#REF!</definedName>
    <definedName name="Start10">#REF!</definedName>
    <definedName name="Start11">#REF!</definedName>
    <definedName name="Start12">#REF!</definedName>
    <definedName name="Start13">#REF!</definedName>
    <definedName name="Start14">#REF!</definedName>
    <definedName name="Start15">#REF!</definedName>
    <definedName name="Start16">#REF!</definedName>
    <definedName name="Start17">#REF!</definedName>
    <definedName name="Start18">#REF!</definedName>
    <definedName name="Start19">#REF!</definedName>
    <definedName name="Start2">'Biểu TH'!#REF!</definedName>
    <definedName name="Start20">#REF!</definedName>
    <definedName name="Start21">#REF!</definedName>
    <definedName name="Start3">#REF!</definedName>
    <definedName name="Start4">'Biểu TH'!#REF!</definedName>
    <definedName name="Start5">#REF!</definedName>
    <definedName name="Start6">#REF!</definedName>
    <definedName name="Start7">#REF!</definedName>
    <definedName name="Start8">#REF!</definedName>
    <definedName name="Start9">#REF!</definedName>
    <definedName name="State" localSheetId="15">#REF!</definedName>
    <definedName name="State">#REF!</definedName>
    <definedName name="std." localSheetId="15">#REF!</definedName>
    <definedName name="std.">#REF!</definedName>
    <definedName name="Stt" localSheetId="15">#REF!</definedName>
    <definedName name="Stt">#REF!</definedName>
    <definedName name="SU" localSheetId="15">#REF!</definedName>
    <definedName name="SU">#REF!</definedName>
    <definedName name="sub" localSheetId="15">#REF!</definedName>
    <definedName name="sub">#REF!</definedName>
    <definedName name="SUL" localSheetId="15">#REF!</definedName>
    <definedName name="SUL">#REF!</definedName>
    <definedName name="sum" localSheetId="15">#REF!</definedName>
    <definedName name="sum">#REF!</definedName>
    <definedName name="SUMITOMO" localSheetId="15">#REF!</definedName>
    <definedName name="SUMITOMO">#REF!</definedName>
    <definedName name="SUMITOMO_GT" localSheetId="15">#REF!</definedName>
    <definedName name="SUMITOMO_GT">#REF!</definedName>
    <definedName name="SUMMARY" localSheetId="15">#REF!</definedName>
    <definedName name="SUMMARY">#REF!</definedName>
    <definedName name="sumTB" localSheetId="15">#REF!</definedName>
    <definedName name="sumTB">#REF!</definedName>
    <definedName name="sumXL" localSheetId="15">#REF!</definedName>
    <definedName name="sumXL">#REF!</definedName>
    <definedName name="sur" localSheetId="15">#REF!</definedName>
    <definedName name="sur">#REF!</definedName>
    <definedName name="SVC" localSheetId="15">#REF!</definedName>
    <definedName name="SVC">#REF!</definedName>
    <definedName name="t.." localSheetId="15">#REF!</definedName>
    <definedName name="t..">#REF!</definedName>
    <definedName name="t101p" localSheetId="15">#REF!</definedName>
    <definedName name="t101p">#REF!</definedName>
    <definedName name="t103p" localSheetId="15">#REF!</definedName>
    <definedName name="t103p">#REF!</definedName>
    <definedName name="t10nc1p" localSheetId="15">#REF!</definedName>
    <definedName name="t10nc1p">#REF!</definedName>
    <definedName name="t10vl1p" localSheetId="15">#REF!</definedName>
    <definedName name="t10vl1p">#REF!</definedName>
    <definedName name="t121p" localSheetId="15">#REF!</definedName>
    <definedName name="t121p">#REF!</definedName>
    <definedName name="t123p" localSheetId="15">#REF!</definedName>
    <definedName name="t123p">#REF!</definedName>
    <definedName name="t141p" localSheetId="15">#REF!</definedName>
    <definedName name="t141p">#REF!</definedName>
    <definedName name="t143p" localSheetId="15">#REF!</definedName>
    <definedName name="t143p">#REF!</definedName>
    <definedName name="t14nc3p" localSheetId="15">#REF!</definedName>
    <definedName name="t14nc3p">#REF!</definedName>
    <definedName name="t14vl3p" localSheetId="15">#REF!</definedName>
    <definedName name="t14vl3p">#REF!</definedName>
    <definedName name="Ta" localSheetId="15">#REF!</definedName>
    <definedName name="Ta">#REF!</definedName>
    <definedName name="TABLE1" localSheetId="15">#REF!</definedName>
    <definedName name="TABLE1">#REF!</definedName>
    <definedName name="Table2" localSheetId="15">#REF!</definedName>
    <definedName name="Table2">#REF!</definedName>
    <definedName name="table3" localSheetId="15">#REF!</definedName>
    <definedName name="table3">#REF!</definedName>
    <definedName name="tableyears" localSheetId="15">#REF!</definedName>
    <definedName name="tableyears">#REF!</definedName>
    <definedName name="tadao" localSheetId="15">#REF!</definedName>
    <definedName name="tadao">#REF!</definedName>
    <definedName name="Tæng_H_P_TBA" localSheetId="15">#REF!</definedName>
    <definedName name="Tæng_H_P_TBA">#REF!</definedName>
    <definedName name="Tæng_Hîp_35" localSheetId="15">#REF!</definedName>
    <definedName name="Tæng_Hîp_35">#REF!</definedName>
    <definedName name="taluydac2" localSheetId="15">#REF!</definedName>
    <definedName name="taluydac2">#REF!</definedName>
    <definedName name="taluydc1" localSheetId="15">#REF!</definedName>
    <definedName name="taluydc1">#REF!</definedName>
    <definedName name="taluydc2" localSheetId="15">#REF!</definedName>
    <definedName name="taluydc2">#REF!</definedName>
    <definedName name="taluydc3" localSheetId="15">#REF!</definedName>
    <definedName name="taluydc3">#REF!</definedName>
    <definedName name="taluydc4" localSheetId="15">#REF!</definedName>
    <definedName name="taluydc4">#REF!</definedName>
    <definedName name="TAM" localSheetId="15">#REF!</definedName>
    <definedName name="TAM">#REF!</definedName>
    <definedName name="taukeo150" localSheetId="15">#REF!</definedName>
    <definedName name="taukeo150">#REF!</definedName>
    <definedName name="taun" localSheetId="15">#REF!</definedName>
    <definedName name="taun">#REF!</definedName>
    <definedName name="TaxTV">10%</definedName>
    <definedName name="TaxXL">5%</definedName>
    <definedName name="TB_TBA" localSheetId="15">#REF!</definedName>
    <definedName name="TB_TBA">#REF!</definedName>
    <definedName name="tb00" localSheetId="15">#REF!</definedName>
    <definedName name="tb00">#REF!</definedName>
    <definedName name="TBA" localSheetId="15">#REF!</definedName>
    <definedName name="TBA">#REF!</definedName>
    <definedName name="tbCY" localSheetId="15">#REF!</definedName>
    <definedName name="tbCY">#REF!</definedName>
    <definedName name="tbl_ProdInfo" localSheetId="15" hidden="1">#REF!</definedName>
    <definedName name="tbl_ProdInfo" hidden="1">#REF!</definedName>
    <definedName name="tbmc" localSheetId="15">#REF!</definedName>
    <definedName name="tbmc">#REF!</definedName>
    <definedName name="TBSGP" localSheetId="15">#REF!</definedName>
    <definedName name="TBSGP">#REF!</definedName>
    <definedName name="tbtram" localSheetId="15">#REF!</definedName>
    <definedName name="tbtram">#REF!</definedName>
    <definedName name="TBV" localSheetId="15">#REF!</definedName>
    <definedName name="TBV">#REF!</definedName>
    <definedName name="TC" localSheetId="15">#REF!</definedName>
    <definedName name="TC">#REF!</definedName>
    <definedName name="TC_NHANH1" localSheetId="15">#REF!</definedName>
    <definedName name="TC_NHANH1">#REF!</definedName>
    <definedName name="Tchuan" localSheetId="15">#REF!</definedName>
    <definedName name="Tchuan">#REF!</definedName>
    <definedName name="Tck" localSheetId="15">#REF!</definedName>
    <definedName name="Tck">#REF!</definedName>
    <definedName name="Tcng" localSheetId="15">#REF!</definedName>
    <definedName name="Tcng">#REF!</definedName>
    <definedName name="td1p" localSheetId="15">#REF!</definedName>
    <definedName name="td1p">#REF!</definedName>
    <definedName name="td3p" localSheetId="15">#REF!</definedName>
    <definedName name="td3p">#REF!</definedName>
    <definedName name="TDDAKT" localSheetId="15">#REF!</definedName>
    <definedName name="TDDAKT">#REF!</definedName>
    <definedName name="tdia" localSheetId="15">#REF!</definedName>
    <definedName name="tdia">#REF!</definedName>
    <definedName name="tdnc1p" localSheetId="15">#REF!</definedName>
    <definedName name="tdnc1p">#REF!</definedName>
    <definedName name="TDT" localSheetId="15">#REF!</definedName>
    <definedName name="TDT">#REF!</definedName>
    <definedName name="TDTDT" localSheetId="15">#REF!</definedName>
    <definedName name="TDTDT">#REF!</definedName>
    <definedName name="TDTKKT" localSheetId="15">#REF!</definedName>
    <definedName name="TDTKKT">#REF!</definedName>
    <definedName name="tdtr2cnc" localSheetId="15">#REF!</definedName>
    <definedName name="tdtr2cnc">#REF!</definedName>
    <definedName name="tdtr2cvl" localSheetId="15">#REF!</definedName>
    <definedName name="tdtr2cvl">#REF!</definedName>
    <definedName name="tdvl1p" localSheetId="15">#REF!</definedName>
    <definedName name="tdvl1p">#REF!</definedName>
    <definedName name="tecnuoc5" localSheetId="15">#REF!</definedName>
    <definedName name="tecnuoc5">#REF!</definedName>
    <definedName name="TenCap" localSheetId="15">#REF!</definedName>
    <definedName name="TenCap">#REF!</definedName>
    <definedName name="tenck" localSheetId="15">#REF!</definedName>
    <definedName name="tenck">#REF!</definedName>
    <definedName name="Tengoi" localSheetId="15">#REF!</definedName>
    <definedName name="Tengoi">#REF!</definedName>
    <definedName name="tentk" localSheetId="15">#REF!</definedName>
    <definedName name="tentk">#REF!</definedName>
    <definedName name="tenvung" localSheetId="15">#REF!</definedName>
    <definedName name="tenvung">#REF!</definedName>
    <definedName name="test" localSheetId="15">#REF!</definedName>
    <definedName name="test">#REF!</definedName>
    <definedName name="TEST1" localSheetId="15">#REF!</definedName>
    <definedName name="TEST1">#REF!</definedName>
    <definedName name="TESTHKEY" localSheetId="15">#REF!</definedName>
    <definedName name="TESTHKEY">#REF!</definedName>
    <definedName name="TESTKEYS" localSheetId="15">#REF!</definedName>
    <definedName name="TESTKEYS">#REF!</definedName>
    <definedName name="TESTVKEY" localSheetId="15">#REF!</definedName>
    <definedName name="TESTVKEY">#REF!</definedName>
    <definedName name="TextRefCopyRangeCount" hidden="1">216</definedName>
    <definedName name="TGLS" localSheetId="15">#REF!</definedName>
    <definedName name="TGLS">#REF!</definedName>
    <definedName name="TH.CTrinh" localSheetId="15">#REF!</definedName>
    <definedName name="TH.CTrinh">#REF!</definedName>
    <definedName name="TH.tinh" localSheetId="15">#REF!</definedName>
    <definedName name="TH.tinh">#REF!</definedName>
    <definedName name="tha" hidden="1">{"'Sheet1'!$L$16"}</definedName>
    <definedName name="thai" localSheetId="15">#REF!</definedName>
    <definedName name="thai">#REF!</definedName>
    <definedName name="Thang" localSheetId="15">#REF!</definedName>
    <definedName name="Thang">#REF!</definedName>
    <definedName name="Thang_Long" localSheetId="15">#REF!</definedName>
    <definedName name="Thang_Long">#REF!</definedName>
    <definedName name="Thang_Long_GT" localSheetId="15">#REF!</definedName>
    <definedName name="Thang_Long_GT">#REF!</definedName>
    <definedName name="thanh" localSheetId="15">#REF!</definedName>
    <definedName name="thanh">#REF!</definedName>
    <definedName name="Thanh_CT" localSheetId="15">#REF!</definedName>
    <definedName name="Thanh_CT">#REF!</definedName>
    <definedName name="thanhdul" localSheetId="15">#REF!</definedName>
    <definedName name="thanhdul">#REF!</definedName>
    <definedName name="Thanhtoan131" localSheetId="15">#REF!</definedName>
    <definedName name="Thanhtoan131">#REF!</definedName>
    <definedName name="Thanhtoan331" localSheetId="15">#REF!</definedName>
    <definedName name="Thanhtoan331">#REF!</definedName>
    <definedName name="ThanhtoanNKhau" localSheetId="15">#REF!</definedName>
    <definedName name="ThanhtoanNKhau">#REF!</definedName>
    <definedName name="Thautinh" localSheetId="15">#REF!</definedName>
    <definedName name="Thautinh">#REF!</definedName>
    <definedName name="THchon" localSheetId="15">#REF!</definedName>
    <definedName name="THchon">#REF!</definedName>
    <definedName name="thdt" localSheetId="15">#REF!</definedName>
    <definedName name="thdt">#REF!</definedName>
    <definedName name="THDT_HT_DAO_THUONG" localSheetId="15">#REF!</definedName>
    <definedName name="THDT_HT_DAO_THUONG">#REF!</definedName>
    <definedName name="THDT_HT_XOM_NOI" localSheetId="15">#REF!</definedName>
    <definedName name="THDT_HT_XOM_NOI">#REF!</definedName>
    <definedName name="THDT_NPP_XOM_NOI" localSheetId="15">#REF!</definedName>
    <definedName name="THDT_NPP_XOM_NOI">#REF!</definedName>
    <definedName name="THDT_TBA_XOM_NOI" localSheetId="15">#REF!</definedName>
    <definedName name="THDT_TBA_XOM_NOI">#REF!</definedName>
    <definedName name="thep" localSheetId="15">#REF!</definedName>
    <definedName name="thep">#REF!</definedName>
    <definedName name="THEP_D32" localSheetId="15">#REF!</definedName>
    <definedName name="THEP_D32">#REF!</definedName>
    <definedName name="thepban" localSheetId="15">#REF!</definedName>
    <definedName name="thepban">#REF!</definedName>
    <definedName name="ThepDinh" localSheetId="15">#REF!</definedName>
    <definedName name="ThepDinh">#REF!</definedName>
    <definedName name="thepgoc25_60" localSheetId="15">#REF!</definedName>
    <definedName name="thepgoc25_60">#REF!</definedName>
    <definedName name="thepgoc63_75" localSheetId="15">#REF!</definedName>
    <definedName name="thepgoc63_75">#REF!</definedName>
    <definedName name="thepgoc80_100" localSheetId="15">#REF!</definedName>
    <definedName name="thepgoc80_100">#REF!</definedName>
    <definedName name="thepma">10500</definedName>
    <definedName name="theptron" localSheetId="15">#REF!</definedName>
    <definedName name="theptron">#REF!</definedName>
    <definedName name="theptron12" localSheetId="15">#REF!</definedName>
    <definedName name="theptron12">#REF!</definedName>
    <definedName name="theptron14_22" localSheetId="15">#REF!</definedName>
    <definedName name="theptron14_22">#REF!</definedName>
    <definedName name="theptron6_8" localSheetId="15">#REF!</definedName>
    <definedName name="theptron6_8">#REF!</definedName>
    <definedName name="thetichck" localSheetId="15">#REF!</definedName>
    <definedName name="thetichck">#REF!</definedName>
    <definedName name="THGO1pnc" localSheetId="15">#REF!</definedName>
    <definedName name="THGO1pnc">#REF!</definedName>
    <definedName name="thht" localSheetId="15">#REF!</definedName>
    <definedName name="thht">#REF!</definedName>
    <definedName name="THI" localSheetId="15">#REF!</definedName>
    <definedName name="THI">#REF!</definedName>
    <definedName name="THKL" hidden="1">{"'Sheet1'!$L$16"}</definedName>
    <definedName name="thkp3" localSheetId="15">#REF!</definedName>
    <definedName name="thkp3">#REF!</definedName>
    <definedName name="THLCO" localSheetId="15">#REF!</definedName>
    <definedName name="THLCO">#REF!</definedName>
    <definedName name="THLNO" localSheetId="15">#REF!</definedName>
    <definedName name="THLNO">#REF!</definedName>
    <definedName name="THLTK" localSheetId="15">#REF!</definedName>
    <definedName name="THLTK">#REF!</definedName>
    <definedName name="thongso" localSheetId="15">#REF!</definedName>
    <definedName name="thongso">#REF!</definedName>
    <definedName name="thop" localSheetId="15">#REF!</definedName>
    <definedName name="thop">#REF!</definedName>
    <definedName name="thtich1" localSheetId="15">#REF!</definedName>
    <definedName name="thtich1">#REF!</definedName>
    <definedName name="thtich2" localSheetId="15">#REF!</definedName>
    <definedName name="thtich2">#REF!</definedName>
    <definedName name="thtich3" localSheetId="15">#REF!</definedName>
    <definedName name="thtich3">#REF!</definedName>
    <definedName name="thtich4" localSheetId="15">#REF!</definedName>
    <definedName name="thtich4">#REF!</definedName>
    <definedName name="thtich5" localSheetId="15">#REF!</definedName>
    <definedName name="thtich5">#REF!</definedName>
    <definedName name="thtich6" localSheetId="15">#REF!</definedName>
    <definedName name="thtich6">#REF!</definedName>
    <definedName name="thtt" localSheetId="15">#REF!</definedName>
    <definedName name="thtt">#REF!</definedName>
    <definedName name="THXNK" localSheetId="15">#REF!</definedName>
    <definedName name="THXNK">#REF!</definedName>
    <definedName name="TI" localSheetId="15">#REF!</definedName>
    <definedName name="TI">#REF!</definedName>
    <definedName name="Tien" localSheetId="15">#REF!</definedName>
    <definedName name="Tien">#REF!</definedName>
    <definedName name="TIENLUONG" localSheetId="15">#REF!</definedName>
    <definedName name="TIENLUONG">#REF!</definedName>
    <definedName name="Tiepdiama">9500</definedName>
    <definedName name="TIEU_HAO_VAT_TU_DZ0.4KV" localSheetId="15">#REF!</definedName>
    <definedName name="TIEU_HAO_VAT_TU_DZ0.4KV">#REF!</definedName>
    <definedName name="TIEU_HAO_VAT_TU_DZ22KV" localSheetId="15">#REF!</definedName>
    <definedName name="TIEU_HAO_VAT_TU_DZ22KV">#REF!</definedName>
    <definedName name="TIEU_HAO_VAT_TU_TBA" localSheetId="15">#REF!</definedName>
    <definedName name="TIEU_HAO_VAT_TU_TBA">#REF!</definedName>
    <definedName name="Tim_cong" localSheetId="15">#REF!</definedName>
    <definedName name="Tim_cong">#REF!</definedName>
    <definedName name="Tim_lan_xuat_hien" localSheetId="15">#REF!</definedName>
    <definedName name="Tim_lan_xuat_hien">#REF!</definedName>
    <definedName name="tim_xuat_hien" localSheetId="15">#REF!</definedName>
    <definedName name="tim_xuat_hien">#REF!</definedName>
    <definedName name="tinhqd" localSheetId="15">#REF!</definedName>
    <definedName name="tinhqd">#REF!</definedName>
    <definedName name="TIT" localSheetId="15">#REF!</definedName>
    <definedName name="TIT">#REF!</definedName>
    <definedName name="TITAN" localSheetId="15">#REF!</definedName>
    <definedName name="TITAN">#REF!</definedName>
    <definedName name="TK" localSheetId="15">#REF!</definedName>
    <definedName name="TK">#REF!</definedName>
    <definedName name="TK331APC" localSheetId="15">#REF!</definedName>
    <definedName name="TK331APC">#REF!</definedName>
    <definedName name="TK331CB" localSheetId="15">#REF!</definedName>
    <definedName name="TK331CB">#REF!</definedName>
    <definedName name="TK331GT" localSheetId="15">#REF!</definedName>
    <definedName name="TK331GT">#REF!</definedName>
    <definedName name="TK331K" localSheetId="15">#REF!</definedName>
    <definedName name="TK331K">#REF!</definedName>
    <definedName name="TK331KH" localSheetId="15">#REF!</definedName>
    <definedName name="TK331KH">#REF!</definedName>
    <definedName name="TK331MT" localSheetId="15">#REF!</definedName>
    <definedName name="TK331MT">#REF!</definedName>
    <definedName name="TK331NT" localSheetId="15">#REF!</definedName>
    <definedName name="TK331NT">#REF!</definedName>
    <definedName name="TK331PA" localSheetId="15">#REF!</definedName>
    <definedName name="TK331PA">#REF!</definedName>
    <definedName name="TK331PACIFIC" localSheetId="15">#REF!</definedName>
    <definedName name="TK331PACIFIC">#REF!</definedName>
    <definedName name="tk331PD" localSheetId="15">#REF!</definedName>
    <definedName name="tk331PD">#REF!</definedName>
    <definedName name="TK331THN" localSheetId="15">#REF!</definedName>
    <definedName name="TK331THN">#REF!</definedName>
    <definedName name="tk331TKN" localSheetId="15">#REF!</definedName>
    <definedName name="tk331TKN">#REF!</definedName>
    <definedName name="TK331VT" localSheetId="15">#REF!</definedName>
    <definedName name="TK331VT">#REF!</definedName>
    <definedName name="tk3338TTNCN" localSheetId="15">#REF!</definedName>
    <definedName name="tk3338TTNCN">#REF!</definedName>
    <definedName name="tk3388K" localSheetId="15">#REF!</definedName>
    <definedName name="tk3388K">#REF!</definedName>
    <definedName name="TKP" localSheetId="15">#REF!</definedName>
    <definedName name="TKP">#REF!</definedName>
    <definedName name="TLAC120" localSheetId="15">#REF!</definedName>
    <definedName name="TLAC120">#REF!</definedName>
    <definedName name="TLAC35" localSheetId="15">#REF!</definedName>
    <definedName name="TLAC35">#REF!</definedName>
    <definedName name="TLAC50" localSheetId="15">#REF!</definedName>
    <definedName name="TLAC50">#REF!</definedName>
    <definedName name="TLAC70" localSheetId="15">#REF!</definedName>
    <definedName name="TLAC70">#REF!</definedName>
    <definedName name="TLAC95" localSheetId="15">#REF!</definedName>
    <definedName name="TLAC95">#REF!</definedName>
    <definedName name="Tle" localSheetId="15">#REF!</definedName>
    <definedName name="Tle">#REF!</definedName>
    <definedName name="TLR" localSheetId="15">#REF!</definedName>
    <definedName name="TLR">#REF!</definedName>
    <definedName name="TMDT1" localSheetId="15">#REF!</definedName>
    <definedName name="TMDT1">#REF!</definedName>
    <definedName name="TMDT2" localSheetId="15">#REF!</definedName>
    <definedName name="TMDT2">#REF!</definedName>
    <definedName name="TMDTmoi" localSheetId="15">#REF!</definedName>
    <definedName name="TMDTmoi">#REF!</definedName>
    <definedName name="tmm1.5" localSheetId="15">#REF!</definedName>
    <definedName name="tmm1.5">#REF!</definedName>
    <definedName name="tmmg" localSheetId="15">#REF!</definedName>
    <definedName name="tmmg">#REF!</definedName>
    <definedName name="TN" localSheetId="15">#REF!</definedName>
    <definedName name="TN">#REF!</definedName>
    <definedName name="Tnd" localSheetId="15">#REF!</definedName>
    <definedName name="Tnd">#REF!</definedName>
    <definedName name="To" localSheetId="15">#REF!</definedName>
    <definedName name="To">#REF!</definedName>
    <definedName name="toadocap" localSheetId="15">#REF!</definedName>
    <definedName name="toadocap">#REF!</definedName>
    <definedName name="Toanbo" localSheetId="15">#REF!</definedName>
    <definedName name="Toanbo">#REF!</definedName>
    <definedName name="toi5t" localSheetId="15">#REF!</definedName>
    <definedName name="toi5t">#REF!</definedName>
    <definedName name="Tong" localSheetId="15">#REF!</definedName>
    <definedName name="Tong">#REF!</definedName>
    <definedName name="TONG_DU_TOAN" localSheetId="15">#REF!</definedName>
    <definedName name="TONG_DU_TOAN">#REF!</definedName>
    <definedName name="TONG_GIA_TRI_CONG_TRINH" localSheetId="15">#REF!</definedName>
    <definedName name="TONG_GIA_TRI_CONG_TRINH">#REF!</definedName>
    <definedName name="TONG_HOP_THI_NGHIEM_DZ0.4KV" localSheetId="15">#REF!</definedName>
    <definedName name="TONG_HOP_THI_NGHIEM_DZ0.4KV">#REF!</definedName>
    <definedName name="TONG_HOP_THI_NGHIEM_DZ22KV" localSheetId="15">#REF!</definedName>
    <definedName name="TONG_HOP_THI_NGHIEM_DZ22KV">#REF!</definedName>
    <definedName name="TONG_KE_TBA" localSheetId="15">#REF!</definedName>
    <definedName name="TONG_KE_TBA">#REF!</definedName>
    <definedName name="tongbt" localSheetId="15">#REF!</definedName>
    <definedName name="tongbt">#REF!</definedName>
    <definedName name="tongcong" localSheetId="15">#REF!</definedName>
    <definedName name="tongcong">#REF!</definedName>
    <definedName name="tongdientich" localSheetId="15">#REF!</definedName>
    <definedName name="tongdientich">#REF!</definedName>
    <definedName name="tonghop_t5" localSheetId="15">#REF!</definedName>
    <definedName name="tonghop_t5">#REF!</definedName>
    <definedName name="tongthep" localSheetId="15">#REF!</definedName>
    <definedName name="tongthep">#REF!</definedName>
    <definedName name="tongthetich" localSheetId="15">#REF!</definedName>
    <definedName name="tongthetich">#REF!</definedName>
    <definedName name="Tonmai" localSheetId="15">#REF!</definedName>
    <definedName name="Tonmai">#REF!</definedName>
    <definedName name="TOSHIBA" localSheetId="15">#REF!</definedName>
    <definedName name="TOSHIBA">#REF!</definedName>
    <definedName name="TOTAL" localSheetId="15">#REF!</definedName>
    <definedName name="TOTAL">#REF!</definedName>
    <definedName name="totbtoi" localSheetId="15">#REF!</definedName>
    <definedName name="totbtoi">#REF!</definedName>
    <definedName name="tp" localSheetId="15">#REF!</definedName>
    <definedName name="tp">#REF!</definedName>
    <definedName name="TPLRP" localSheetId="15">#REF!</definedName>
    <definedName name="TPLRP">#REF!</definedName>
    <definedName name="tr_" localSheetId="15">#REF!</definedName>
    <definedName name="tr_">#REF!</definedName>
    <definedName name="Tra_DM_su_dung" localSheetId="15">#REF!</definedName>
    <definedName name="Tra_DM_su_dung">#REF!</definedName>
    <definedName name="Tra_don_gia_KS" localSheetId="15">#REF!</definedName>
    <definedName name="Tra_don_gia_KS">#REF!</definedName>
    <definedName name="Tra_DTCT" localSheetId="15">#REF!</definedName>
    <definedName name="Tra_DTCT">#REF!</definedName>
    <definedName name="Tra_gtxl_cong" localSheetId="15">#REF!</definedName>
    <definedName name="Tra_gtxl_cong">#REF!</definedName>
    <definedName name="Tra_tim_hang_mucPT_trung" localSheetId="15">#REF!</definedName>
    <definedName name="Tra_tim_hang_mucPT_trung">#REF!</definedName>
    <definedName name="Tra_TL" localSheetId="15">#REF!</definedName>
    <definedName name="Tra_TL">#REF!</definedName>
    <definedName name="Tra_ty_le2" localSheetId="15">#REF!</definedName>
    <definedName name="Tra_ty_le2">#REF!</definedName>
    <definedName name="Tra_ty_le3" localSheetId="15">#REF!</definedName>
    <definedName name="Tra_ty_le3">#REF!</definedName>
    <definedName name="Tra_ty_le4" localSheetId="15">#REF!</definedName>
    <definedName name="Tra_ty_le4">#REF!</definedName>
    <definedName name="Tra_ty_le5" localSheetId="15">#REF!</definedName>
    <definedName name="Tra_ty_le5">#REF!</definedName>
    <definedName name="TRA_VAT_LIEU" localSheetId="15">#REF!</definedName>
    <definedName name="TRA_VAT_LIEU">#REF!</definedName>
    <definedName name="TRA_VL" localSheetId="15">#REF!</definedName>
    <definedName name="TRA_VL">#REF!</definedName>
    <definedName name="traA103" localSheetId="15">#REF!</definedName>
    <definedName name="traA103">#REF!</definedName>
    <definedName name="TRADE2" localSheetId="15">#REF!</definedName>
    <definedName name="TRADE2">#REF!</definedName>
    <definedName name="tramatcong1" localSheetId="15">#REF!</definedName>
    <definedName name="tramatcong1">#REF!</definedName>
    <definedName name="tramatcong2" localSheetId="15">#REF!</definedName>
    <definedName name="tramatcong2">#REF!</definedName>
    <definedName name="trambt60" localSheetId="15">#REF!</definedName>
    <definedName name="trambt60">#REF!</definedName>
    <definedName name="tranhietdo" localSheetId="15">#REF!</definedName>
    <definedName name="tranhietdo">#REF!</definedName>
    <definedName name="TRAvH" localSheetId="15">#REF!</definedName>
    <definedName name="TRAvH">#REF!</definedName>
    <definedName name="TRAVL" localSheetId="15">#REF!</definedName>
    <definedName name="TRAVL">#REF!</definedName>
    <definedName name="Trô_P1" localSheetId="15">#REF!</definedName>
    <definedName name="Trô_P1">#REF!</definedName>
    <definedName name="Trô_P10" localSheetId="15">#REF!</definedName>
    <definedName name="Trô_P10">#REF!</definedName>
    <definedName name="Trô_P11" localSheetId="15">#REF!</definedName>
    <definedName name="Trô_P11">#REF!</definedName>
    <definedName name="Trô_P2" localSheetId="15">#REF!</definedName>
    <definedName name="Trô_P2">#REF!</definedName>
    <definedName name="Trô_P3" localSheetId="15">#REF!</definedName>
    <definedName name="Trô_P3">#REF!</definedName>
    <definedName name="Trô_P4" localSheetId="15">#REF!</definedName>
    <definedName name="Trô_P4">#REF!</definedName>
    <definedName name="Trô_P5" localSheetId="15">#REF!</definedName>
    <definedName name="Trô_P5">#REF!</definedName>
    <definedName name="Trô_P6" localSheetId="15">#REF!</definedName>
    <definedName name="Trô_P6">#REF!</definedName>
    <definedName name="Trô_P7" localSheetId="15">#REF!</definedName>
    <definedName name="Trô_P7">#REF!</definedName>
    <definedName name="Trô_P8" localSheetId="15">#REF!</definedName>
    <definedName name="Trô_P8">#REF!</definedName>
    <definedName name="Trô_P9" localSheetId="15">#REF!</definedName>
    <definedName name="Trô_P9">#REF!</definedName>
    <definedName name="tronbt250" localSheetId="15">#REF!</definedName>
    <definedName name="tronbt250">#REF!</definedName>
    <definedName name="tronvua250" localSheetId="15">#REF!</definedName>
    <definedName name="tronvua250">#REF!</definedName>
    <definedName name="trt" localSheetId="15">#REF!</definedName>
    <definedName name="trt">#REF!</definedName>
    <definedName name="ts" localSheetId="15">#REF!</definedName>
    <definedName name="ts">#REF!</definedName>
    <definedName name="tsI" localSheetId="15">#REF!</definedName>
    <definedName name="tsI">#REF!</definedName>
    <definedName name="TT" localSheetId="15">#REF!</definedName>
    <definedName name="TT">#REF!</definedName>
    <definedName name="TT_1P" localSheetId="15">#REF!</definedName>
    <definedName name="TT_1P">#REF!</definedName>
    <definedName name="TT_3p" localSheetId="15">#REF!</definedName>
    <definedName name="TT_3p">#REF!</definedName>
    <definedName name="ttao" localSheetId="15">#REF!</definedName>
    <definedName name="ttao">#REF!</definedName>
    <definedName name="ttbt" localSheetId="15">#REF!</definedName>
    <definedName name="ttbt">#REF!</definedName>
    <definedName name="TTCto" localSheetId="15">#REF!</definedName>
    <definedName name="TTCto">#REF!</definedName>
    <definedName name="TTDZ" localSheetId="15">#REF!</definedName>
    <definedName name="TTDZ">#REF!</definedName>
    <definedName name="TTDZ04" localSheetId="15">#REF!</definedName>
    <definedName name="TTDZ04">#REF!</definedName>
    <definedName name="TTDZ35" localSheetId="15">#REF!</definedName>
    <definedName name="TTDZ35">#REF!</definedName>
    <definedName name="tthi" localSheetId="15">#REF!</definedName>
    <definedName name="tthi">#REF!</definedName>
    <definedName name="ttinh" localSheetId="15">#REF!</definedName>
    <definedName name="ttinh">#REF!</definedName>
    <definedName name="tto" localSheetId="15">#REF!</definedName>
    <definedName name="tto">#REF!</definedName>
    <definedName name="ttoxtp" localSheetId="15">#REF!</definedName>
    <definedName name="ttoxtp">#REF!</definedName>
    <definedName name="ttronmk" localSheetId="15">#REF!</definedName>
    <definedName name="ttronmk">#REF!</definedName>
    <definedName name="TTVAn5" localSheetId="15">#REF!</definedName>
    <definedName name="TTVAn5">#REF!</definedName>
    <definedName name="Tu_dung_ton_that" localSheetId="15">#REF!</definedName>
    <definedName name="Tu_dung_ton_that">#REF!</definedName>
    <definedName name="Tuong_dau_HD" localSheetId="15">#REF!</definedName>
    <definedName name="Tuong_dau_HD">#REF!</definedName>
    <definedName name="Tuvan" localSheetId="15">#REF!</definedName>
    <definedName name="Tuvan">#REF!</definedName>
    <definedName name="tuyennhanh" hidden="1">{"'Sheet1'!$L$16"}</definedName>
    <definedName name="tv75nc" localSheetId="15">#REF!</definedName>
    <definedName name="tv75nc">#REF!</definedName>
    <definedName name="tv75vl" localSheetId="15">#REF!</definedName>
    <definedName name="tv75vl">#REF!</definedName>
    <definedName name="TVGS" localSheetId="15">#REF!</definedName>
    <definedName name="TVGS">#REF!</definedName>
    <definedName name="TVK" localSheetId="15">#REF!</definedName>
    <definedName name="TVK">#REF!</definedName>
    <definedName name="ty_le" localSheetId="15">#REF!</definedName>
    <definedName name="ty_le">#REF!</definedName>
    <definedName name="Ty_Le_1" localSheetId="15">#REF!</definedName>
    <definedName name="Ty_Le_1">#REF!</definedName>
    <definedName name="ty_le_BTN" localSheetId="15">#REF!</definedName>
    <definedName name="ty_le_BTN">#REF!</definedName>
    <definedName name="Ty_le1" localSheetId="15">#REF!</definedName>
    <definedName name="Ty_le1">#REF!</definedName>
    <definedName name="UbdII" localSheetId="15">#REF!</definedName>
    <definedName name="UbdII">#REF!</definedName>
    <definedName name="Ubo" localSheetId="15">#REF!</definedName>
    <definedName name="Ubo">#REF!</definedName>
    <definedName name="UbtII" localSheetId="15">#REF!</definedName>
    <definedName name="UbtII">#REF!</definedName>
    <definedName name="UNL" localSheetId="15">#REF!</definedName>
    <definedName name="UNL">#REF!</definedName>
    <definedName name="UP" localSheetId="15">#REF!,#REF!,#REF!,#REF!,#REF!,#REF!,#REF!,#REF!,#REF!,#REF!,#REF!</definedName>
    <definedName name="UP">#REF!,#REF!,#REF!,#REF!,#REF!,#REF!,#REF!,#REF!,#REF!,#REF!,#REF!</definedName>
    <definedName name="upnoc" localSheetId="15">#REF!</definedName>
    <definedName name="upnoc">#REF!</definedName>
    <definedName name="upperlowlandlimit" localSheetId="15">#REF!</definedName>
    <definedName name="upperlowlandlimit">#REF!</definedName>
    <definedName name="USCT" localSheetId="15">#REF!</definedName>
    <definedName name="USCT">#REF!</definedName>
    <definedName name="USCTKU" localSheetId="15">#REF!</definedName>
    <definedName name="USCTKU">#REF!</definedName>
    <definedName name="USdb" localSheetId="15">#REF!</definedName>
    <definedName name="USdb">#REF!</definedName>
    <definedName name="USKC" localSheetId="15">#REF!</definedName>
    <definedName name="USKC">#REF!</definedName>
    <definedName name="USNC" localSheetId="15">#REF!</definedName>
    <definedName name="USNC">#REF!</definedName>
    <definedName name="UStb" localSheetId="15">#REF!</definedName>
    <definedName name="UStb">#REF!</definedName>
    <definedName name="UtdI" localSheetId="15">#REF!</definedName>
    <definedName name="UtdI">#REF!</definedName>
    <definedName name="UtdII" localSheetId="15">#REF!</definedName>
    <definedName name="UtdII">#REF!</definedName>
    <definedName name="UttI" localSheetId="15">#REF!</definedName>
    <definedName name="UttI">#REF!</definedName>
    <definedName name="UttII" localSheetId="15">#REF!</definedName>
    <definedName name="UttII">#REF!</definedName>
    <definedName name="uu" localSheetId="15">#REF!</definedName>
    <definedName name="uu">#REF!</definedName>
    <definedName name="V.1" localSheetId="15">#REF!</definedName>
    <definedName name="V.1">#REF!</definedName>
    <definedName name="V.10" localSheetId="15">#REF!</definedName>
    <definedName name="V.10">#REF!</definedName>
    <definedName name="V.11" localSheetId="15">#REF!</definedName>
    <definedName name="V.11">#REF!</definedName>
    <definedName name="V.12" localSheetId="15">#REF!</definedName>
    <definedName name="V.12">#REF!</definedName>
    <definedName name="V.13" localSheetId="15">#REF!</definedName>
    <definedName name="V.13">#REF!</definedName>
    <definedName name="V.14" localSheetId="15">#REF!</definedName>
    <definedName name="V.14">#REF!</definedName>
    <definedName name="V.15" localSheetId="15">#REF!</definedName>
    <definedName name="V.15">#REF!</definedName>
    <definedName name="V.16" localSheetId="15">#REF!</definedName>
    <definedName name="V.16">#REF!</definedName>
    <definedName name="V.17" localSheetId="15">#REF!</definedName>
    <definedName name="V.17">#REF!</definedName>
    <definedName name="V.18" localSheetId="15">#REF!</definedName>
    <definedName name="V.18">#REF!</definedName>
    <definedName name="V.2" localSheetId="15">#REF!</definedName>
    <definedName name="V.2">#REF!</definedName>
    <definedName name="V.3" localSheetId="15">#REF!</definedName>
    <definedName name="V.3">#REF!</definedName>
    <definedName name="V.4" localSheetId="15">#REF!</definedName>
    <definedName name="V.4">#REF!</definedName>
    <definedName name="V.5" localSheetId="15">#REF!</definedName>
    <definedName name="V.5">#REF!</definedName>
    <definedName name="V.6" localSheetId="15">#REF!</definedName>
    <definedName name="V.6">#REF!</definedName>
    <definedName name="V.7" localSheetId="15">#REF!</definedName>
    <definedName name="V.7">#REF!</definedName>
    <definedName name="V.8" localSheetId="15">#REF!</definedName>
    <definedName name="V.8">#REF!</definedName>
    <definedName name="V.9" localSheetId="15">#REF!</definedName>
    <definedName name="V.9">#REF!</definedName>
    <definedName name="V_t_tõ" localSheetId="15">#REF!</definedName>
    <definedName name="V_t_tõ">#REF!</definedName>
    <definedName name="Value0" localSheetId="15">#REF!</definedName>
    <definedName name="Value0">#REF!</definedName>
    <definedName name="Value1" localSheetId="15">#REF!</definedName>
    <definedName name="Value1">#REF!</definedName>
    <definedName name="Value10" localSheetId="15">#REF!</definedName>
    <definedName name="Value10">#REF!</definedName>
    <definedName name="Value11" localSheetId="15">#REF!</definedName>
    <definedName name="Value11">#REF!</definedName>
    <definedName name="Value12" localSheetId="15">#REF!</definedName>
    <definedName name="Value12">#REF!</definedName>
    <definedName name="Value13" localSheetId="15">#REF!</definedName>
    <definedName name="Value13">#REF!</definedName>
    <definedName name="Value14" localSheetId="15">#REF!</definedName>
    <definedName name="Value14">#REF!</definedName>
    <definedName name="Value15" localSheetId="15">#REF!</definedName>
    <definedName name="Value15">#REF!</definedName>
    <definedName name="Value16" localSheetId="15">#REF!</definedName>
    <definedName name="Value16">#REF!</definedName>
    <definedName name="Value17" localSheetId="15">#REF!</definedName>
    <definedName name="Value17">#REF!</definedName>
    <definedName name="Value18" localSheetId="15">#REF!</definedName>
    <definedName name="Value18">#REF!</definedName>
    <definedName name="Value19" localSheetId="15">#REF!</definedName>
    <definedName name="Value19">#REF!</definedName>
    <definedName name="Value2" localSheetId="15">#REF!</definedName>
    <definedName name="Value2">#REF!</definedName>
    <definedName name="Value20" localSheetId="15">#REF!</definedName>
    <definedName name="Value20">#REF!</definedName>
    <definedName name="Value21" localSheetId="15">#REF!</definedName>
    <definedName name="Value21">#REF!</definedName>
    <definedName name="Value22" localSheetId="15">#REF!</definedName>
    <definedName name="Value22">#REF!</definedName>
    <definedName name="Value23" localSheetId="15">#REF!</definedName>
    <definedName name="Value23">#REF!</definedName>
    <definedName name="Value24" localSheetId="15">#REF!</definedName>
    <definedName name="Value24">#REF!</definedName>
    <definedName name="Value25" localSheetId="15">#REF!</definedName>
    <definedName name="Value25">#REF!</definedName>
    <definedName name="Value26" localSheetId="15">#REF!</definedName>
    <definedName name="Value26">#REF!</definedName>
    <definedName name="Value27" localSheetId="15">#REF!</definedName>
    <definedName name="Value27">#REF!</definedName>
    <definedName name="Value28" localSheetId="15">#REF!</definedName>
    <definedName name="Value28">#REF!</definedName>
    <definedName name="Value29" localSheetId="15">#REF!</definedName>
    <definedName name="Value29">#REF!</definedName>
    <definedName name="Value3" localSheetId="15">#REF!</definedName>
    <definedName name="Value3">#REF!</definedName>
    <definedName name="Value30" localSheetId="15">#REF!</definedName>
    <definedName name="Value30">#REF!</definedName>
    <definedName name="Value31" localSheetId="15">#REF!</definedName>
    <definedName name="Value31">#REF!</definedName>
    <definedName name="Value32" localSheetId="15">#REF!</definedName>
    <definedName name="Value32">#REF!</definedName>
    <definedName name="Value33" localSheetId="15">#REF!</definedName>
    <definedName name="Value33">#REF!</definedName>
    <definedName name="Value34" localSheetId="15">#REF!</definedName>
    <definedName name="Value34">#REF!</definedName>
    <definedName name="Value35" localSheetId="15">#REF!</definedName>
    <definedName name="Value35">#REF!</definedName>
    <definedName name="Value36" localSheetId="15">#REF!</definedName>
    <definedName name="Value36">#REF!</definedName>
    <definedName name="Value37" localSheetId="15">#REF!</definedName>
    <definedName name="Value37">#REF!</definedName>
    <definedName name="Value38" localSheetId="15">#REF!</definedName>
    <definedName name="Value38">#REF!</definedName>
    <definedName name="Value39" localSheetId="15">#REF!</definedName>
    <definedName name="Value39">#REF!</definedName>
    <definedName name="Value4" localSheetId="15">#REF!</definedName>
    <definedName name="Value4">#REF!</definedName>
    <definedName name="Value40" localSheetId="15">#REF!</definedName>
    <definedName name="Value40">#REF!</definedName>
    <definedName name="Value41" localSheetId="15">#REF!</definedName>
    <definedName name="Value41">#REF!</definedName>
    <definedName name="Value42" localSheetId="15">#REF!</definedName>
    <definedName name="Value42">#REF!</definedName>
    <definedName name="Value43" localSheetId="15">#REF!</definedName>
    <definedName name="Value43">#REF!</definedName>
    <definedName name="Value44" localSheetId="15">#REF!</definedName>
    <definedName name="Value44">#REF!</definedName>
    <definedName name="Value45" localSheetId="15">#REF!</definedName>
    <definedName name="Value45">#REF!</definedName>
    <definedName name="Value46" localSheetId="15">#REF!</definedName>
    <definedName name="Value46">#REF!</definedName>
    <definedName name="Value47" localSheetId="15">#REF!</definedName>
    <definedName name="Value47">#REF!</definedName>
    <definedName name="Value48" localSheetId="15">#REF!</definedName>
    <definedName name="Value48">#REF!</definedName>
    <definedName name="Value49" localSheetId="15">#REF!</definedName>
    <definedName name="Value49">#REF!</definedName>
    <definedName name="Value5" localSheetId="15">#REF!</definedName>
    <definedName name="Value5">#REF!</definedName>
    <definedName name="Value50" localSheetId="15">#REF!</definedName>
    <definedName name="Value50">#REF!</definedName>
    <definedName name="Value51" localSheetId="15">#REF!</definedName>
    <definedName name="Value51">#REF!</definedName>
    <definedName name="Value52" localSheetId="15">#REF!</definedName>
    <definedName name="Value52">#REF!</definedName>
    <definedName name="Value53" localSheetId="15">#REF!</definedName>
    <definedName name="Value53">#REF!</definedName>
    <definedName name="Value54" localSheetId="15">#REF!</definedName>
    <definedName name="Value54">#REF!</definedName>
    <definedName name="Value55" localSheetId="15">#REF!</definedName>
    <definedName name="Value55">#REF!</definedName>
    <definedName name="Value6" localSheetId="15">#REF!</definedName>
    <definedName name="Value6">#REF!</definedName>
    <definedName name="Value7" localSheetId="15">#REF!</definedName>
    <definedName name="Value7">#REF!</definedName>
    <definedName name="Value8" localSheetId="15">#REF!</definedName>
    <definedName name="Value8">#REF!</definedName>
    <definedName name="Value9" localSheetId="15">#REF!</definedName>
    <definedName name="Value9">#REF!</definedName>
    <definedName name="VAN_CHUYEN_DUONG_DAI_DZ0.4KV" localSheetId="15">#REF!</definedName>
    <definedName name="VAN_CHUYEN_DUONG_DAI_DZ0.4KV">#REF!</definedName>
    <definedName name="VAN_CHUYEN_DUONG_DAI_DZ22KV" localSheetId="15">#REF!</definedName>
    <definedName name="VAN_CHUYEN_DUONG_DAI_DZ22KV">#REF!</definedName>
    <definedName name="VAN_CHUYEN_VAT_TU_CHUNG" localSheetId="15">#REF!</definedName>
    <definedName name="VAN_CHUYEN_VAT_TU_CHUNG">#REF!</definedName>
    <definedName name="VAN_TRUNG_CHUYEN_VAT_TU_CHUNG" localSheetId="15">#REF!</definedName>
    <definedName name="VAN_TRUNG_CHUYEN_VAT_TU_CHUNG">#REF!</definedName>
    <definedName name="Var" localSheetId="15">#REF!</definedName>
    <definedName name="Var">#REF!</definedName>
    <definedName name="VARIINST" localSheetId="15">#REF!</definedName>
    <definedName name="VARIINST">#REF!</definedName>
    <definedName name="VARIPURC" localSheetId="15">#REF!</definedName>
    <definedName name="VARIPURC">#REF!</definedName>
    <definedName name="VAS" localSheetId="15">#REF!</definedName>
    <definedName name="VAS">#REF!</definedName>
    <definedName name="VAT" localSheetId="15">#REF!</definedName>
    <definedName name="VAT">#REF!</definedName>
    <definedName name="VAT_04" localSheetId="15">#REF!</definedName>
    <definedName name="VAT_04">#REF!</definedName>
    <definedName name="VAT_35" localSheetId="15">#REF!</definedName>
    <definedName name="VAT_35">#REF!</definedName>
    <definedName name="VAT_Cto" localSheetId="15">#REF!</definedName>
    <definedName name="VAT_Cto">#REF!</definedName>
    <definedName name="VAT_LIEU_DEN_CHAN_CONG_TRINH" localSheetId="15">#REF!</definedName>
    <definedName name="VAT_LIEU_DEN_CHAN_CONG_TRINH">#REF!</definedName>
    <definedName name="VAT_TB" localSheetId="15">#REF!</definedName>
    <definedName name="VAT_TB">#REF!</definedName>
    <definedName name="VAT_TBA" localSheetId="15">#REF!</definedName>
    <definedName name="VAT_TBA">#REF!</definedName>
    <definedName name="VAT_XLTBA" localSheetId="15">#REF!</definedName>
    <definedName name="VAT_XLTBA">#REF!</definedName>
    <definedName name="vatlieu" localSheetId="15">#REF!</definedName>
    <definedName name="vatlieu">#REF!</definedName>
    <definedName name="VATM" hidden="1">{"'Sheet1'!$L$16"}</definedName>
    <definedName name="vbtchongnuocm300" localSheetId="15">#REF!</definedName>
    <definedName name="vbtchongnuocm300">#REF!</definedName>
    <definedName name="vbtm150" localSheetId="15">#REF!</definedName>
    <definedName name="vbtm150">#REF!</definedName>
    <definedName name="vbtm300" localSheetId="15">#REF!</definedName>
    <definedName name="vbtm300">#REF!</definedName>
    <definedName name="vbtm400" localSheetId="15">#REF!</definedName>
    <definedName name="vbtm400">#REF!</definedName>
    <definedName name="vc" localSheetId="15">#REF!</definedName>
    <definedName name="vc">#REF!</definedName>
    <definedName name="vcbo1" hidden="1">{"'Sheet1'!$L$16"}</definedName>
    <definedName name="VCC" localSheetId="15">#REF!</definedName>
    <definedName name="VCC">#REF!</definedName>
    <definedName name="vccat0.4" localSheetId="15">#REF!</definedName>
    <definedName name="vccat0.4">#REF!</definedName>
    <definedName name="vccatv" localSheetId="15">#REF!</definedName>
    <definedName name="vccatv">#REF!</definedName>
    <definedName name="vccot0.4" localSheetId="15">#REF!</definedName>
    <definedName name="vccot0.4">#REF!</definedName>
    <definedName name="vccot35" localSheetId="15">#REF!</definedName>
    <definedName name="vccot35">#REF!</definedName>
    <definedName name="vccott" localSheetId="15">#REF!</definedName>
    <definedName name="vccott">#REF!</definedName>
    <definedName name="vccottt" localSheetId="15">#REF!</definedName>
    <definedName name="vccottt">#REF!</definedName>
    <definedName name="VCD" localSheetId="15">#REF!</definedName>
    <definedName name="VCD">#REF!</definedName>
    <definedName name="vcda" localSheetId="15">#REF!</definedName>
    <definedName name="vcda">#REF!</definedName>
    <definedName name="vcda0.4" localSheetId="15">#REF!</definedName>
    <definedName name="vcda0.4">#REF!</definedName>
    <definedName name="vcdatc2" localSheetId="15">#REF!</definedName>
    <definedName name="vcdatc2">#REF!</definedName>
    <definedName name="vcdatc3" localSheetId="15">#REF!</definedName>
    <definedName name="vcdatc3">#REF!</definedName>
    <definedName name="vcdatd" localSheetId="15">#REF!</definedName>
    <definedName name="vcdatd">#REF!</definedName>
    <definedName name="vcday" localSheetId="15">#REF!</definedName>
    <definedName name="vcday">#REF!</definedName>
    <definedName name="VCDC400" localSheetId="15">#REF!</definedName>
    <definedName name="VCDC400">#REF!</definedName>
    <definedName name="vcdctc" localSheetId="15">#REF!</definedName>
    <definedName name="vcdctc">#REF!</definedName>
    <definedName name="vcddx" localSheetId="15">#REF!</definedName>
    <definedName name="vcddx">#REF!</definedName>
    <definedName name="vcdungcu0.4" localSheetId="15">#REF!</definedName>
    <definedName name="vcdungcu0.4">#REF!</definedName>
    <definedName name="vcdungcu35" localSheetId="15">#REF!</definedName>
    <definedName name="vcdungcu35">#REF!</definedName>
    <definedName name="vcg" localSheetId="15">#REF!</definedName>
    <definedName name="vcg">#REF!</definedName>
    <definedName name="vcgo" localSheetId="15">#REF!</definedName>
    <definedName name="vcgo">#REF!</definedName>
    <definedName name="vcgo0.4" localSheetId="15">#REF!</definedName>
    <definedName name="vcgo0.4">#REF!</definedName>
    <definedName name="VCHT" localSheetId="15">#REF!</definedName>
    <definedName name="VCHT">#REF!</definedName>
    <definedName name="vcn" localSheetId="15">#REF!</definedName>
    <definedName name="vcn">#REF!</definedName>
    <definedName name="Vcng" localSheetId="15">#REF!</definedName>
    <definedName name="Vcng">#REF!</definedName>
    <definedName name="vcnuoc0.4" localSheetId="15">#REF!</definedName>
    <definedName name="vcnuoc0.4">#REF!</definedName>
    <definedName name="vcoto" hidden="1">{"'Sheet1'!$L$16"}</definedName>
    <definedName name="VCP" localSheetId="15">#REF!</definedName>
    <definedName name="VCP">#REF!</definedName>
    <definedName name="vcpk" localSheetId="15">#REF!</definedName>
    <definedName name="vcpk">#REF!</definedName>
    <definedName name="VCS" localSheetId="15">#REF!</definedName>
    <definedName name="VCS">#REF!</definedName>
    <definedName name="vcsat0.4" localSheetId="15">#REF!</definedName>
    <definedName name="vcsat0.4">#REF!</definedName>
    <definedName name="vcsat35" localSheetId="15">#REF!</definedName>
    <definedName name="vcsat35">#REF!</definedName>
    <definedName name="vcsu" localSheetId="15">#REF!</definedName>
    <definedName name="vcsu">#REF!</definedName>
    <definedName name="vct" localSheetId="15">#REF!</definedName>
    <definedName name="vct">#REF!</definedName>
    <definedName name="vctb" localSheetId="15">#REF!</definedName>
    <definedName name="vctb">#REF!</definedName>
    <definedName name="vctmong" localSheetId="15">#REF!</definedName>
    <definedName name="vctmong">#REF!</definedName>
    <definedName name="vctre" localSheetId="15">#REF!</definedName>
    <definedName name="vctre">#REF!</definedName>
    <definedName name="VCTT" localSheetId="15">#REF!</definedName>
    <definedName name="VCTT">#REF!</definedName>
    <definedName name="vcxi" localSheetId="15">#REF!</definedName>
    <definedName name="vcxi">#REF!</definedName>
    <definedName name="vcxm" localSheetId="15">#REF!</definedName>
    <definedName name="vcxm">#REF!</definedName>
    <definedName name="vcxm0.4" localSheetId="15">#REF!</definedName>
    <definedName name="vcxm0.4">#REF!</definedName>
    <definedName name="vd3p" localSheetId="15">#REF!</definedName>
    <definedName name="vd3p">#REF!</definedName>
    <definedName name="VH" hidden="1">{"'Sheet1'!$L$16"}</definedName>
    <definedName name="vidu" localSheetId="15">#REF!</definedName>
    <definedName name="vidu">#REF!</definedName>
    <definedName name="Viet" hidden="1">{"'Sheet1'!$L$16"}</definedName>
    <definedName name="vkcauthang" localSheetId="15">#REF!</definedName>
    <definedName name="vkcauthang">#REF!</definedName>
    <definedName name="vksan" localSheetId="15">#REF!</definedName>
    <definedName name="vksan">#REF!</definedName>
    <definedName name="vl1p" localSheetId="15">#REF!</definedName>
    <definedName name="vl1p">#REF!</definedName>
    <definedName name="vl3p" localSheetId="15">#REF!</definedName>
    <definedName name="vl3p">#REF!</definedName>
    <definedName name="VLBS">#N/A</definedName>
    <definedName name="Vlcap0.7" localSheetId="15">#REF!</definedName>
    <definedName name="Vlcap0.7">#REF!</definedName>
    <definedName name="VLcap1" localSheetId="15">#REF!</definedName>
    <definedName name="VLcap1">#REF!</definedName>
    <definedName name="vldn400" localSheetId="15">#REF!</definedName>
    <definedName name="vldn400">#REF!</definedName>
    <definedName name="vldn600" localSheetId="15">#REF!</definedName>
    <definedName name="vldn600">#REF!</definedName>
    <definedName name="VLgovankhuon" localSheetId="15">#REF!</definedName>
    <definedName name="VLgovankhuon">#REF!</definedName>
    <definedName name="VLIEU" localSheetId="15">#REF!</definedName>
    <definedName name="VLIEU">#REF!</definedName>
    <definedName name="VLKday" localSheetId="15">#REF!</definedName>
    <definedName name="VLKday">#REF!</definedName>
    <definedName name="VLM" localSheetId="15">#REF!</definedName>
    <definedName name="VLM">#REF!</definedName>
    <definedName name="VLson" localSheetId="15">#REF!</definedName>
    <definedName name="VLson">#REF!</definedName>
    <definedName name="VLT" localSheetId="15">#REF!</definedName>
    <definedName name="VLT">#REF!</definedName>
    <definedName name="vltram" localSheetId="15">#REF!</definedName>
    <definedName name="vltram">#REF!</definedName>
    <definedName name="VLxaydung" localSheetId="15">#REF!</definedName>
    <definedName name="VLxaydung">#REF!</definedName>
    <definedName name="Vnd" localSheetId="15">#REF!</definedName>
    <definedName name="Vnd">#REF!</definedName>
    <definedName name="Vo" localSheetId="15">#REF!</definedName>
    <definedName name="Vo">#REF!</definedName>
    <definedName name="Von.KL" localSheetId="15">#REF!</definedName>
    <definedName name="Von.KL">#REF!</definedName>
    <definedName name="vr3p" localSheetId="15">#REF!</definedName>
    <definedName name="vr3p">#REF!</definedName>
    <definedName name="vtu" localSheetId="15">#REF!</definedName>
    <definedName name="vtu">#REF!</definedName>
    <definedName name="Vu" localSheetId="15">#REF!</definedName>
    <definedName name="Vu">#REF!</definedName>
    <definedName name="VÙ" localSheetId="15">#REF!</definedName>
    <definedName name="VÙ">#REF!</definedName>
    <definedName name="Vu_" localSheetId="15">#REF!</definedName>
    <definedName name="Vu_">#REF!</definedName>
    <definedName name="VuaBT" localSheetId="15">#REF!</definedName>
    <definedName name="VuaBT">#REF!</definedName>
    <definedName name="vung" localSheetId="15">#REF!</definedName>
    <definedName name="vung">#REF!</definedName>
    <definedName name="vv" hidden="1">{"'Sheet1'!$L$16"}</definedName>
    <definedName name="W" localSheetId="15">#REF!</definedName>
    <definedName name="W">#REF!</definedName>
    <definedName name="W_Class1" localSheetId="15">#REF!</definedName>
    <definedName name="W_Class1">#REF!</definedName>
    <definedName name="W_Class2" localSheetId="15">#REF!</definedName>
    <definedName name="W_Class2">#REF!</definedName>
    <definedName name="W_Class3" localSheetId="15">#REF!</definedName>
    <definedName name="W_Class3">#REF!</definedName>
    <definedName name="W_Class4" localSheetId="15">#REF!</definedName>
    <definedName name="W_Class4">#REF!</definedName>
    <definedName name="W_Class5" localSheetId="15">#REF!</definedName>
    <definedName name="W_Class5">#REF!</definedName>
    <definedName name="Wat_tec" localSheetId="15">#REF!</definedName>
    <definedName name="Wat_tec">#REF!</definedName>
    <definedName name="watertruck" localSheetId="15">#REF!</definedName>
    <definedName name="watertruck">#REF!</definedName>
    <definedName name="wb" localSheetId="15">#REF!</definedName>
    <definedName name="wb">#REF!</definedName>
    <definedName name="Wdaymong" localSheetId="15">#REF!</definedName>
    <definedName name="Wdaymong">#REF!</definedName>
    <definedName name="Wg" localSheetId="15">#REF!</definedName>
    <definedName name="Wg">#REF!</definedName>
    <definedName name="WI" localSheetId="15">#REF!</definedName>
    <definedName name="WI">#REF!</definedName>
    <definedName name="WII" localSheetId="15">#REF!</definedName>
    <definedName name="WII">#REF!</definedName>
    <definedName name="WIII" localSheetId="15">#REF!</definedName>
    <definedName name="WIII">#REF!</definedName>
    <definedName name="WIIII" localSheetId="15">#REF!</definedName>
    <definedName name="WIIII">#REF!</definedName>
    <definedName name="wl" localSheetId="15">#REF!</definedName>
    <definedName name="wl">#REF!</definedName>
    <definedName name="wqe\" hidden="1">{#N/A,#N/A,FALSE,"Sheet1"}</definedName>
    <definedName name="Wqg" localSheetId="15">#REF!</definedName>
    <definedName name="Wqg">#REF!</definedName>
    <definedName name="WqI" localSheetId="15">#REF!</definedName>
    <definedName name="WqI">#REF!</definedName>
    <definedName name="WqII" localSheetId="15">#REF!</definedName>
    <definedName name="WqII">#REF!</definedName>
    <definedName name="WqIII" localSheetId="15">#REF!</definedName>
    <definedName name="WqIII">#REF!</definedName>
    <definedName name="WqIIII" localSheetId="15">#REF!</definedName>
    <definedName name="WqIIII">#REF!</definedName>
    <definedName name="Wqtg" localSheetId="15">#REF!</definedName>
    <definedName name="Wqtg">#REF!</definedName>
    <definedName name="WqtI" localSheetId="15">#REF!</definedName>
    <definedName name="WqtI">#REF!</definedName>
    <definedName name="WqtII" localSheetId="15">#REF!</definedName>
    <definedName name="WqtII">#REF!</definedName>
    <definedName name="WqtIII" localSheetId="15">#REF!</definedName>
    <definedName name="WqtIII">#REF!</definedName>
    <definedName name="WqtIIII" localSheetId="15">#REF!</definedName>
    <definedName name="WqtIIII">#REF!</definedName>
    <definedName name="wrn.aaa." hidden="1">{#N/A,#N/A,FALSE,"Sheet1";#N/A,#N/A,FALSE,"Sheet1";#N/A,#N/A,FALSE,"Sheet1"}</definedName>
    <definedName name="wrn.Bao._.Cao." hidden="1">{#N/A,#N/A,FALSE,"Sheet1"}</definedName>
    <definedName name="wrn.chi._.tiÆt." hidden="1">{#N/A,#N/A,FALSE,"Chi tiÆt"}</definedName>
    <definedName name="wrn.cong." hidden="1">{#N/A,#N/A,FALSE,"Sheet1"}</definedName>
    <definedName name="wrn.Report." hidden="1">{"Offgrid",#N/A,FALSE,"OFFGRID";"Region",#N/A,FALSE,"REGION";"Offgrid -2",#N/A,FALSE,"OFFGRID";"WTP",#N/A,FALSE,"WTP";"WTP -2",#N/A,FALSE,"WTP";"Project",#N/A,FALSE,"PROJECT";"Summary -2",#N/A,FALSE,"SUMMARY"}</definedName>
    <definedName name="wrn.tuan." hidden="1">{#N/A,#N/A,FALSE,"LEDGERSUMARY"}</definedName>
    <definedName name="wrn.vd." hidden="1">{#N/A,#N/A,TRUE,"BT M200 da 10x20"}</definedName>
    <definedName name="wrnf.report" hidden="1">{"Offgrid",#N/A,FALSE,"OFFGRID";"Region",#N/A,FALSE,"REGION";"Offgrid -2",#N/A,FALSE,"OFFGRID";"WTP",#N/A,FALSE,"WTP";"WTP -2",#N/A,FALSE,"WTP";"Project",#N/A,FALSE,"PROJECT";"Summary -2",#N/A,FALSE,"SUMMARY"}</definedName>
    <definedName name="Ws" localSheetId="15">#REF!</definedName>
    <definedName name="Ws">#REF!</definedName>
    <definedName name="Wss" localSheetId="15">#REF!</definedName>
    <definedName name="Wss">#REF!</definedName>
    <definedName name="Wst" localSheetId="15">#REF!</definedName>
    <definedName name="Wst">#REF!</definedName>
    <definedName name="wt" localSheetId="15">#REF!</definedName>
    <definedName name="wt">#REF!</definedName>
    <definedName name="wtbcy" localSheetId="15">#REF!</definedName>
    <definedName name="wtbcy">#REF!</definedName>
    <definedName name="wtbly" localSheetId="15">#REF!</definedName>
    <definedName name="wtbly">#REF!</definedName>
    <definedName name="wup" localSheetId="15">#REF!</definedName>
    <definedName name="wup">#REF!</definedName>
    <definedName name="X" localSheetId="15">#REF!</definedName>
    <definedName name="X">#REF!</definedName>
    <definedName name="X0.4" localSheetId="15">#REF!</definedName>
    <definedName name="X0.4">#REF!</definedName>
    <definedName name="x1_" localSheetId="15">#REF!</definedName>
    <definedName name="x1_">#REF!</definedName>
    <definedName name="x1pind" localSheetId="15">#REF!</definedName>
    <definedName name="x1pind">#REF!</definedName>
    <definedName name="x1ping" localSheetId="15">#REF!</definedName>
    <definedName name="x1ping">#REF!</definedName>
    <definedName name="x1pint" localSheetId="15">#REF!</definedName>
    <definedName name="x1pint">#REF!</definedName>
    <definedName name="x2_" localSheetId="15">#REF!</definedName>
    <definedName name="x2_">#REF!</definedName>
    <definedName name="xang" localSheetId="15">#REF!</definedName>
    <definedName name="xang">#REF!</definedName>
    <definedName name="xc" localSheetId="15">#REF!</definedName>
    <definedName name="xc">#REF!</definedName>
    <definedName name="XCCT">0.5</definedName>
    <definedName name="xd0.6" localSheetId="15">#REF!</definedName>
    <definedName name="xd0.6">#REF!</definedName>
    <definedName name="xd1.3" localSheetId="15">#REF!</definedName>
    <definedName name="xd1.3">#REF!</definedName>
    <definedName name="xd1.5" localSheetId="15">#REF!</definedName>
    <definedName name="xd1.5">#REF!</definedName>
    <definedName name="xdd" localSheetId="15">#REF!</definedName>
    <definedName name="xdd">#REF!</definedName>
    <definedName name="XDDHT" localSheetId="15">#REF!</definedName>
    <definedName name="XDDHT">#REF!</definedName>
    <definedName name="xe" localSheetId="15">#REF!</definedName>
    <definedName name="xe">#REF!</definedName>
    <definedName name="xelaodam" localSheetId="15">#REF!</definedName>
    <definedName name="xelaodam">#REF!</definedName>
    <definedName name="xerox" localSheetId="15">#REF!</definedName>
    <definedName name="xerox">#REF!</definedName>
    <definedName name="xethung10t" localSheetId="15">#REF!</definedName>
    <definedName name="xethung10t">#REF!</definedName>
    <definedName name="xetreo" localSheetId="15">#REF!</definedName>
    <definedName name="xetreo">#REF!</definedName>
    <definedName name="xfco" localSheetId="15">#REF!</definedName>
    <definedName name="xfco">#REF!</definedName>
    <definedName name="xfco3p" localSheetId="15">#REF!</definedName>
    <definedName name="xfco3p">#REF!</definedName>
    <definedName name="xfcotnc" localSheetId="15">#REF!</definedName>
    <definedName name="xfcotnc">#REF!</definedName>
    <definedName name="xfcotvl" localSheetId="15">#REF!</definedName>
    <definedName name="xfcotvl">#REF!</definedName>
    <definedName name="xgc100" localSheetId="15">#REF!</definedName>
    <definedName name="xgc100">#REF!</definedName>
    <definedName name="xgc150" localSheetId="15">#REF!</definedName>
    <definedName name="xgc150">#REF!</definedName>
    <definedName name="xgc200" localSheetId="15">#REF!</definedName>
    <definedName name="xgc200">#REF!</definedName>
    <definedName name="xh" localSheetId="15">#REF!</definedName>
    <definedName name="xh">#REF!</definedName>
    <definedName name="xhn" localSheetId="15">#REF!</definedName>
    <definedName name="xhn">#REF!</definedName>
    <definedName name="xi" localSheetId="15">#REF!</definedName>
    <definedName name="xi">#REF!</definedName>
    <definedName name="xig" localSheetId="15">#REF!</definedName>
    <definedName name="xig">#REF!</definedName>
    <definedName name="xig1" localSheetId="15">#REF!</definedName>
    <definedName name="xig1">#REF!</definedName>
    <definedName name="xig1p" localSheetId="15">#REF!</definedName>
    <definedName name="xig1p">#REF!</definedName>
    <definedName name="xig3p" localSheetId="15">#REF!</definedName>
    <definedName name="xig3p">#REF!</definedName>
    <definedName name="xignc3p" localSheetId="15">#REF!</definedName>
    <definedName name="xignc3p">#REF!</definedName>
    <definedName name="xigvl3p" localSheetId="15">#REF!</definedName>
    <definedName name="xigvl3p">#REF!</definedName>
    <definedName name="XII200" localSheetId="15">#REF!</definedName>
    <definedName name="XII200">#REF!</definedName>
    <definedName name="ximang" localSheetId="15">#REF!</definedName>
    <definedName name="ximang">#REF!</definedName>
    <definedName name="xin" localSheetId="15">#REF!</definedName>
    <definedName name="xin">#REF!</definedName>
    <definedName name="xin190" localSheetId="15">#REF!</definedName>
    <definedName name="xin190">#REF!</definedName>
    <definedName name="xin1903p" localSheetId="15">#REF!</definedName>
    <definedName name="xin1903p">#REF!</definedName>
    <definedName name="xin2903p" localSheetId="15">#REF!</definedName>
    <definedName name="xin2903p">#REF!</definedName>
    <definedName name="xin290nc3p" localSheetId="15">#REF!</definedName>
    <definedName name="xin290nc3p">#REF!</definedName>
    <definedName name="xin290vl3p" localSheetId="15">#REF!</definedName>
    <definedName name="xin290vl3p">#REF!</definedName>
    <definedName name="xin3p" localSheetId="15">#REF!</definedName>
    <definedName name="xin3p">#REF!</definedName>
    <definedName name="xind" localSheetId="15">#REF!</definedName>
    <definedName name="xind">#REF!</definedName>
    <definedName name="xind1p" localSheetId="15">#REF!</definedName>
    <definedName name="xind1p">#REF!</definedName>
    <definedName name="xind3p" localSheetId="15">#REF!</definedName>
    <definedName name="xind3p">#REF!</definedName>
    <definedName name="xindnc1p" localSheetId="15">#REF!</definedName>
    <definedName name="xindnc1p">#REF!</definedName>
    <definedName name="xindvl1p" localSheetId="15">#REF!</definedName>
    <definedName name="xindvl1p">#REF!</definedName>
    <definedName name="xing1p" localSheetId="15">#REF!</definedName>
    <definedName name="xing1p">#REF!</definedName>
    <definedName name="xingnc1p" localSheetId="15">#REF!</definedName>
    <definedName name="xingnc1p">#REF!</definedName>
    <definedName name="xingvl1p" localSheetId="15">#REF!</definedName>
    <definedName name="xingvl1p">#REF!</definedName>
    <definedName name="xinnc3p" localSheetId="15">#REF!</definedName>
    <definedName name="xinnc3p">#REF!</definedName>
    <definedName name="xint1p" localSheetId="15">#REF!</definedName>
    <definedName name="xint1p">#REF!</definedName>
    <definedName name="xinvl3p" localSheetId="15">#REF!</definedName>
    <definedName name="xinvl3p">#REF!</definedName>
    <definedName name="xit" localSheetId="15">#REF!</definedName>
    <definedName name="xit">#REF!</definedName>
    <definedName name="xit1" localSheetId="15">#REF!</definedName>
    <definedName name="xit1">#REF!</definedName>
    <definedName name="xit1p" localSheetId="15">#REF!</definedName>
    <definedName name="xit1p">#REF!</definedName>
    <definedName name="xit2nc3p" localSheetId="15">#REF!</definedName>
    <definedName name="xit2nc3p">#REF!</definedName>
    <definedName name="xit2vl3p" localSheetId="15">#REF!</definedName>
    <definedName name="xit2vl3p">#REF!</definedName>
    <definedName name="xit3p" localSheetId="15">#REF!</definedName>
    <definedName name="xit3p">#REF!</definedName>
    <definedName name="xitnc3p" localSheetId="15">#REF!</definedName>
    <definedName name="xitnc3p">#REF!</definedName>
    <definedName name="xitvl3p" localSheetId="15">#REF!</definedName>
    <definedName name="xitvl3p">#REF!</definedName>
    <definedName name="xk0.6" localSheetId="15">#REF!</definedName>
    <definedName name="xk0.6">#REF!</definedName>
    <definedName name="xk1.3" localSheetId="15">#REF!</definedName>
    <definedName name="xk1.3">#REF!</definedName>
    <definedName name="xk1.5" localSheetId="15">#REF!</definedName>
    <definedName name="xk1.5">#REF!</definedName>
    <definedName name="XL" localSheetId="15">#REF!</definedName>
    <definedName name="XL">#REF!</definedName>
    <definedName name="XL_TBA" localSheetId="15">#REF!</definedName>
    <definedName name="XL_TBA">#REF!</definedName>
    <definedName name="xlc" localSheetId="15">#REF!</definedName>
    <definedName name="xlc">#REF!</definedName>
    <definedName name="xld1.4" localSheetId="15">#REF!</definedName>
    <definedName name="xld1.4">#REF!</definedName>
    <definedName name="xlk" localSheetId="15">#REF!</definedName>
    <definedName name="xlk">#REF!</definedName>
    <definedName name="xlk1.4" localSheetId="15">#REF!</definedName>
    <definedName name="xlk1.4">#REF!</definedName>
    <definedName name="XLP" localSheetId="15">#REF!</definedName>
    <definedName name="XLP">#REF!</definedName>
    <definedName name="xls" hidden="1">{"'Sheet1'!$L$16"}</definedName>
    <definedName name="xlttbninh" hidden="1">{"'Sheet1'!$L$16"}</definedName>
    <definedName name="XLxa" localSheetId="15">#REF!</definedName>
    <definedName name="XLxa">#REF!</definedName>
    <definedName name="XMBT" localSheetId="15">#REF!</definedName>
    <definedName name="XMBT">#REF!</definedName>
    <definedName name="xmcax" localSheetId="15">#REF!</definedName>
    <definedName name="xmcax">#REF!</definedName>
    <definedName name="xn" localSheetId="15">#REF!</definedName>
    <definedName name="xn">#REF!</definedName>
    <definedName name="xp" localSheetId="15">#REF!</definedName>
    <definedName name="xp">#REF!</definedName>
    <definedName name="Xsi" localSheetId="15">#REF!</definedName>
    <definedName name="Xsi">#REF!</definedName>
    <definedName name="Xuat632" localSheetId="15">#REF!</definedName>
    <definedName name="Xuat632">#REF!</definedName>
    <definedName name="xuclat1" localSheetId="15">#REF!</definedName>
    <definedName name="xuclat1">#REF!</definedName>
    <definedName name="xx" localSheetId="15">#REF!</definedName>
    <definedName name="xx">#REF!</definedName>
    <definedName name="XXT" localSheetId="15">#REF!</definedName>
    <definedName name="XXT">#REF!</definedName>
    <definedName name="xxx" localSheetId="15">#REF!</definedName>
    <definedName name="xxx">#REF!</definedName>
    <definedName name="YEN" hidden="1">{#N/A,#N/A,FALSE,"Sheet1"}</definedName>
    <definedName name="yieldsfield" localSheetId="15">#REF!</definedName>
    <definedName name="yieldsfield">#REF!</definedName>
    <definedName name="yieldstoevaluate" localSheetId="15">#REF!</definedName>
    <definedName name="yieldstoevaluate">#REF!</definedName>
    <definedName name="YR0" localSheetId="15">#REF!</definedName>
    <definedName name="YR0">#REF!</definedName>
    <definedName name="YRP" localSheetId="15">#REF!</definedName>
    <definedName name="YRP">#REF!</definedName>
    <definedName name="ytddg" localSheetId="15">#REF!</definedName>
    <definedName name="ytddg">#REF!</definedName>
    <definedName name="Ythd1.5" localSheetId="15">#REF!</definedName>
    <definedName name="Ythd1.5">#REF!</definedName>
    <definedName name="ythdg" localSheetId="15">#REF!</definedName>
    <definedName name="ythdg">#REF!</definedName>
    <definedName name="Ythdgoi" localSheetId="15">#REF!</definedName>
    <definedName name="Ythdgoi">#REF!</definedName>
    <definedName name="Z" localSheetId="15">#REF!</definedName>
    <definedName name="Z">#REF!</definedName>
    <definedName name="Zip" localSheetId="15">#REF!</definedName>
    <definedName name="Zip">#REF!</definedName>
    <definedName name="zl" localSheetId="15">#REF!</definedName>
    <definedName name="zl">#REF!</definedName>
    <definedName name="Zw" localSheetId="15">#REF!</definedName>
    <definedName name="Zw">#REF!</definedName>
    <definedName name="ZXzX" hidden="1">{"'Sheet1'!$L$16"}</definedName>
    <definedName name="ZYX" localSheetId="15">#REF!</definedName>
    <definedName name="ZYX">#REF!</definedName>
    <definedName name="ZZZ" localSheetId="15">#REF!</definedName>
    <definedName name="ZZZ">#REF!</definedName>
    <definedName name="zzzzzz" localSheetId="15" hidden="1">#REF!</definedName>
    <definedName name="zzzzzz" hidden="1">#REF!</definedName>
    <definedName name="在庫" localSheetId="15">#REF!</definedName>
    <definedName name="在庫">#REF!</definedName>
  </definedNames>
  <calcPr calcId="152511" iterateCount="1"/>
</workbook>
</file>

<file path=xl/calcChain.xml><?xml version="1.0" encoding="utf-8"?>
<calcChain xmlns="http://schemas.openxmlformats.org/spreadsheetml/2006/main">
  <c r="K154" i="5" l="1"/>
  <c r="J154" i="5"/>
  <c r="H155" i="5"/>
  <c r="G155" i="5"/>
  <c r="K94" i="5"/>
  <c r="J94" i="5"/>
  <c r="H95" i="5"/>
  <c r="G95" i="5"/>
  <c r="H83" i="5"/>
  <c r="G83" i="5"/>
  <c r="H80" i="5"/>
  <c r="G80" i="5"/>
  <c r="H72" i="5"/>
  <c r="G72" i="5"/>
  <c r="I155" i="5"/>
  <c r="H129" i="5" l="1"/>
  <c r="H125" i="5"/>
  <c r="G125" i="5"/>
  <c r="H121" i="5"/>
  <c r="G121" i="5"/>
  <c r="G112" i="5"/>
  <c r="G111" i="5"/>
  <c r="G110" i="5"/>
  <c r="H110" i="5" s="1"/>
  <c r="H108" i="5" s="1"/>
  <c r="G103" i="5"/>
  <c r="G105" i="5" s="1"/>
  <c r="H105" i="5"/>
  <c r="H101" i="5"/>
  <c r="G99" i="5"/>
  <c r="H154" i="5"/>
  <c r="H151" i="5"/>
  <c r="H150" i="5"/>
  <c r="G149" i="5"/>
  <c r="H149" i="5" s="1"/>
  <c r="H148" i="5"/>
  <c r="I139" i="5"/>
  <c r="H139" i="5"/>
  <c r="G139" i="5"/>
  <c r="H134" i="5"/>
  <c r="H131" i="5"/>
  <c r="G129" i="5"/>
  <c r="H127" i="5"/>
  <c r="H123" i="5"/>
  <c r="H119" i="5"/>
  <c r="H113" i="5"/>
  <c r="H112" i="5"/>
  <c r="H111" i="5"/>
  <c r="I109" i="5"/>
  <c r="I108" i="5"/>
  <c r="G108" i="5"/>
  <c r="H103" i="5"/>
  <c r="I103" i="5" s="1"/>
  <c r="I105" i="5" s="1"/>
  <c r="G101" i="5"/>
  <c r="I99" i="5"/>
  <c r="I101" i="5" s="1"/>
  <c r="H99" i="5"/>
  <c r="I95" i="5"/>
  <c r="G87" i="5"/>
  <c r="G86" i="5" s="1"/>
  <c r="I93" i="5"/>
  <c r="I91" i="5"/>
  <c r="I87" i="5" s="1"/>
  <c r="I86" i="5" s="1"/>
  <c r="G91" i="5"/>
  <c r="H90" i="5"/>
  <c r="H91" i="5" s="1"/>
  <c r="H87" i="5" s="1"/>
  <c r="H86" i="5" s="1"/>
  <c r="H89" i="5"/>
  <c r="I85" i="5"/>
  <c r="H85" i="5"/>
  <c r="G85" i="5"/>
  <c r="I82" i="5"/>
  <c r="I83" i="5" s="1"/>
  <c r="H81" i="5"/>
  <c r="I81" i="5" s="1"/>
  <c r="H78" i="5"/>
  <c r="H76" i="5"/>
  <c r="G76" i="5"/>
  <c r="H75" i="5"/>
  <c r="H74" i="5"/>
  <c r="H66" i="5" s="1"/>
  <c r="I71" i="5"/>
  <c r="I70" i="5"/>
  <c r="I72" i="5" s="1"/>
  <c r="I68" i="5" s="1"/>
  <c r="H70" i="5"/>
  <c r="H68" i="5" s="1"/>
  <c r="G68" i="5"/>
  <c r="G67" i="5" s="1"/>
  <c r="I66" i="5"/>
  <c r="G66" i="5"/>
  <c r="H64" i="5" l="1"/>
  <c r="H67" i="5"/>
  <c r="I67" i="5"/>
  <c r="I64" i="5"/>
  <c r="G64" i="5"/>
  <c r="H169" i="5"/>
  <c r="H166" i="5"/>
  <c r="H190" i="5"/>
  <c r="H189" i="5"/>
  <c r="H188" i="5"/>
  <c r="H187" i="5"/>
  <c r="H186" i="5"/>
  <c r="H185" i="5"/>
  <c r="H184" i="5"/>
  <c r="H183" i="5"/>
  <c r="H182" i="5"/>
  <c r="H181" i="5"/>
  <c r="I169" i="5"/>
  <c r="G169" i="5"/>
  <c r="I166" i="5"/>
  <c r="G166" i="5"/>
  <c r="G163" i="5"/>
  <c r="H159" i="5"/>
  <c r="G159" i="5"/>
  <c r="H158" i="5"/>
  <c r="H157" i="5"/>
  <c r="J20" i="21" l="1"/>
  <c r="K20" i="21"/>
  <c r="K60" i="21" l="1"/>
  <c r="K59" i="21"/>
  <c r="K58" i="21"/>
  <c r="K46" i="21"/>
  <c r="K47" i="21"/>
  <c r="K48" i="21"/>
  <c r="K45" i="21"/>
  <c r="K43" i="21"/>
  <c r="K41" i="21"/>
  <c r="K40" i="21"/>
  <c r="K28" i="21"/>
  <c r="K27" i="21"/>
  <c r="K26" i="21"/>
  <c r="K25" i="21"/>
  <c r="K24" i="21"/>
  <c r="K22" i="21"/>
  <c r="H442" i="5"/>
  <c r="H419" i="5"/>
  <c r="H416" i="5"/>
  <c r="H415" i="5" s="1"/>
  <c r="H199" i="5" l="1"/>
  <c r="H193" i="5"/>
  <c r="H375" i="5" l="1"/>
  <c r="H371" i="5"/>
  <c r="H581" i="5" l="1"/>
  <c r="I593" i="5"/>
  <c r="J593" i="5"/>
  <c r="K593" i="5"/>
  <c r="H343" i="5" l="1"/>
  <c r="H340" i="5"/>
  <c r="H299" i="5" l="1"/>
  <c r="K343" i="5" l="1"/>
  <c r="J343" i="5"/>
  <c r="I343" i="5"/>
  <c r="G343" i="5"/>
  <c r="K341" i="5"/>
  <c r="J28" i="21" l="1"/>
  <c r="P28" i="21" s="1"/>
  <c r="J27" i="21"/>
  <c r="R27" i="21" s="1"/>
  <c r="J25" i="21"/>
  <c r="P25" i="21" s="1"/>
  <c r="J24" i="21"/>
  <c r="Q24" i="21" s="1"/>
  <c r="J23" i="21"/>
  <c r="R23" i="21" s="1"/>
  <c r="J22" i="21"/>
  <c r="Q22" i="21" s="1"/>
  <c r="R65" i="21"/>
  <c r="Q65" i="21"/>
  <c r="R64" i="21"/>
  <c r="Q64" i="21"/>
  <c r="R63" i="21"/>
  <c r="Q63" i="21"/>
  <c r="R61" i="21"/>
  <c r="Q61" i="21"/>
  <c r="P61" i="21"/>
  <c r="R60" i="21"/>
  <c r="Q60" i="21"/>
  <c r="P60" i="21"/>
  <c r="R59" i="21"/>
  <c r="Q59" i="21"/>
  <c r="P59" i="21"/>
  <c r="R58" i="21"/>
  <c r="Q58" i="21"/>
  <c r="P58" i="21"/>
  <c r="R56" i="21"/>
  <c r="Q56" i="21"/>
  <c r="P56" i="21"/>
  <c r="R55" i="21"/>
  <c r="Q55" i="21"/>
  <c r="P55" i="21"/>
  <c r="R54" i="21"/>
  <c r="Q54" i="21"/>
  <c r="R53" i="21"/>
  <c r="Q53" i="21"/>
  <c r="R52" i="21"/>
  <c r="Q52" i="21"/>
  <c r="P52" i="21"/>
  <c r="R51" i="21"/>
  <c r="Q51" i="21"/>
  <c r="P51" i="21"/>
  <c r="R50" i="21"/>
  <c r="Q50" i="21"/>
  <c r="P50" i="21"/>
  <c r="R48" i="21"/>
  <c r="Q48" i="21"/>
  <c r="P48" i="21"/>
  <c r="R47" i="21"/>
  <c r="Q47" i="21"/>
  <c r="P47" i="21"/>
  <c r="R46" i="21"/>
  <c r="Q46" i="21"/>
  <c r="P46" i="21"/>
  <c r="R45" i="21"/>
  <c r="Q45" i="21"/>
  <c r="P45" i="21"/>
  <c r="R43" i="21"/>
  <c r="Q43" i="21"/>
  <c r="P43" i="21"/>
  <c r="R42" i="21"/>
  <c r="Q42" i="21"/>
  <c r="P42" i="21"/>
  <c r="R41" i="21"/>
  <c r="Q41" i="21"/>
  <c r="P41" i="21"/>
  <c r="R40" i="21"/>
  <c r="Q40" i="21"/>
  <c r="P40" i="21"/>
  <c r="R38" i="21"/>
  <c r="Q38" i="21"/>
  <c r="P38" i="21"/>
  <c r="R37" i="21"/>
  <c r="Q37" i="21"/>
  <c r="P37" i="21"/>
  <c r="R36" i="21"/>
  <c r="Q36" i="21"/>
  <c r="P36" i="21"/>
  <c r="R35" i="21"/>
  <c r="Q35" i="21"/>
  <c r="P35" i="21"/>
  <c r="R34" i="21"/>
  <c r="Q34" i="21"/>
  <c r="P34" i="21"/>
  <c r="R33" i="21"/>
  <c r="Q33" i="21"/>
  <c r="P33" i="21"/>
  <c r="R32" i="21"/>
  <c r="Q32" i="21"/>
  <c r="P32" i="21"/>
  <c r="R28" i="21"/>
  <c r="P27" i="21"/>
  <c r="R26" i="21"/>
  <c r="Q26" i="21"/>
  <c r="P26" i="21"/>
  <c r="R25" i="21"/>
  <c r="Q25" i="21"/>
  <c r="R21" i="21"/>
  <c r="Q21" i="21"/>
  <c r="P21" i="21"/>
  <c r="R20" i="21"/>
  <c r="Q20" i="21"/>
  <c r="P20" i="21"/>
  <c r="R19" i="21"/>
  <c r="Q19" i="21"/>
  <c r="P19" i="21"/>
  <c r="R18" i="21"/>
  <c r="Q18" i="21"/>
  <c r="P18" i="21"/>
  <c r="R15" i="21"/>
  <c r="R16" i="21"/>
  <c r="R17" i="21"/>
  <c r="R14" i="21"/>
  <c r="Q16" i="21"/>
  <c r="Q15" i="21"/>
  <c r="Q14" i="21"/>
  <c r="P16" i="21"/>
  <c r="P15" i="21"/>
  <c r="P14" i="21"/>
  <c r="Q23" i="21" l="1"/>
  <c r="Q28" i="21"/>
  <c r="R24" i="21"/>
  <c r="Q27" i="21"/>
  <c r="R22" i="21"/>
  <c r="P23" i="21"/>
  <c r="P24" i="21"/>
  <c r="P22" i="21"/>
  <c r="B6" i="21" l="1"/>
  <c r="C6" i="21" s="1"/>
  <c r="E585" i="5"/>
  <c r="F585" i="5"/>
  <c r="G585" i="5"/>
  <c r="I585" i="5"/>
  <c r="D585" i="5"/>
  <c r="E589" i="5"/>
  <c r="F589" i="5"/>
  <c r="G589" i="5"/>
  <c r="I589" i="5"/>
  <c r="D589" i="5"/>
  <c r="F593" i="5"/>
  <c r="G593" i="5"/>
  <c r="E593" i="5"/>
  <c r="E596" i="5"/>
  <c r="F596" i="5"/>
  <c r="G596" i="5"/>
  <c r="I596" i="5"/>
  <c r="I193" i="5" l="1"/>
  <c r="D193" i="5"/>
  <c r="E193" i="5"/>
  <c r="F193" i="5"/>
  <c r="I199" i="5"/>
  <c r="D199" i="5"/>
  <c r="E199" i="5"/>
  <c r="F199" i="5"/>
  <c r="G199" i="5"/>
  <c r="G193" i="5"/>
  <c r="E299" i="5" l="1"/>
  <c r="F299" i="5"/>
  <c r="G299" i="5"/>
  <c r="I299" i="5"/>
  <c r="D299" i="5"/>
  <c r="E340" i="5"/>
  <c r="K340" i="5" s="1"/>
  <c r="F340" i="5"/>
  <c r="G340" i="5"/>
  <c r="J340" i="5" s="1"/>
  <c r="I340" i="5"/>
  <c r="D340" i="5"/>
  <c r="F581" i="5" l="1"/>
  <c r="F419" i="5"/>
  <c r="F416" i="5"/>
  <c r="F415" i="5"/>
  <c r="F375" i="5"/>
  <c r="F371" i="5"/>
  <c r="F348" i="5"/>
  <c r="F241" i="5"/>
  <c r="F229" i="5"/>
  <c r="F214" i="5"/>
  <c r="F169" i="5"/>
  <c r="F166" i="5"/>
  <c r="F139" i="5"/>
  <c r="F68" i="5"/>
  <c r="F66" i="5"/>
  <c r="F67" i="5" s="1"/>
  <c r="F64" i="5"/>
  <c r="K454" i="5"/>
  <c r="J454" i="5"/>
  <c r="J509" i="5"/>
  <c r="D64" i="5"/>
  <c r="D484" i="5"/>
  <c r="D482" i="5"/>
  <c r="D479" i="5"/>
  <c r="D472" i="5"/>
  <c r="D471" i="5"/>
  <c r="D470" i="5"/>
  <c r="D469" i="5"/>
  <c r="D454" i="5"/>
  <c r="D442" i="5"/>
  <c r="D443" i="5" s="1"/>
  <c r="D428" i="5"/>
  <c r="D419" i="5"/>
  <c r="D415" i="5" s="1"/>
  <c r="D416" i="5"/>
  <c r="D375" i="5"/>
  <c r="D371" i="5"/>
  <c r="E229" i="5"/>
  <c r="G229" i="5"/>
  <c r="I229" i="5"/>
  <c r="D229" i="5"/>
  <c r="D214" i="5"/>
  <c r="D166" i="5"/>
  <c r="D129" i="5"/>
  <c r="D105" i="5"/>
  <c r="D101" i="5"/>
  <c r="D66" i="5"/>
  <c r="D67" i="5" s="1"/>
  <c r="D91" i="5"/>
  <c r="D87" i="5" s="1"/>
  <c r="D95" i="5"/>
  <c r="D85" i="5"/>
  <c r="D80" i="5"/>
  <c r="D76" i="5"/>
  <c r="D86" i="5" l="1"/>
  <c r="E166" i="5" l="1"/>
  <c r="E169" i="5"/>
  <c r="K139" i="5"/>
  <c r="J139" i="5"/>
  <c r="E139" i="5"/>
  <c r="K151" i="5"/>
  <c r="J93" i="5"/>
  <c r="K93" i="5"/>
  <c r="K95" i="5"/>
  <c r="K199" i="5"/>
  <c r="G581" i="5"/>
  <c r="I581" i="5"/>
  <c r="E581" i="5"/>
  <c r="G416" i="5" l="1"/>
  <c r="I416" i="5"/>
  <c r="G419" i="5"/>
  <c r="J419" i="5" s="1"/>
  <c r="I419" i="5"/>
  <c r="I415" i="5" s="1"/>
  <c r="E419" i="5"/>
  <c r="N419" i="5"/>
  <c r="K427" i="5"/>
  <c r="E416" i="5"/>
  <c r="G375" i="5"/>
  <c r="I375" i="5"/>
  <c r="E375" i="5"/>
  <c r="G371" i="5"/>
  <c r="J371" i="5" s="1"/>
  <c r="I371" i="5"/>
  <c r="E371" i="5"/>
  <c r="I348" i="5"/>
  <c r="J292" i="5"/>
  <c r="K292" i="5"/>
  <c r="J293" i="5"/>
  <c r="K293" i="5"/>
  <c r="J294" i="5"/>
  <c r="K294" i="5"/>
  <c r="J290" i="5"/>
  <c r="J291" i="5"/>
  <c r="I241" i="5"/>
  <c r="E241" i="5"/>
  <c r="G214" i="5"/>
  <c r="I214" i="5"/>
  <c r="E214" i="5"/>
  <c r="K210" i="5"/>
  <c r="B192" i="5"/>
  <c r="C193" i="5"/>
  <c r="C199" i="5"/>
  <c r="C200" i="5" s="1"/>
  <c r="C201" i="5" s="1"/>
  <c r="C202" i="5" s="1"/>
  <c r="C203" i="5" s="1"/>
  <c r="B204" i="5"/>
  <c r="B212" i="5"/>
  <c r="B213" i="5"/>
  <c r="E66" i="5"/>
  <c r="J64" i="5"/>
  <c r="K603" i="5"/>
  <c r="J603" i="5"/>
  <c r="K602" i="5"/>
  <c r="J602" i="5"/>
  <c r="K601" i="5"/>
  <c r="J601" i="5"/>
  <c r="K600" i="5"/>
  <c r="J600" i="5"/>
  <c r="K599" i="5"/>
  <c r="J599" i="5"/>
  <c r="K598" i="5"/>
  <c r="K597" i="5"/>
  <c r="J597" i="5"/>
  <c r="K596" i="5"/>
  <c r="K595" i="5"/>
  <c r="K594" i="5"/>
  <c r="J594" i="5"/>
  <c r="K592" i="5"/>
  <c r="J592" i="5"/>
  <c r="K591" i="5"/>
  <c r="J591" i="5"/>
  <c r="K590" i="5"/>
  <c r="J590" i="5"/>
  <c r="K589" i="5"/>
  <c r="J589" i="5"/>
  <c r="K588" i="5"/>
  <c r="J588" i="5"/>
  <c r="K587" i="5"/>
  <c r="J587" i="5"/>
  <c r="K586" i="5"/>
  <c r="J586" i="5"/>
  <c r="K585" i="5"/>
  <c r="J585" i="5"/>
  <c r="K584" i="5"/>
  <c r="J584" i="5"/>
  <c r="K583" i="5"/>
  <c r="J583" i="5"/>
  <c r="K582" i="5"/>
  <c r="J582" i="5"/>
  <c r="K581" i="5"/>
  <c r="J581" i="5"/>
  <c r="K580" i="5"/>
  <c r="J580" i="5"/>
  <c r="K579" i="5"/>
  <c r="J579" i="5"/>
  <c r="K578" i="5"/>
  <c r="J578" i="5"/>
  <c r="K577" i="5"/>
  <c r="J577" i="5"/>
  <c r="K576" i="5"/>
  <c r="J576" i="5"/>
  <c r="K575" i="5"/>
  <c r="J575" i="5"/>
  <c r="K574" i="5"/>
  <c r="J574" i="5"/>
  <c r="K573" i="5"/>
  <c r="J573" i="5"/>
  <c r="K572" i="5"/>
  <c r="J572" i="5"/>
  <c r="K571" i="5"/>
  <c r="J571" i="5"/>
  <c r="K570" i="5"/>
  <c r="J570" i="5"/>
  <c r="K569" i="5"/>
  <c r="J569" i="5"/>
  <c r="K568" i="5"/>
  <c r="J568" i="5"/>
  <c r="K567" i="5"/>
  <c r="J567" i="5"/>
  <c r="K566" i="5"/>
  <c r="J566" i="5"/>
  <c r="K565" i="5"/>
  <c r="J565" i="5"/>
  <c r="K564" i="5"/>
  <c r="J564" i="5"/>
  <c r="K563" i="5"/>
  <c r="J563" i="5"/>
  <c r="K562" i="5"/>
  <c r="J562" i="5"/>
  <c r="K561" i="5"/>
  <c r="J561" i="5"/>
  <c r="K560" i="5"/>
  <c r="J560" i="5"/>
  <c r="K559" i="5"/>
  <c r="J559" i="5"/>
  <c r="K558" i="5"/>
  <c r="J558" i="5"/>
  <c r="K557" i="5"/>
  <c r="J557" i="5"/>
  <c r="K556" i="5"/>
  <c r="J556" i="5"/>
  <c r="K555" i="5"/>
  <c r="J555" i="5"/>
  <c r="K554" i="5"/>
  <c r="J554" i="5"/>
  <c r="K553" i="5"/>
  <c r="J553" i="5"/>
  <c r="K552" i="5"/>
  <c r="J552" i="5"/>
  <c r="K551" i="5"/>
  <c r="J551" i="5"/>
  <c r="K550" i="5"/>
  <c r="J550" i="5"/>
  <c r="K549" i="5"/>
  <c r="J549" i="5"/>
  <c r="K548" i="5"/>
  <c r="J548" i="5"/>
  <c r="K547" i="5"/>
  <c r="J547" i="5"/>
  <c r="K546" i="5"/>
  <c r="J546" i="5"/>
  <c r="K545" i="5"/>
  <c r="J545" i="5"/>
  <c r="K544" i="5"/>
  <c r="J544" i="5"/>
  <c r="K543" i="5"/>
  <c r="J543" i="5"/>
  <c r="K542" i="5"/>
  <c r="J542" i="5"/>
  <c r="K541" i="5"/>
  <c r="J541" i="5"/>
  <c r="K540" i="5"/>
  <c r="J540" i="5"/>
  <c r="K539" i="5"/>
  <c r="J539" i="5"/>
  <c r="K538" i="5"/>
  <c r="J538" i="5"/>
  <c r="K537" i="5"/>
  <c r="J537" i="5"/>
  <c r="K536" i="5"/>
  <c r="J536" i="5"/>
  <c r="K535" i="5"/>
  <c r="J535" i="5"/>
  <c r="K534" i="5"/>
  <c r="J534" i="5"/>
  <c r="K533" i="5"/>
  <c r="J533" i="5"/>
  <c r="K532" i="5"/>
  <c r="J532" i="5"/>
  <c r="K531" i="5"/>
  <c r="J531" i="5"/>
  <c r="K530" i="5"/>
  <c r="J530" i="5"/>
  <c r="K529" i="5"/>
  <c r="K528" i="5"/>
  <c r="K527" i="5"/>
  <c r="K526" i="5"/>
  <c r="J526" i="5"/>
  <c r="K525" i="5"/>
  <c r="J525" i="5"/>
  <c r="K524" i="5"/>
  <c r="K523" i="5"/>
  <c r="J523" i="5"/>
  <c r="K522" i="5"/>
  <c r="K521" i="5"/>
  <c r="J521" i="5"/>
  <c r="K520" i="5"/>
  <c r="J520" i="5"/>
  <c r="K519" i="5"/>
  <c r="K518" i="5"/>
  <c r="J518" i="5"/>
  <c r="K517" i="5"/>
  <c r="J517" i="5"/>
  <c r="K516" i="5"/>
  <c r="J516" i="5"/>
  <c r="K515" i="5"/>
  <c r="J515" i="5"/>
  <c r="K514" i="5"/>
  <c r="J514" i="5"/>
  <c r="K513" i="5"/>
  <c r="J513" i="5"/>
  <c r="K512" i="5"/>
  <c r="J512" i="5"/>
  <c r="K511" i="5"/>
  <c r="J511" i="5"/>
  <c r="K510" i="5"/>
  <c r="J510" i="5"/>
  <c r="K509" i="5"/>
  <c r="K508" i="5"/>
  <c r="J508" i="5"/>
  <c r="K507" i="5"/>
  <c r="J507" i="5"/>
  <c r="K506" i="5"/>
  <c r="J506" i="5"/>
  <c r="K505" i="5"/>
  <c r="J505" i="5"/>
  <c r="K501" i="5"/>
  <c r="J501" i="5"/>
  <c r="K500" i="5"/>
  <c r="J500" i="5"/>
  <c r="K499" i="5"/>
  <c r="J499" i="5"/>
  <c r="K498" i="5"/>
  <c r="J498" i="5"/>
  <c r="K497" i="5"/>
  <c r="J497" i="5"/>
  <c r="K496" i="5"/>
  <c r="J496" i="5"/>
  <c r="K495" i="5"/>
  <c r="J495" i="5"/>
  <c r="K494" i="5"/>
  <c r="J494" i="5"/>
  <c r="K493" i="5"/>
  <c r="J493" i="5"/>
  <c r="K492" i="5"/>
  <c r="J492" i="5"/>
  <c r="K490" i="5"/>
  <c r="J490" i="5"/>
  <c r="K489" i="5"/>
  <c r="J489" i="5"/>
  <c r="K488" i="5"/>
  <c r="J488" i="5"/>
  <c r="K487" i="5"/>
  <c r="J487" i="5"/>
  <c r="K486" i="5"/>
  <c r="J486" i="5"/>
  <c r="K485" i="5"/>
  <c r="J485" i="5"/>
  <c r="K484" i="5"/>
  <c r="J484" i="5"/>
  <c r="K483" i="5"/>
  <c r="J483" i="5"/>
  <c r="K482" i="5"/>
  <c r="J482" i="5"/>
  <c r="K481" i="5"/>
  <c r="J481" i="5"/>
  <c r="K480" i="5"/>
  <c r="J480" i="5"/>
  <c r="K479" i="5"/>
  <c r="J479" i="5"/>
  <c r="K478" i="5"/>
  <c r="J478" i="5"/>
  <c r="K477" i="5"/>
  <c r="J477" i="5"/>
  <c r="K476" i="5"/>
  <c r="J476" i="5"/>
  <c r="K475" i="5"/>
  <c r="J475" i="5"/>
  <c r="K464" i="5"/>
  <c r="J464" i="5"/>
  <c r="K463" i="5"/>
  <c r="J463" i="5"/>
  <c r="K462" i="5"/>
  <c r="J462" i="5"/>
  <c r="K461" i="5"/>
  <c r="J461" i="5"/>
  <c r="K460" i="5"/>
  <c r="J460" i="5"/>
  <c r="K459" i="5"/>
  <c r="J459" i="5"/>
  <c r="K458" i="5"/>
  <c r="J458" i="5"/>
  <c r="K457" i="5"/>
  <c r="J457" i="5"/>
  <c r="K456" i="5"/>
  <c r="J456" i="5"/>
  <c r="K455" i="5"/>
  <c r="J455" i="5"/>
  <c r="K453" i="5"/>
  <c r="J453" i="5"/>
  <c r="K452" i="5"/>
  <c r="J452" i="5"/>
  <c r="K451" i="5"/>
  <c r="J451" i="5"/>
  <c r="K450" i="5"/>
  <c r="J450" i="5"/>
  <c r="K449" i="5"/>
  <c r="J449" i="5"/>
  <c r="K448" i="5"/>
  <c r="J448" i="5"/>
  <c r="K447" i="5"/>
  <c r="J447" i="5"/>
  <c r="K446" i="5"/>
  <c r="J446" i="5"/>
  <c r="K445" i="5"/>
  <c r="J445" i="5"/>
  <c r="K444" i="5"/>
  <c r="J444" i="5"/>
  <c r="K443" i="5"/>
  <c r="J443" i="5"/>
  <c r="K442" i="5"/>
  <c r="J442" i="5"/>
  <c r="K441" i="5"/>
  <c r="J441" i="5"/>
  <c r="K439" i="5"/>
  <c r="J439" i="5"/>
  <c r="K438" i="5"/>
  <c r="J438" i="5"/>
  <c r="K437" i="5"/>
  <c r="J437" i="5"/>
  <c r="K436" i="5"/>
  <c r="J436" i="5"/>
  <c r="K434" i="5"/>
  <c r="J434" i="5"/>
  <c r="K433" i="5"/>
  <c r="J433" i="5"/>
  <c r="K432" i="5"/>
  <c r="J432" i="5"/>
  <c r="K431" i="5"/>
  <c r="J431" i="5"/>
  <c r="K430" i="5"/>
  <c r="J430" i="5"/>
  <c r="K428" i="5"/>
  <c r="J428" i="5"/>
  <c r="J427" i="5"/>
  <c r="K426" i="5"/>
  <c r="J426" i="5"/>
  <c r="K425" i="5"/>
  <c r="J425" i="5"/>
  <c r="K424" i="5"/>
  <c r="J424" i="5"/>
  <c r="K423" i="5"/>
  <c r="J423" i="5"/>
  <c r="K422" i="5"/>
  <c r="J422" i="5"/>
  <c r="K420" i="5"/>
  <c r="J420" i="5"/>
  <c r="K419" i="5"/>
  <c r="K418" i="5"/>
  <c r="J418" i="5"/>
  <c r="K417" i="5"/>
  <c r="J417" i="5"/>
  <c r="K413" i="5"/>
  <c r="J413" i="5"/>
  <c r="K412" i="5"/>
  <c r="J412" i="5"/>
  <c r="K411" i="5"/>
  <c r="J411" i="5"/>
  <c r="K410" i="5"/>
  <c r="J410" i="5"/>
  <c r="K408" i="5"/>
  <c r="J408" i="5"/>
  <c r="K407" i="5"/>
  <c r="J407" i="5"/>
  <c r="K406" i="5"/>
  <c r="J406" i="5"/>
  <c r="K405" i="5"/>
  <c r="J405" i="5"/>
  <c r="K402" i="5"/>
  <c r="J402" i="5"/>
  <c r="K401" i="5"/>
  <c r="J401" i="5"/>
  <c r="K400" i="5"/>
  <c r="J400" i="5"/>
  <c r="K399" i="5"/>
  <c r="J399" i="5"/>
  <c r="K397" i="5"/>
  <c r="J397" i="5"/>
  <c r="K396" i="5"/>
  <c r="J396" i="5"/>
  <c r="K395" i="5"/>
  <c r="J395" i="5"/>
  <c r="K394" i="5"/>
  <c r="J394" i="5"/>
  <c r="K393" i="5"/>
  <c r="J393" i="5"/>
  <c r="K392" i="5"/>
  <c r="J392" i="5"/>
  <c r="K391" i="5"/>
  <c r="J391" i="5"/>
  <c r="K389" i="5"/>
  <c r="J389" i="5"/>
  <c r="K387" i="5"/>
  <c r="J387" i="5"/>
  <c r="K386" i="5"/>
  <c r="J386" i="5"/>
  <c r="K385" i="5"/>
  <c r="J385" i="5"/>
  <c r="K384" i="5"/>
  <c r="J384" i="5"/>
  <c r="K383" i="5"/>
  <c r="J383" i="5"/>
  <c r="K382" i="5"/>
  <c r="J382" i="5"/>
  <c r="K381" i="5"/>
  <c r="J381" i="5"/>
  <c r="K380" i="5"/>
  <c r="J380" i="5"/>
  <c r="K378" i="5"/>
  <c r="J378" i="5"/>
  <c r="K375" i="5"/>
  <c r="J375" i="5"/>
  <c r="J374" i="5"/>
  <c r="J373" i="5"/>
  <c r="K372" i="5"/>
  <c r="J372" i="5"/>
  <c r="K370" i="5"/>
  <c r="J370" i="5"/>
  <c r="K369" i="5"/>
  <c r="J369" i="5"/>
  <c r="K368" i="5"/>
  <c r="J368" i="5"/>
  <c r="K364" i="5"/>
  <c r="J364" i="5"/>
  <c r="K363" i="5"/>
  <c r="J363" i="5"/>
  <c r="K362" i="5"/>
  <c r="J362" i="5"/>
  <c r="J361" i="5"/>
  <c r="K360" i="5"/>
  <c r="J360" i="5"/>
  <c r="K359" i="5"/>
  <c r="J359" i="5"/>
  <c r="K358" i="5"/>
  <c r="J358" i="5"/>
  <c r="K356" i="5"/>
  <c r="K355" i="5"/>
  <c r="J355" i="5"/>
  <c r="K354" i="5"/>
  <c r="J354" i="5"/>
  <c r="K353" i="5"/>
  <c r="J353" i="5"/>
  <c r="K352" i="5"/>
  <c r="J352" i="5"/>
  <c r="K351" i="5"/>
  <c r="J351" i="5"/>
  <c r="K350" i="5"/>
  <c r="J350" i="5"/>
  <c r="K348" i="5"/>
  <c r="J348" i="5"/>
  <c r="K345" i="5"/>
  <c r="J345" i="5"/>
  <c r="K344" i="5"/>
  <c r="J344" i="5"/>
  <c r="K342" i="5"/>
  <c r="J342" i="5"/>
  <c r="J341" i="5"/>
  <c r="K339" i="5"/>
  <c r="J339" i="5"/>
  <c r="K338" i="5"/>
  <c r="J338" i="5"/>
  <c r="J337" i="5"/>
  <c r="K335" i="5"/>
  <c r="J335" i="5"/>
  <c r="K334" i="5"/>
  <c r="J334" i="5"/>
  <c r="K333" i="5"/>
  <c r="J333" i="5"/>
  <c r="K331" i="5"/>
  <c r="J331" i="5"/>
  <c r="K330" i="5"/>
  <c r="J330" i="5"/>
  <c r="K329" i="5"/>
  <c r="J329" i="5"/>
  <c r="K327" i="5"/>
  <c r="J327" i="5"/>
  <c r="K326" i="5"/>
  <c r="J326" i="5"/>
  <c r="K325" i="5"/>
  <c r="J325" i="5"/>
  <c r="K324" i="5"/>
  <c r="J324" i="5"/>
  <c r="K323" i="5"/>
  <c r="J323" i="5"/>
  <c r="K322" i="5"/>
  <c r="J322" i="5"/>
  <c r="K321" i="5"/>
  <c r="J321" i="5"/>
  <c r="K319" i="5"/>
  <c r="J319" i="5"/>
  <c r="K318" i="5"/>
  <c r="J318" i="5"/>
  <c r="K317" i="5"/>
  <c r="J317" i="5"/>
  <c r="K316" i="5"/>
  <c r="J316" i="5"/>
  <c r="K314" i="5"/>
  <c r="J314" i="5"/>
  <c r="K313" i="5"/>
  <c r="J313" i="5"/>
  <c r="K312" i="5"/>
  <c r="J312" i="5"/>
  <c r="K311" i="5"/>
  <c r="J311" i="5"/>
  <c r="K309" i="5"/>
  <c r="J309" i="5"/>
  <c r="K308" i="5"/>
  <c r="J308" i="5"/>
  <c r="K307" i="5"/>
  <c r="J307" i="5"/>
  <c r="K306" i="5"/>
  <c r="J306" i="5"/>
  <c r="K305" i="5"/>
  <c r="J305" i="5"/>
  <c r="K304" i="5"/>
  <c r="J304" i="5"/>
  <c r="K303" i="5"/>
  <c r="J303" i="5"/>
  <c r="K302" i="5"/>
  <c r="J302" i="5"/>
  <c r="J301" i="5"/>
  <c r="K300" i="5"/>
  <c r="J300" i="5"/>
  <c r="K299" i="5"/>
  <c r="J299" i="5"/>
  <c r="K297" i="5"/>
  <c r="J297" i="5"/>
  <c r="K296" i="5"/>
  <c r="J296" i="5"/>
  <c r="K291" i="5"/>
  <c r="K290" i="5"/>
  <c r="K289" i="5"/>
  <c r="J289" i="5"/>
  <c r="K288" i="5"/>
  <c r="J288" i="5"/>
  <c r="K287" i="5"/>
  <c r="J287" i="5"/>
  <c r="K286" i="5"/>
  <c r="J286" i="5"/>
  <c r="K285" i="5"/>
  <c r="J285" i="5"/>
  <c r="K284" i="5"/>
  <c r="J284" i="5"/>
  <c r="K283" i="5"/>
  <c r="J283" i="5"/>
  <c r="K282" i="5"/>
  <c r="J282" i="5"/>
  <c r="K280" i="5"/>
  <c r="J280" i="5"/>
  <c r="K279" i="5"/>
  <c r="J279" i="5"/>
  <c r="K278" i="5"/>
  <c r="J278" i="5"/>
  <c r="K277" i="5"/>
  <c r="J277" i="5"/>
  <c r="K275" i="5"/>
  <c r="J275" i="5"/>
  <c r="K274" i="5"/>
  <c r="J274" i="5"/>
  <c r="K273" i="5"/>
  <c r="J273" i="5"/>
  <c r="K272" i="5"/>
  <c r="J272" i="5"/>
  <c r="K271" i="5"/>
  <c r="J271" i="5"/>
  <c r="K270" i="5"/>
  <c r="J270" i="5"/>
  <c r="K267" i="5"/>
  <c r="J267" i="5"/>
  <c r="K266" i="5"/>
  <c r="J266" i="5"/>
  <c r="K265" i="5"/>
  <c r="J265" i="5"/>
  <c r="K264" i="5"/>
  <c r="J264" i="5"/>
  <c r="K263" i="5"/>
  <c r="J263" i="5"/>
  <c r="K262" i="5"/>
  <c r="J262" i="5"/>
  <c r="K261" i="5"/>
  <c r="J261" i="5"/>
  <c r="K260" i="5"/>
  <c r="J260" i="5"/>
  <c r="K259" i="5"/>
  <c r="J259" i="5"/>
  <c r="K258" i="5"/>
  <c r="J258" i="5"/>
  <c r="K257" i="5"/>
  <c r="J257" i="5"/>
  <c r="K252" i="5"/>
  <c r="J252" i="5"/>
  <c r="J256" i="5"/>
  <c r="J255" i="5"/>
  <c r="K254" i="5"/>
  <c r="J254" i="5"/>
  <c r="K253" i="5"/>
  <c r="J253" i="5"/>
  <c r="K250" i="5"/>
  <c r="J250" i="5"/>
  <c r="K249" i="5"/>
  <c r="J249" i="5"/>
  <c r="K247" i="5"/>
  <c r="J247" i="5"/>
  <c r="K246" i="5"/>
  <c r="J246" i="5"/>
  <c r="K243" i="5"/>
  <c r="J243" i="5"/>
  <c r="K242" i="5"/>
  <c r="J242" i="5"/>
  <c r="K241" i="5"/>
  <c r="J241" i="5"/>
  <c r="K239" i="5"/>
  <c r="J239" i="5"/>
  <c r="K238" i="5"/>
  <c r="J238" i="5"/>
  <c r="K237" i="5"/>
  <c r="J237" i="5"/>
  <c r="K236" i="5"/>
  <c r="J236" i="5"/>
  <c r="K235" i="5"/>
  <c r="J235" i="5"/>
  <c r="K234" i="5"/>
  <c r="J234" i="5"/>
  <c r="K233" i="5"/>
  <c r="J233" i="5"/>
  <c r="K232" i="5"/>
  <c r="J232" i="5"/>
  <c r="K231" i="5"/>
  <c r="J231" i="5"/>
  <c r="K230" i="5"/>
  <c r="J230" i="5"/>
  <c r="K229" i="5"/>
  <c r="J229" i="5"/>
  <c r="K228" i="5"/>
  <c r="J228" i="5"/>
  <c r="K227" i="5"/>
  <c r="J227" i="5"/>
  <c r="K226" i="5"/>
  <c r="J226" i="5"/>
  <c r="K225" i="5"/>
  <c r="J225" i="5"/>
  <c r="K222" i="5"/>
  <c r="J222" i="5"/>
  <c r="K221" i="5"/>
  <c r="J221" i="5"/>
  <c r="K220" i="5"/>
  <c r="J220" i="5"/>
  <c r="J219" i="5"/>
  <c r="K216" i="5"/>
  <c r="J216" i="5"/>
  <c r="J215" i="5"/>
  <c r="K214" i="5"/>
  <c r="J214" i="5"/>
  <c r="K211" i="5"/>
  <c r="J211" i="5"/>
  <c r="K209" i="5"/>
  <c r="J209" i="5"/>
  <c r="K208" i="5"/>
  <c r="J208" i="5"/>
  <c r="K207" i="5"/>
  <c r="J207" i="5"/>
  <c r="K206" i="5"/>
  <c r="J206" i="5"/>
  <c r="K205" i="5"/>
  <c r="J205" i="5"/>
  <c r="K203" i="5"/>
  <c r="J203" i="5"/>
  <c r="K202" i="5"/>
  <c r="J202" i="5"/>
  <c r="K201" i="5"/>
  <c r="J201" i="5"/>
  <c r="K200" i="5"/>
  <c r="J200" i="5"/>
  <c r="J199" i="5"/>
  <c r="K198" i="5"/>
  <c r="J198" i="5"/>
  <c r="K197" i="5"/>
  <c r="J197" i="5"/>
  <c r="K196" i="5"/>
  <c r="J196" i="5"/>
  <c r="K195" i="5"/>
  <c r="J195" i="5"/>
  <c r="K194" i="5"/>
  <c r="J194" i="5"/>
  <c r="K193" i="5"/>
  <c r="J193" i="5"/>
  <c r="K190" i="5"/>
  <c r="J190" i="5"/>
  <c r="K187" i="5"/>
  <c r="J187" i="5"/>
  <c r="J186" i="5"/>
  <c r="K184" i="5"/>
  <c r="J184" i="5"/>
  <c r="K183" i="5"/>
  <c r="J183" i="5"/>
  <c r="K182" i="5"/>
  <c r="J182" i="5"/>
  <c r="K181" i="5"/>
  <c r="J181" i="5"/>
  <c r="K179" i="5"/>
  <c r="J179" i="5"/>
  <c r="J178" i="5"/>
  <c r="J177" i="5"/>
  <c r="J176" i="5"/>
  <c r="K175" i="5"/>
  <c r="J175" i="5"/>
  <c r="K174" i="5"/>
  <c r="J174" i="5"/>
  <c r="K173" i="5"/>
  <c r="J173" i="5"/>
  <c r="K172" i="5"/>
  <c r="J172" i="5"/>
  <c r="J171" i="5"/>
  <c r="J170" i="5"/>
  <c r="J169" i="5"/>
  <c r="J168" i="5"/>
  <c r="J167" i="5"/>
  <c r="K166" i="5"/>
  <c r="J166" i="5"/>
  <c r="K165" i="5"/>
  <c r="J165" i="5"/>
  <c r="K164" i="5"/>
  <c r="J164" i="5"/>
  <c r="K163" i="5"/>
  <c r="J163" i="5"/>
  <c r="K162" i="5"/>
  <c r="J162" i="5"/>
  <c r="K161" i="5"/>
  <c r="J161" i="5"/>
  <c r="K160" i="5"/>
  <c r="J160" i="5"/>
  <c r="K158" i="5"/>
  <c r="J158" i="5"/>
  <c r="K157" i="5"/>
  <c r="J157" i="5"/>
  <c r="K155" i="5"/>
  <c r="J155" i="5"/>
  <c r="K153" i="5"/>
  <c r="J153" i="5"/>
  <c r="K152" i="5"/>
  <c r="J152" i="5"/>
  <c r="J151" i="5"/>
  <c r="K150" i="5"/>
  <c r="J150" i="5"/>
  <c r="K149" i="5"/>
  <c r="J149" i="5"/>
  <c r="K148" i="5"/>
  <c r="J148" i="5"/>
  <c r="K146" i="5"/>
  <c r="J146" i="5"/>
  <c r="K145" i="5"/>
  <c r="J145" i="5"/>
  <c r="K144" i="5"/>
  <c r="J144" i="5"/>
  <c r="K143" i="5"/>
  <c r="J143" i="5"/>
  <c r="K142" i="5"/>
  <c r="J142" i="5"/>
  <c r="K141" i="5"/>
  <c r="J141" i="5"/>
  <c r="K140" i="5"/>
  <c r="J140" i="5"/>
  <c r="K137" i="5"/>
  <c r="J137" i="5"/>
  <c r="K136" i="5"/>
  <c r="J136" i="5"/>
  <c r="K135" i="5"/>
  <c r="J135" i="5"/>
  <c r="K134" i="5"/>
  <c r="J134" i="5"/>
  <c r="K132" i="5"/>
  <c r="J132" i="5"/>
  <c r="K131" i="5"/>
  <c r="J131" i="5"/>
  <c r="J129" i="5"/>
  <c r="K128" i="5"/>
  <c r="J128" i="5"/>
  <c r="K127" i="5"/>
  <c r="J127" i="5"/>
  <c r="J125" i="5"/>
  <c r="K124" i="5"/>
  <c r="J124" i="5"/>
  <c r="K123" i="5"/>
  <c r="J123" i="5"/>
  <c r="K120" i="5"/>
  <c r="K119" i="5"/>
  <c r="J119" i="5"/>
  <c r="K116" i="5"/>
  <c r="J116" i="5"/>
  <c r="K115" i="5"/>
  <c r="J115" i="5"/>
  <c r="K113" i="5"/>
  <c r="J113" i="5"/>
  <c r="K112" i="5"/>
  <c r="J112" i="5"/>
  <c r="K111" i="5"/>
  <c r="J111" i="5"/>
  <c r="K110" i="5"/>
  <c r="J110" i="5"/>
  <c r="K109" i="5"/>
  <c r="J109" i="5"/>
  <c r="K108" i="5"/>
  <c r="J108" i="5"/>
  <c r="J105" i="5"/>
  <c r="K104" i="5"/>
  <c r="J104" i="5"/>
  <c r="K103" i="5"/>
  <c r="J103" i="5"/>
  <c r="J101" i="5"/>
  <c r="K100" i="5"/>
  <c r="J100" i="5"/>
  <c r="K99" i="5"/>
  <c r="J99" i="5"/>
  <c r="J91" i="5"/>
  <c r="K90" i="5"/>
  <c r="J90" i="5"/>
  <c r="K89" i="5"/>
  <c r="J89" i="5"/>
  <c r="J87" i="5"/>
  <c r="J86" i="5"/>
  <c r="J85" i="5"/>
  <c r="J83" i="5"/>
  <c r="K82" i="5"/>
  <c r="J82" i="5"/>
  <c r="K79" i="5"/>
  <c r="J79" i="5"/>
  <c r="K78" i="5"/>
  <c r="J78" i="5"/>
  <c r="J76" i="5"/>
  <c r="K75" i="5"/>
  <c r="J75" i="5"/>
  <c r="K74" i="5"/>
  <c r="J74" i="5"/>
  <c r="K71" i="5"/>
  <c r="J71" i="5"/>
  <c r="K70" i="5"/>
  <c r="J70" i="5"/>
  <c r="J68" i="5"/>
  <c r="J67" i="5"/>
  <c r="K66" i="5"/>
  <c r="J66" i="5"/>
  <c r="K371" i="5" l="1"/>
  <c r="G415" i="5"/>
  <c r="K415" i="5" s="1"/>
  <c r="J415" i="5"/>
  <c r="J416" i="5"/>
  <c r="K416" i="5"/>
  <c r="E129" i="5"/>
  <c r="K129" i="5" s="1"/>
  <c r="E91" i="5"/>
  <c r="K91" i="5" s="1"/>
  <c r="E83" i="5"/>
  <c r="K83" i="5" s="1"/>
  <c r="E72" i="5"/>
  <c r="K72" i="5" s="1"/>
  <c r="J36" i="5" l="1"/>
  <c r="J38" i="5"/>
  <c r="J30" i="5"/>
  <c r="J32" i="5"/>
  <c r="J504" i="5"/>
  <c r="J503" i="5"/>
  <c r="J502" i="5"/>
  <c r="J491" i="5"/>
  <c r="J474" i="5"/>
  <c r="J473" i="5"/>
  <c r="J472" i="5"/>
  <c r="J471" i="5"/>
  <c r="J470" i="5"/>
  <c r="J469" i="5"/>
  <c r="J468" i="5"/>
  <c r="J467" i="5"/>
  <c r="J466" i="5"/>
  <c r="J465" i="5"/>
  <c r="J440" i="5"/>
  <c r="J435" i="5"/>
  <c r="J429" i="5"/>
  <c r="J421" i="5"/>
  <c r="J414" i="5"/>
  <c r="J409" i="5"/>
  <c r="J404" i="5"/>
  <c r="J403" i="5"/>
  <c r="J398" i="5"/>
  <c r="J390" i="5"/>
  <c r="J388" i="5"/>
  <c r="J379" i="5"/>
  <c r="J377" i="5"/>
  <c r="J376" i="5"/>
  <c r="J367" i="5"/>
  <c r="J366" i="5"/>
  <c r="J365" i="5"/>
  <c r="J357" i="5"/>
  <c r="J349" i="5"/>
  <c r="J347" i="5"/>
  <c r="J346" i="5"/>
  <c r="J336" i="5"/>
  <c r="J332" i="5"/>
  <c r="J328" i="5"/>
  <c r="J320" i="5"/>
  <c r="J315" i="5"/>
  <c r="J310" i="5"/>
  <c r="J298" i="5"/>
  <c r="J295" i="5"/>
  <c r="J281" i="5"/>
  <c r="J276" i="5"/>
  <c r="J269" i="5"/>
  <c r="J268" i="5"/>
  <c r="J251" i="5"/>
  <c r="J248" i="5"/>
  <c r="J245" i="5"/>
  <c r="J244" i="5"/>
  <c r="J240" i="5"/>
  <c r="J224" i="5"/>
  <c r="J223" i="5"/>
  <c r="J218" i="5"/>
  <c r="J217" i="5"/>
  <c r="J213" i="5"/>
  <c r="J212" i="5"/>
  <c r="J204" i="5"/>
  <c r="J192" i="5"/>
  <c r="J191" i="5"/>
  <c r="J185" i="5"/>
  <c r="J180" i="5"/>
  <c r="J159" i="5"/>
  <c r="J156" i="5"/>
  <c r="J147" i="5"/>
  <c r="J138" i="5"/>
  <c r="J133" i="5"/>
  <c r="J130" i="5"/>
  <c r="J126" i="5"/>
  <c r="J122" i="5"/>
  <c r="J118" i="5"/>
  <c r="J117" i="5"/>
  <c r="J114" i="5"/>
  <c r="J107" i="5"/>
  <c r="J106" i="5"/>
  <c r="J102" i="5"/>
  <c r="J98" i="5"/>
  <c r="J97" i="5"/>
  <c r="J96" i="5"/>
  <c r="J92" i="5"/>
  <c r="J88" i="5"/>
  <c r="J84" i="5"/>
  <c r="J77" i="5"/>
  <c r="J73" i="5"/>
  <c r="J69" i="5"/>
  <c r="J65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7" i="5"/>
  <c r="J35" i="5"/>
  <c r="J34" i="5"/>
  <c r="J33" i="5"/>
  <c r="J31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E61" i="5" l="1"/>
  <c r="E60" i="5"/>
  <c r="E59" i="5"/>
  <c r="E57" i="5"/>
  <c r="E56" i="5"/>
  <c r="E55" i="5"/>
  <c r="E54" i="5"/>
  <c r="E51" i="5"/>
  <c r="E52" i="5"/>
  <c r="E50" i="5"/>
  <c r="E49" i="5"/>
  <c r="E48" i="5"/>
  <c r="E47" i="5"/>
  <c r="E46" i="5"/>
  <c r="E42" i="5"/>
  <c r="E43" i="5"/>
  <c r="E44" i="5"/>
  <c r="E41" i="5"/>
  <c r="E38" i="5"/>
  <c r="E37" i="5"/>
  <c r="E36" i="5"/>
  <c r="E33" i="5"/>
  <c r="E32" i="5"/>
  <c r="E31" i="5"/>
  <c r="E30" i="5"/>
  <c r="E29" i="5"/>
  <c r="E27" i="5"/>
  <c r="E23" i="5"/>
  <c r="E21" i="5"/>
  <c r="E20" i="5"/>
  <c r="E19" i="5"/>
  <c r="E18" i="5"/>
  <c r="E17" i="5"/>
  <c r="E16" i="5"/>
  <c r="E15" i="5"/>
  <c r="E125" i="5" l="1"/>
  <c r="K125" i="5" s="1"/>
  <c r="E121" i="5"/>
  <c r="K121" i="5" s="1"/>
  <c r="E105" i="5"/>
  <c r="K105" i="5" s="1"/>
  <c r="E101" i="5"/>
  <c r="K101" i="5" s="1"/>
  <c r="C601" i="5"/>
  <c r="B580" i="5"/>
  <c r="B502" i="5"/>
  <c r="B554" i="5"/>
  <c r="C549" i="5"/>
  <c r="C542" i="5"/>
  <c r="B491" i="5"/>
  <c r="B479" i="5"/>
  <c r="B462" i="5"/>
  <c r="B454" i="5"/>
  <c r="B442" i="5"/>
  <c r="B440" i="5"/>
  <c r="B439" i="5"/>
  <c r="B435" i="5"/>
  <c r="B434" i="5"/>
  <c r="C413" i="5"/>
  <c r="C408" i="5"/>
  <c r="C352" i="5"/>
  <c r="B328" i="5"/>
  <c r="B320" i="5"/>
  <c r="C319" i="5"/>
  <c r="B315" i="5"/>
  <c r="B298" i="5"/>
  <c r="B295" i="5"/>
  <c r="B281" i="5"/>
  <c r="B269" i="5"/>
  <c r="B267" i="5"/>
  <c r="B265" i="5"/>
  <c r="B262" i="5"/>
  <c r="B261" i="5"/>
  <c r="B259" i="5"/>
  <c r="B257" i="5"/>
  <c r="B255" i="5"/>
  <c r="B254" i="5"/>
  <c r="B252" i="5"/>
  <c r="B244" i="5"/>
  <c r="C243" i="5"/>
  <c r="C242" i="5"/>
  <c r="B241" i="5"/>
  <c r="C216" i="5"/>
  <c r="C215" i="5"/>
  <c r="C163" i="5"/>
  <c r="E85" i="5"/>
  <c r="K85" i="5" s="1"/>
  <c r="E95" i="5"/>
  <c r="E80" i="5"/>
  <c r="K80" i="5" s="1"/>
  <c r="E76" i="5"/>
  <c r="K76" i="5" s="1"/>
  <c r="C164" i="5" l="1"/>
  <c r="C602" i="5"/>
  <c r="E68" i="5"/>
  <c r="K68" i="5" s="1"/>
  <c r="E87" i="5"/>
  <c r="K504" i="5"/>
  <c r="K503" i="5"/>
  <c r="K502" i="5"/>
  <c r="K491" i="5"/>
  <c r="K474" i="5"/>
  <c r="K473" i="5"/>
  <c r="K472" i="5"/>
  <c r="K471" i="5"/>
  <c r="K470" i="5"/>
  <c r="K469" i="5"/>
  <c r="K468" i="5"/>
  <c r="K467" i="5"/>
  <c r="K466" i="5"/>
  <c r="K465" i="5"/>
  <c r="K440" i="5"/>
  <c r="K435" i="5"/>
  <c r="K429" i="5"/>
  <c r="K421" i="5"/>
  <c r="K414" i="5"/>
  <c r="K409" i="5"/>
  <c r="K404" i="5"/>
  <c r="K403" i="5"/>
  <c r="K398" i="5"/>
  <c r="K390" i="5"/>
  <c r="K388" i="5"/>
  <c r="K379" i="5"/>
  <c r="K377" i="5"/>
  <c r="K376" i="5"/>
  <c r="K367" i="5"/>
  <c r="K366" i="5"/>
  <c r="K365" i="5"/>
  <c r="K357" i="5"/>
  <c r="K349" i="5"/>
  <c r="K347" i="5"/>
  <c r="K346" i="5"/>
  <c r="K336" i="5"/>
  <c r="K332" i="5"/>
  <c r="K328" i="5"/>
  <c r="K320" i="5"/>
  <c r="K315" i="5"/>
  <c r="K310" i="5"/>
  <c r="K298" i="5"/>
  <c r="K295" i="5"/>
  <c r="K281" i="5"/>
  <c r="K276" i="5"/>
  <c r="K269" i="5"/>
  <c r="K268" i="5"/>
  <c r="K251" i="5"/>
  <c r="K248" i="5"/>
  <c r="K245" i="5"/>
  <c r="K244" i="5"/>
  <c r="K240" i="5"/>
  <c r="K224" i="5"/>
  <c r="K223" i="5"/>
  <c r="K218" i="5"/>
  <c r="K213" i="5"/>
  <c r="K212" i="5"/>
  <c r="K204" i="5"/>
  <c r="K192" i="5"/>
  <c r="K191" i="5"/>
  <c r="K185" i="5"/>
  <c r="K180" i="5"/>
  <c r="K159" i="5"/>
  <c r="K156" i="5"/>
  <c r="K147" i="5"/>
  <c r="K138" i="5"/>
  <c r="K114" i="5"/>
  <c r="K133" i="5"/>
  <c r="K107" i="5"/>
  <c r="K106" i="5"/>
  <c r="K102" i="5"/>
  <c r="K98" i="5"/>
  <c r="K97" i="5"/>
  <c r="K96" i="5"/>
  <c r="K130" i="5"/>
  <c r="K126" i="5"/>
  <c r="K122" i="5"/>
  <c r="K118" i="5"/>
  <c r="K92" i="5"/>
  <c r="K88" i="5"/>
  <c r="K84" i="5"/>
  <c r="K77" i="5"/>
  <c r="K73" i="5"/>
  <c r="K69" i="5"/>
  <c r="K65" i="5"/>
  <c r="K63" i="5"/>
  <c r="K62" i="5"/>
  <c r="K17" i="5"/>
  <c r="K16" i="5"/>
  <c r="K15" i="5"/>
  <c r="K13" i="5"/>
  <c r="K12" i="5"/>
  <c r="K11" i="5"/>
  <c r="K10" i="5"/>
  <c r="K9" i="5"/>
  <c r="K8" i="5"/>
  <c r="K7" i="5"/>
  <c r="J8" i="5"/>
  <c r="J7" i="5"/>
  <c r="E86" i="5" l="1"/>
  <c r="K86" i="5" s="1"/>
  <c r="K87" i="5"/>
  <c r="C165" i="5"/>
  <c r="C603" i="5"/>
  <c r="E67" i="5"/>
  <c r="K67" i="5" s="1"/>
  <c r="E64" i="5"/>
  <c r="E14" i="5" l="1"/>
  <c r="K14" i="5" s="1"/>
  <c r="K64" i="5"/>
  <c r="B414" i="5"/>
  <c r="B365" i="5"/>
  <c r="B6" i="5" l="1"/>
  <c r="C6" i="5" s="1"/>
  <c r="C146" i="5"/>
  <c r="B566" i="5" l="1"/>
  <c r="B346" i="5"/>
  <c r="B332" i="5"/>
  <c r="B268" i="5"/>
  <c r="B251" i="5"/>
  <c r="B240" i="5"/>
  <c r="B191" i="5"/>
  <c r="K217" i="5" l="1"/>
  <c r="I599" i="4"/>
  <c r="I604" i="4"/>
  <c r="H510" i="4"/>
  <c r="G510" i="4"/>
  <c r="I510" i="4" s="1"/>
  <c r="G210" i="4"/>
  <c r="J183" i="4"/>
  <c r="I183" i="4"/>
  <c r="G142" i="4"/>
  <c r="I142" i="4" s="1"/>
  <c r="J130" i="4"/>
  <c r="J129" i="4"/>
  <c r="I129" i="4"/>
  <c r="J40" i="4"/>
  <c r="I40" i="4"/>
  <c r="J29" i="4"/>
  <c r="I29" i="4"/>
  <c r="G221" i="4"/>
  <c r="H221" i="4" s="1"/>
  <c r="G220" i="4"/>
  <c r="H220" i="4" s="1"/>
  <c r="G294" i="4"/>
  <c r="H294" i="4" s="1"/>
  <c r="H569" i="4"/>
  <c r="H572" i="4"/>
  <c r="H570" i="4"/>
  <c r="D365" i="4"/>
  <c r="G301" i="4"/>
  <c r="J301" i="4" s="1"/>
  <c r="G300" i="4"/>
  <c r="H300" i="4" s="1"/>
  <c r="D301" i="4"/>
  <c r="H246" i="4"/>
  <c r="G308" i="4"/>
  <c r="D308" i="4"/>
  <c r="D305" i="4"/>
  <c r="G305" i="4"/>
  <c r="J305" i="4" s="1"/>
  <c r="G299" i="4"/>
  <c r="I299" i="4" s="1"/>
  <c r="G296" i="4"/>
  <c r="I296" i="4" s="1"/>
  <c r="G297" i="4"/>
  <c r="J297" i="4" s="1"/>
  <c r="G295" i="4"/>
  <c r="I295" i="4" s="1"/>
  <c r="G293" i="4"/>
  <c r="H293" i="4" s="1"/>
  <c r="G292" i="4"/>
  <c r="H292" i="4" s="1"/>
  <c r="G290" i="4"/>
  <c r="I290" i="4" s="1"/>
  <c r="G289" i="4"/>
  <c r="H289" i="4" s="1"/>
  <c r="G274" i="4"/>
  <c r="J274" i="4" s="1"/>
  <c r="G273" i="4"/>
  <c r="I273" i="4" s="1"/>
  <c r="I280" i="4"/>
  <c r="I279" i="4"/>
  <c r="I278" i="4"/>
  <c r="E280" i="4"/>
  <c r="J280" i="4" s="1"/>
  <c r="E279" i="4"/>
  <c r="J279" i="4" s="1"/>
  <c r="E278" i="4"/>
  <c r="J278" i="4" s="1"/>
  <c r="J269" i="4"/>
  <c r="I269" i="4"/>
  <c r="J267" i="4"/>
  <c r="I267" i="4"/>
  <c r="J266" i="4"/>
  <c r="I266" i="4"/>
  <c r="G268" i="4"/>
  <c r="J268" i="4" s="1"/>
  <c r="G263" i="4"/>
  <c r="J263" i="4" s="1"/>
  <c r="J256" i="4"/>
  <c r="J257" i="4"/>
  <c r="I256" i="4"/>
  <c r="I257" i="4"/>
  <c r="D246" i="4"/>
  <c r="F219" i="4"/>
  <c r="H228" i="4"/>
  <c r="E219" i="4"/>
  <c r="M219" i="4"/>
  <c r="G316" i="4"/>
  <c r="I316" i="4" s="1"/>
  <c r="G317" i="4"/>
  <c r="J317" i="4" s="1"/>
  <c r="G318" i="4"/>
  <c r="I318" i="4" s="1"/>
  <c r="G319" i="4"/>
  <c r="J319" i="4" s="1"/>
  <c r="G320" i="4"/>
  <c r="I320" i="4" s="1"/>
  <c r="G321" i="4"/>
  <c r="J321" i="4" s="1"/>
  <c r="G322" i="4"/>
  <c r="I322" i="4" s="1"/>
  <c r="G323" i="4"/>
  <c r="J323" i="4" s="1"/>
  <c r="G324" i="4"/>
  <c r="I324" i="4" s="1"/>
  <c r="G325" i="4"/>
  <c r="J325" i="4" s="1"/>
  <c r="G315" i="4"/>
  <c r="I315" i="4" s="1"/>
  <c r="G311" i="4"/>
  <c r="J311" i="4" s="1"/>
  <c r="G310" i="4"/>
  <c r="I310" i="4" s="1"/>
  <c r="G348" i="4"/>
  <c r="H348" i="4" s="1"/>
  <c r="G349" i="4"/>
  <c r="H349" i="4" s="1"/>
  <c r="G350" i="4"/>
  <c r="I350" i="4" s="1"/>
  <c r="G351" i="4"/>
  <c r="I351" i="4" s="1"/>
  <c r="G352" i="4"/>
  <c r="H352" i="4" s="1"/>
  <c r="G353" i="4"/>
  <c r="I353" i="4" s="1"/>
  <c r="G354" i="4"/>
  <c r="J354" i="4" s="1"/>
  <c r="G355" i="4"/>
  <c r="I355" i="4" s="1"/>
  <c r="G356" i="4"/>
  <c r="I356" i="4" s="1"/>
  <c r="G357" i="4"/>
  <c r="I357" i="4" s="1"/>
  <c r="G358" i="4"/>
  <c r="I358" i="4" s="1"/>
  <c r="G359" i="4"/>
  <c r="I359" i="4" s="1"/>
  <c r="G360" i="4"/>
  <c r="J360" i="4" s="1"/>
  <c r="G361" i="4"/>
  <c r="J361" i="4" s="1"/>
  <c r="G362" i="4"/>
  <c r="J362" i="4" s="1"/>
  <c r="G347" i="4"/>
  <c r="H347" i="4" s="1"/>
  <c r="I387" i="4"/>
  <c r="J391" i="4"/>
  <c r="J390" i="4"/>
  <c r="H577" i="4"/>
  <c r="H576" i="4"/>
  <c r="H581" i="4"/>
  <c r="H580" i="4"/>
  <c r="J621" i="4"/>
  <c r="I621" i="4"/>
  <c r="J619" i="4"/>
  <c r="I619" i="4"/>
  <c r="J617" i="4"/>
  <c r="I617" i="4"/>
  <c r="G624" i="4"/>
  <c r="J624" i="4" s="1"/>
  <c r="H621" i="4"/>
  <c r="H619" i="4"/>
  <c r="H617" i="4"/>
  <c r="G625" i="4"/>
  <c r="I625" i="4" s="1"/>
  <c r="G623" i="4"/>
  <c r="J623" i="4" s="1"/>
  <c r="G622" i="4"/>
  <c r="H622" i="4" s="1"/>
  <c r="J569" i="4"/>
  <c r="I569" i="4"/>
  <c r="J570" i="4"/>
  <c r="I570" i="4"/>
  <c r="J572" i="4"/>
  <c r="I572" i="4"/>
  <c r="J577" i="4"/>
  <c r="I577" i="4"/>
  <c r="J576" i="4"/>
  <c r="I576" i="4"/>
  <c r="J505" i="4"/>
  <c r="I505" i="4"/>
  <c r="H365" i="4"/>
  <c r="I294" i="4" l="1"/>
  <c r="I300" i="4"/>
  <c r="I308" i="4"/>
  <c r="H623" i="4"/>
  <c r="H624" i="4"/>
  <c r="I624" i="4"/>
  <c r="J347" i="4"/>
  <c r="J351" i="4"/>
  <c r="J355" i="4"/>
  <c r="J359" i="4"/>
  <c r="H351" i="4"/>
  <c r="H353" i="4"/>
  <c r="H290" i="4"/>
  <c r="I292" i="4"/>
  <c r="H295" i="4"/>
  <c r="J295" i="4"/>
  <c r="J299" i="4"/>
  <c r="H310" i="4"/>
  <c r="J310" i="4"/>
  <c r="J316" i="4"/>
  <c r="J320" i="4"/>
  <c r="J324" i="4"/>
  <c r="I623" i="4"/>
  <c r="J349" i="4"/>
  <c r="J353" i="4"/>
  <c r="J357" i="4"/>
  <c r="I361" i="4"/>
  <c r="H355" i="4"/>
  <c r="I263" i="4"/>
  <c r="J273" i="4"/>
  <c r="I289" i="4"/>
  <c r="H296" i="4"/>
  <c r="J296" i="4"/>
  <c r="H299" i="4"/>
  <c r="H315" i="4"/>
  <c r="J315" i="4"/>
  <c r="J318" i="4"/>
  <c r="J322" i="4"/>
  <c r="J350" i="4"/>
  <c r="J352" i="4"/>
  <c r="J356" i="4"/>
  <c r="J358" i="4"/>
  <c r="I268" i="4"/>
  <c r="H625" i="4"/>
  <c r="J622" i="4"/>
  <c r="J625" i="4"/>
  <c r="I347" i="4"/>
  <c r="I348" i="4"/>
  <c r="I349" i="4"/>
  <c r="I352" i="4"/>
  <c r="I354" i="4"/>
  <c r="H354" i="4"/>
  <c r="H268" i="4"/>
  <c r="H273" i="4"/>
  <c r="I274" i="4"/>
  <c r="I293" i="4"/>
  <c r="H297" i="4"/>
  <c r="I297" i="4"/>
  <c r="H305" i="4"/>
  <c r="I305" i="4"/>
  <c r="H308" i="4"/>
  <c r="J308" i="4"/>
  <c r="H311" i="4"/>
  <c r="H316" i="4"/>
  <c r="H318" i="4"/>
  <c r="H320" i="4"/>
  <c r="H322" i="4"/>
  <c r="H324" i="4"/>
  <c r="I311" i="4"/>
  <c r="I317" i="4"/>
  <c r="I319" i="4"/>
  <c r="I321" i="4"/>
  <c r="I323" i="4"/>
  <c r="I325" i="4"/>
  <c r="I301" i="4"/>
  <c r="J294" i="4"/>
  <c r="H142" i="4"/>
  <c r="J510" i="4"/>
  <c r="I622" i="4"/>
  <c r="J348" i="4"/>
  <c r="H274" i="4"/>
  <c r="H317" i="4"/>
  <c r="H319" i="4"/>
  <c r="H321" i="4"/>
  <c r="H323" i="4"/>
  <c r="H325" i="4"/>
  <c r="H301" i="4"/>
  <c r="J88" i="4"/>
  <c r="I88" i="4"/>
  <c r="J86" i="4"/>
  <c r="I86" i="4"/>
  <c r="J84" i="4"/>
  <c r="I84" i="4"/>
  <c r="J82" i="4"/>
  <c r="J81" i="4"/>
  <c r="I81" i="4"/>
  <c r="J79" i="4"/>
  <c r="I79" i="4"/>
  <c r="H25" i="4" l="1"/>
  <c r="M536" i="4" l="1"/>
  <c r="J272" i="4" l="1"/>
  <c r="I272" i="4"/>
  <c r="J264" i="4"/>
  <c r="I264" i="4"/>
  <c r="J255" i="4"/>
  <c r="I255" i="4"/>
  <c r="J254" i="4"/>
  <c r="I254" i="4"/>
  <c r="J246" i="4"/>
  <c r="J300" i="4"/>
  <c r="H253" i="4"/>
  <c r="G253" i="4"/>
  <c r="J253" i="4" s="1"/>
  <c r="I253" i="4" l="1"/>
  <c r="G28" i="4"/>
  <c r="J28" i="4" s="1"/>
  <c r="G27" i="4"/>
  <c r="J27" i="4" s="1"/>
  <c r="G26" i="4"/>
  <c r="J26" i="4" s="1"/>
  <c r="I26" i="4" l="1"/>
  <c r="I28" i="4"/>
  <c r="I27" i="4"/>
  <c r="J565" i="4"/>
  <c r="I565" i="4"/>
  <c r="J564" i="4"/>
  <c r="I564" i="4"/>
  <c r="J563" i="4"/>
  <c r="I563" i="4"/>
  <c r="J562" i="4"/>
  <c r="I562" i="4"/>
  <c r="J561" i="4"/>
  <c r="I561" i="4"/>
  <c r="J560" i="4"/>
  <c r="I560" i="4"/>
  <c r="J559" i="4"/>
  <c r="I559" i="4"/>
  <c r="J558" i="4"/>
  <c r="I558" i="4"/>
  <c r="J557" i="4"/>
  <c r="I557" i="4"/>
  <c r="J554" i="4"/>
  <c r="I554" i="4"/>
  <c r="J553" i="4"/>
  <c r="I553" i="4"/>
  <c r="J552" i="4"/>
  <c r="I552" i="4"/>
  <c r="J551" i="4"/>
  <c r="I551" i="4"/>
  <c r="J550" i="4"/>
  <c r="I550" i="4"/>
  <c r="J549" i="4"/>
  <c r="I549" i="4"/>
  <c r="J548" i="4"/>
  <c r="I548" i="4"/>
  <c r="J547" i="4"/>
  <c r="I547" i="4"/>
  <c r="J546" i="4"/>
  <c r="I546" i="4"/>
  <c r="J545" i="4"/>
  <c r="I545" i="4"/>
  <c r="J544" i="4"/>
  <c r="I544" i="4"/>
  <c r="J543" i="4"/>
  <c r="I543" i="4"/>
  <c r="J538" i="4"/>
  <c r="I538" i="4"/>
  <c r="J537" i="4"/>
  <c r="I537" i="4"/>
  <c r="J536" i="4"/>
  <c r="I536" i="4"/>
  <c r="J528" i="4"/>
  <c r="I528" i="4"/>
  <c r="J527" i="4"/>
  <c r="I527" i="4"/>
  <c r="J526" i="4"/>
  <c r="I526" i="4"/>
  <c r="I525" i="4"/>
  <c r="J524" i="4"/>
  <c r="I524" i="4"/>
  <c r="J523" i="4"/>
  <c r="I523" i="4"/>
  <c r="J522" i="4"/>
  <c r="I522" i="4"/>
  <c r="J521" i="4"/>
  <c r="J520" i="4"/>
  <c r="I520" i="4"/>
  <c r="J519" i="4"/>
  <c r="I519" i="4"/>
  <c r="J518" i="4"/>
  <c r="I518" i="4"/>
  <c r="J517" i="4"/>
  <c r="I517" i="4"/>
  <c r="J516" i="4"/>
  <c r="I516" i="4"/>
  <c r="J515" i="4"/>
  <c r="I515" i="4"/>
  <c r="J514" i="4"/>
  <c r="I514" i="4"/>
  <c r="J513" i="4"/>
  <c r="I513" i="4"/>
  <c r="J512" i="4"/>
  <c r="I512" i="4"/>
  <c r="J511" i="4"/>
  <c r="I511" i="4"/>
  <c r="J509" i="4"/>
  <c r="I509" i="4"/>
  <c r="J508" i="4"/>
  <c r="I508" i="4"/>
  <c r="J504" i="4"/>
  <c r="I504" i="4"/>
  <c r="J503" i="4"/>
  <c r="I503" i="4"/>
  <c r="J501" i="4"/>
  <c r="I501" i="4"/>
  <c r="J500" i="4"/>
  <c r="I500" i="4"/>
  <c r="J499" i="4"/>
  <c r="I499" i="4"/>
  <c r="J498" i="4"/>
  <c r="I498" i="4"/>
  <c r="J497" i="4"/>
  <c r="I497" i="4"/>
  <c r="J495" i="4"/>
  <c r="I495" i="4"/>
  <c r="J494" i="4"/>
  <c r="I494" i="4"/>
  <c r="J493" i="4"/>
  <c r="I493" i="4"/>
  <c r="J492" i="4"/>
  <c r="I492" i="4"/>
  <c r="J491" i="4"/>
  <c r="I491" i="4"/>
  <c r="J490" i="4"/>
  <c r="I490" i="4"/>
  <c r="J489" i="4"/>
  <c r="I489" i="4"/>
  <c r="J487" i="4"/>
  <c r="I487" i="4"/>
  <c r="J486" i="4"/>
  <c r="I486" i="4"/>
  <c r="J485" i="4"/>
  <c r="I485" i="4"/>
  <c r="J484" i="4"/>
  <c r="I484" i="4"/>
  <c r="J483" i="4"/>
  <c r="I483" i="4"/>
  <c r="J482" i="4"/>
  <c r="I482" i="4"/>
  <c r="D521" i="4" l="1"/>
  <c r="I521" i="4" s="1"/>
  <c r="I42" i="4" l="1"/>
  <c r="I76" i="4"/>
  <c r="J76" i="4"/>
  <c r="I77" i="4"/>
  <c r="J77" i="4"/>
  <c r="J75" i="4"/>
  <c r="I75" i="4"/>
  <c r="I72" i="4"/>
  <c r="J72" i="4"/>
  <c r="H73" i="4"/>
  <c r="H71" i="4"/>
  <c r="H70" i="4"/>
  <c r="H69" i="4"/>
  <c r="G73" i="4"/>
  <c r="J73" i="4" s="1"/>
  <c r="G71" i="4"/>
  <c r="J71" i="4" s="1"/>
  <c r="G70" i="4"/>
  <c r="J70" i="4" s="1"/>
  <c r="G69" i="4"/>
  <c r="D73" i="4"/>
  <c r="D71" i="4"/>
  <c r="D70" i="4"/>
  <c r="D69" i="4"/>
  <c r="J480" i="4"/>
  <c r="I480" i="4"/>
  <c r="J479" i="4"/>
  <c r="I479" i="4"/>
  <c r="J478" i="4"/>
  <c r="I478" i="4"/>
  <c r="J475" i="4"/>
  <c r="I475" i="4"/>
  <c r="J474" i="4"/>
  <c r="J473" i="4"/>
  <c r="J471" i="4"/>
  <c r="I471" i="4"/>
  <c r="J470" i="4"/>
  <c r="I470" i="4"/>
  <c r="J469" i="4"/>
  <c r="I469" i="4"/>
  <c r="J468" i="4"/>
  <c r="I468" i="4"/>
  <c r="J467" i="4"/>
  <c r="I467" i="4"/>
  <c r="J466" i="4"/>
  <c r="I466" i="4"/>
  <c r="I465" i="4"/>
  <c r="I464" i="4"/>
  <c r="J463" i="4"/>
  <c r="I463" i="4"/>
  <c r="J461" i="4"/>
  <c r="I461" i="4"/>
  <c r="J460" i="4"/>
  <c r="I460" i="4"/>
  <c r="J459" i="4"/>
  <c r="I459" i="4"/>
  <c r="J458" i="4"/>
  <c r="I458" i="4"/>
  <c r="I454" i="4"/>
  <c r="J453" i="4"/>
  <c r="I453" i="4"/>
  <c r="J452" i="4"/>
  <c r="I452" i="4"/>
  <c r="J451" i="4"/>
  <c r="I451" i="4"/>
  <c r="J449" i="4"/>
  <c r="I449" i="4"/>
  <c r="I447" i="4"/>
  <c r="I446" i="4"/>
  <c r="I440" i="4"/>
  <c r="J440" i="4"/>
  <c r="I441" i="4"/>
  <c r="J441" i="4"/>
  <c r="I442" i="4"/>
  <c r="I443" i="4"/>
  <c r="J443" i="4"/>
  <c r="I444" i="4"/>
  <c r="J444" i="4"/>
  <c r="I445" i="4"/>
  <c r="J445" i="4"/>
  <c r="J439" i="4"/>
  <c r="I439" i="4"/>
  <c r="J418" i="4"/>
  <c r="I418" i="4"/>
  <c r="J417" i="4"/>
  <c r="I417" i="4"/>
  <c r="J416" i="4"/>
  <c r="I416" i="4"/>
  <c r="J413" i="4"/>
  <c r="I413" i="4"/>
  <c r="J409" i="4"/>
  <c r="I409" i="4"/>
  <c r="J405" i="4"/>
  <c r="I405" i="4"/>
  <c r="J403" i="4"/>
  <c r="I403" i="4"/>
  <c r="J402" i="4"/>
  <c r="I402" i="4"/>
  <c r="H155" i="4"/>
  <c r="H157" i="4"/>
  <c r="G157" i="4"/>
  <c r="I157" i="4" s="1"/>
  <c r="G155" i="4"/>
  <c r="D155" i="4"/>
  <c r="H145" i="4"/>
  <c r="H144" i="4"/>
  <c r="D143" i="4"/>
  <c r="G145" i="4"/>
  <c r="I145" i="4" s="1"/>
  <c r="G144" i="4"/>
  <c r="I144" i="4" s="1"/>
  <c r="I155" i="4" l="1"/>
  <c r="I69" i="4"/>
  <c r="H143" i="4"/>
  <c r="G143" i="4"/>
  <c r="I143" i="4" s="1"/>
  <c r="G156" i="4"/>
  <c r="I156" i="4" s="1"/>
  <c r="J69" i="4"/>
  <c r="I73" i="4"/>
  <c r="I71" i="4"/>
  <c r="I70" i="4"/>
  <c r="H156" i="4"/>
  <c r="G128" i="4" l="1"/>
  <c r="D128" i="4"/>
  <c r="H128" i="4" l="1"/>
  <c r="I128" i="4"/>
  <c r="J128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3" i="4"/>
  <c r="J174" i="4"/>
  <c r="J175" i="4"/>
  <c r="J176" i="4"/>
  <c r="J177" i="4"/>
  <c r="J178" i="4"/>
  <c r="J181" i="4"/>
  <c r="J182" i="4"/>
  <c r="J184" i="4"/>
  <c r="J185" i="4"/>
  <c r="J186" i="4"/>
  <c r="J187" i="4"/>
  <c r="J188" i="4"/>
  <c r="J189" i="4"/>
  <c r="J191" i="4"/>
  <c r="J193" i="4"/>
  <c r="J194" i="4"/>
  <c r="J197" i="4"/>
  <c r="J198" i="4"/>
  <c r="J199" i="4"/>
  <c r="J200" i="4"/>
  <c r="J203" i="4"/>
  <c r="J204" i="4"/>
  <c r="J205" i="4"/>
  <c r="J206" i="4"/>
  <c r="J207" i="4"/>
  <c r="J208" i="4"/>
  <c r="J209" i="4"/>
  <c r="J210" i="4"/>
  <c r="J212" i="4"/>
  <c r="J213" i="4"/>
  <c r="J214" i="4"/>
  <c r="J218" i="4"/>
  <c r="J220" i="4"/>
  <c r="J221" i="4"/>
  <c r="J223" i="4"/>
  <c r="J224" i="4"/>
  <c r="J226" i="4"/>
  <c r="J227" i="4"/>
  <c r="J228" i="4"/>
  <c r="J229" i="4"/>
  <c r="J230" i="4"/>
  <c r="J233" i="4"/>
  <c r="J236" i="4"/>
  <c r="J237" i="4"/>
  <c r="J239" i="4"/>
  <c r="J240" i="4"/>
  <c r="J243" i="4"/>
  <c r="I140" i="4"/>
  <c r="I141" i="4"/>
  <c r="I146" i="4"/>
  <c r="I147" i="4"/>
  <c r="I148" i="4"/>
  <c r="I149" i="4"/>
  <c r="I150" i="4"/>
  <c r="I151" i="4"/>
  <c r="I152" i="4"/>
  <c r="I153" i="4"/>
  <c r="I154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3" i="4"/>
  <c r="I174" i="4"/>
  <c r="I175" i="4"/>
  <c r="I176" i="4"/>
  <c r="I177" i="4"/>
  <c r="I178" i="4"/>
  <c r="I181" i="4"/>
  <c r="I182" i="4"/>
  <c r="I184" i="4"/>
  <c r="I185" i="4"/>
  <c r="I186" i="4"/>
  <c r="I187" i="4"/>
  <c r="I188" i="4"/>
  <c r="I189" i="4"/>
  <c r="I191" i="4"/>
  <c r="I192" i="4"/>
  <c r="I193" i="4"/>
  <c r="I194" i="4"/>
  <c r="I197" i="4"/>
  <c r="I198" i="4"/>
  <c r="I199" i="4"/>
  <c r="I200" i="4"/>
  <c r="I203" i="4"/>
  <c r="I204" i="4"/>
  <c r="I205" i="4"/>
  <c r="I206" i="4"/>
  <c r="I207" i="4"/>
  <c r="I208" i="4"/>
  <c r="I209" i="4"/>
  <c r="I212" i="4"/>
  <c r="I213" i="4"/>
  <c r="I214" i="4"/>
  <c r="I218" i="4"/>
  <c r="I220" i="4"/>
  <c r="I223" i="4"/>
  <c r="I224" i="4"/>
  <c r="I226" i="4"/>
  <c r="I227" i="4"/>
  <c r="I233" i="4"/>
  <c r="I236" i="4"/>
  <c r="I237" i="4"/>
  <c r="I239" i="4"/>
  <c r="I240" i="4"/>
  <c r="I243" i="4"/>
  <c r="J139" i="4"/>
  <c r="I139" i="4"/>
  <c r="H225" i="4"/>
  <c r="H222" i="4"/>
  <c r="H219" i="4" s="1"/>
  <c r="G225" i="4"/>
  <c r="J225" i="4" s="1"/>
  <c r="G222" i="4"/>
  <c r="M222" i="4"/>
  <c r="H202" i="4"/>
  <c r="G202" i="4"/>
  <c r="J202" i="4" s="1"/>
  <c r="D202" i="4"/>
  <c r="I202" i="4" s="1"/>
  <c r="J120" i="4"/>
  <c r="J121" i="4"/>
  <c r="J122" i="4"/>
  <c r="J123" i="4"/>
  <c r="J126" i="4"/>
  <c r="J119" i="4"/>
  <c r="I126" i="4"/>
  <c r="I120" i="4"/>
  <c r="I121" i="4"/>
  <c r="I122" i="4"/>
  <c r="I123" i="4"/>
  <c r="I124" i="4"/>
  <c r="I119" i="4"/>
  <c r="J42" i="4"/>
  <c r="J41" i="4"/>
  <c r="J39" i="4"/>
  <c r="J30" i="4"/>
  <c r="I41" i="4"/>
  <c r="I39" i="4"/>
  <c r="I30" i="4"/>
  <c r="G38" i="4"/>
  <c r="J38" i="4" s="1"/>
  <c r="D38" i="4"/>
  <c r="J581" i="4"/>
  <c r="J582" i="4"/>
  <c r="J583" i="4"/>
  <c r="J584" i="4"/>
  <c r="J585" i="4"/>
  <c r="J586" i="4"/>
  <c r="J587" i="4"/>
  <c r="J588" i="4"/>
  <c r="J589" i="4"/>
  <c r="J590" i="4"/>
  <c r="J591" i="4"/>
  <c r="J593" i="4"/>
  <c r="J594" i="4"/>
  <c r="J595" i="4"/>
  <c r="J596" i="4"/>
  <c r="J597" i="4"/>
  <c r="J599" i="4"/>
  <c r="J600" i="4"/>
  <c r="J602" i="4"/>
  <c r="J603" i="4"/>
  <c r="J604" i="4"/>
  <c r="J606" i="4"/>
  <c r="J607" i="4"/>
  <c r="J608" i="4"/>
  <c r="J609" i="4"/>
  <c r="J611" i="4"/>
  <c r="J612" i="4"/>
  <c r="J580" i="4"/>
  <c r="I581" i="4"/>
  <c r="I582" i="4"/>
  <c r="I583" i="4"/>
  <c r="I584" i="4"/>
  <c r="I585" i="4"/>
  <c r="I586" i="4"/>
  <c r="I587" i="4"/>
  <c r="I588" i="4"/>
  <c r="I589" i="4"/>
  <c r="I590" i="4"/>
  <c r="I591" i="4"/>
  <c r="I593" i="4"/>
  <c r="I594" i="4"/>
  <c r="I595" i="4"/>
  <c r="I596" i="4"/>
  <c r="I597" i="4"/>
  <c r="I600" i="4"/>
  <c r="I602" i="4"/>
  <c r="I603" i="4"/>
  <c r="I606" i="4"/>
  <c r="I607" i="4"/>
  <c r="I608" i="4"/>
  <c r="I609" i="4"/>
  <c r="I611" i="4"/>
  <c r="I612" i="4"/>
  <c r="I580" i="4"/>
  <c r="J101" i="4"/>
  <c r="J102" i="4"/>
  <c r="J103" i="4"/>
  <c r="J107" i="4"/>
  <c r="J110" i="4"/>
  <c r="J111" i="4"/>
  <c r="J113" i="4"/>
  <c r="I102" i="4"/>
  <c r="I103" i="4"/>
  <c r="I107" i="4"/>
  <c r="I110" i="4"/>
  <c r="I113" i="4"/>
  <c r="J92" i="4"/>
  <c r="J93" i="4"/>
  <c r="J94" i="4"/>
  <c r="J95" i="4"/>
  <c r="J97" i="4"/>
  <c r="J98" i="4"/>
  <c r="J99" i="4"/>
  <c r="J91" i="4"/>
  <c r="I92" i="4"/>
  <c r="I93" i="4"/>
  <c r="I94" i="4"/>
  <c r="I95" i="4"/>
  <c r="I97" i="4"/>
  <c r="I98" i="4"/>
  <c r="I99" i="4"/>
  <c r="I91" i="4"/>
  <c r="J67" i="4"/>
  <c r="J65" i="4"/>
  <c r="J66" i="4"/>
  <c r="J64" i="4"/>
  <c r="I66" i="4"/>
  <c r="I67" i="4"/>
  <c r="I65" i="4"/>
  <c r="I64" i="4"/>
  <c r="J116" i="4"/>
  <c r="J117" i="4"/>
  <c r="J115" i="4"/>
  <c r="I116" i="4"/>
  <c r="I117" i="4"/>
  <c r="I115" i="4"/>
  <c r="J132" i="4"/>
  <c r="J134" i="4"/>
  <c r="J135" i="4"/>
  <c r="J131" i="4"/>
  <c r="I132" i="4"/>
  <c r="I134" i="4"/>
  <c r="I135" i="4"/>
  <c r="I131" i="4"/>
  <c r="J284" i="4"/>
  <c r="J285" i="4"/>
  <c r="J286" i="4"/>
  <c r="J288" i="4"/>
  <c r="J289" i="4"/>
  <c r="J290" i="4"/>
  <c r="J291" i="4"/>
  <c r="J292" i="4"/>
  <c r="J293" i="4"/>
  <c r="J283" i="4"/>
  <c r="I284" i="4"/>
  <c r="I285" i="4"/>
  <c r="I286" i="4"/>
  <c r="I288" i="4"/>
  <c r="I291" i="4"/>
  <c r="I283" i="4"/>
  <c r="J365" i="4"/>
  <c r="J371" i="4"/>
  <c r="J372" i="4"/>
  <c r="J373" i="4"/>
  <c r="J374" i="4"/>
  <c r="J376" i="4"/>
  <c r="J377" i="4"/>
  <c r="J378" i="4"/>
  <c r="J379" i="4"/>
  <c r="J380" i="4"/>
  <c r="J381" i="4"/>
  <c r="J383" i="4"/>
  <c r="J385" i="4"/>
  <c r="J387" i="4"/>
  <c r="J393" i="4"/>
  <c r="J364" i="4"/>
  <c r="I371" i="4"/>
  <c r="I372" i="4"/>
  <c r="I373" i="4"/>
  <c r="I374" i="4"/>
  <c r="I376" i="4"/>
  <c r="I377" i="4"/>
  <c r="I378" i="4"/>
  <c r="I379" i="4"/>
  <c r="I380" i="4"/>
  <c r="I381" i="4"/>
  <c r="I383" i="4"/>
  <c r="I385" i="4"/>
  <c r="I393" i="4"/>
  <c r="I364" i="4"/>
  <c r="J331" i="4"/>
  <c r="J332" i="4"/>
  <c r="J333" i="4"/>
  <c r="J334" i="4"/>
  <c r="J335" i="4"/>
  <c r="J336" i="4"/>
  <c r="J337" i="4"/>
  <c r="J338" i="4"/>
  <c r="J339" i="4"/>
  <c r="J340" i="4"/>
  <c r="J341" i="4"/>
  <c r="J342" i="4"/>
  <c r="J343" i="4"/>
  <c r="J344" i="4"/>
  <c r="J345" i="4"/>
  <c r="J330" i="4"/>
  <c r="J329" i="4"/>
  <c r="J328" i="4"/>
  <c r="I332" i="4"/>
  <c r="I335" i="4"/>
  <c r="I337" i="4"/>
  <c r="I339" i="4"/>
  <c r="I340" i="4"/>
  <c r="I341" i="4"/>
  <c r="I342" i="4"/>
  <c r="I343" i="4"/>
  <c r="I344" i="4"/>
  <c r="I345" i="4"/>
  <c r="I330" i="4"/>
  <c r="I329" i="4"/>
  <c r="I328" i="4"/>
  <c r="J399" i="4"/>
  <c r="J400" i="4"/>
  <c r="J398" i="4"/>
  <c r="I399" i="4"/>
  <c r="I400" i="4"/>
  <c r="I398" i="4"/>
  <c r="J435" i="4"/>
  <c r="J422" i="4"/>
  <c r="J423" i="4"/>
  <c r="J424" i="4"/>
  <c r="J425" i="4"/>
  <c r="J426" i="4"/>
  <c r="J427" i="4"/>
  <c r="J429" i="4"/>
  <c r="J430" i="4"/>
  <c r="J431" i="4"/>
  <c r="J432" i="4"/>
  <c r="J433" i="4"/>
  <c r="J434" i="4"/>
  <c r="I422" i="4"/>
  <c r="I423" i="4"/>
  <c r="I424" i="4"/>
  <c r="I425" i="4"/>
  <c r="I426" i="4"/>
  <c r="I427" i="4"/>
  <c r="I429" i="4"/>
  <c r="I430" i="4"/>
  <c r="I431" i="4"/>
  <c r="I432" i="4"/>
  <c r="I433" i="4"/>
  <c r="I434" i="4"/>
  <c r="I435" i="4"/>
  <c r="I421" i="4"/>
  <c r="H376" i="4"/>
  <c r="G369" i="4"/>
  <c r="I369" i="4" s="1"/>
  <c r="G368" i="4"/>
  <c r="J368" i="4" s="1"/>
  <c r="G367" i="4"/>
  <c r="I367" i="4" s="1"/>
  <c r="E366" i="4"/>
  <c r="F366" i="4"/>
  <c r="H366" i="4"/>
  <c r="D366" i="4"/>
  <c r="G104" i="4"/>
  <c r="J104" i="4" s="1"/>
  <c r="H99" i="4"/>
  <c r="E96" i="4"/>
  <c r="F96" i="4"/>
  <c r="G96" i="4"/>
  <c r="H96" i="4"/>
  <c r="D96" i="4"/>
  <c r="H287" i="4"/>
  <c r="G287" i="4"/>
  <c r="J287" i="4" s="1"/>
  <c r="D287" i="4"/>
  <c r="I96" i="4" l="1"/>
  <c r="J96" i="4"/>
  <c r="I104" i="4"/>
  <c r="I225" i="4"/>
  <c r="I287" i="4"/>
  <c r="H104" i="4"/>
  <c r="J222" i="4"/>
  <c r="G219" i="4"/>
  <c r="I368" i="4"/>
  <c r="J369" i="4"/>
  <c r="J367" i="4"/>
  <c r="G366" i="4"/>
  <c r="H38" i="4"/>
  <c r="I38" i="4"/>
  <c r="I222" i="4"/>
  <c r="B613" i="4"/>
  <c r="B566" i="4"/>
  <c r="B555" i="4"/>
  <c r="B543" i="4"/>
  <c r="B536" i="4"/>
  <c r="B521" i="4"/>
  <c r="B509" i="4"/>
  <c r="B507" i="4"/>
  <c r="B506" i="4"/>
  <c r="B502" i="4"/>
  <c r="B501" i="4"/>
  <c r="B495" i="4"/>
  <c r="B482" i="4"/>
  <c r="B481" i="4"/>
  <c r="B325" i="4"/>
  <c r="B323" i="4"/>
  <c r="B320" i="4"/>
  <c r="B319" i="4"/>
  <c r="B317" i="4"/>
  <c r="B315" i="4"/>
  <c r="B313" i="4"/>
  <c r="B312" i="4"/>
  <c r="B310" i="4"/>
  <c r="B436" i="4"/>
  <c r="B419" i="4"/>
  <c r="B401" i="4"/>
  <c r="B397" i="4"/>
  <c r="B388" i="4"/>
  <c r="B384" i="4"/>
  <c r="B363" i="4"/>
  <c r="B346" i="4"/>
  <c r="B327" i="4"/>
  <c r="B302" i="4"/>
  <c r="B299" i="4"/>
  <c r="B271" i="4"/>
  <c r="B262" i="4"/>
  <c r="B245" i="4"/>
  <c r="B326" i="4"/>
  <c r="B309" i="4"/>
  <c r="B298" i="4"/>
  <c r="B270" i="4"/>
  <c r="B244" i="4"/>
  <c r="B137" i="4"/>
  <c r="I219" i="4" l="1"/>
  <c r="J219" i="4"/>
  <c r="J366" i="4"/>
  <c r="I366" i="4"/>
  <c r="E465" i="4"/>
  <c r="J465" i="4" s="1"/>
  <c r="E456" i="4"/>
  <c r="E454" i="4"/>
  <c r="J454" i="4" s="1"/>
  <c r="E447" i="4"/>
  <c r="J447" i="4" s="1"/>
  <c r="E446" i="4"/>
  <c r="J446" i="4" s="1"/>
  <c r="E442" i="4"/>
  <c r="J442" i="4" s="1"/>
  <c r="E421" i="4"/>
  <c r="J421" i="4" s="1"/>
  <c r="C301" i="4"/>
  <c r="C300" i="4"/>
  <c r="C279" i="4"/>
  <c r="C278" i="4"/>
  <c r="C277" i="4"/>
  <c r="C275" i="4"/>
  <c r="C274" i="4"/>
  <c r="C273" i="4"/>
  <c r="C280" i="4" s="1"/>
  <c r="C86" i="4" l="1"/>
  <c r="B85" i="4"/>
  <c r="B87" i="4" s="1"/>
  <c r="C61" i="4"/>
  <c r="C60" i="4"/>
  <c r="C59" i="4"/>
  <c r="C58" i="4"/>
  <c r="C57" i="4"/>
  <c r="C42" i="4"/>
  <c r="C31" i="4"/>
  <c r="C29" i="4"/>
  <c r="C24" i="4"/>
  <c r="C23" i="4"/>
  <c r="C22" i="4"/>
  <c r="C21" i="4"/>
  <c r="C20" i="4"/>
  <c r="C56" i="4" s="1"/>
  <c r="C19" i="4"/>
  <c r="C55" i="4" s="1"/>
  <c r="C18" i="4"/>
  <c r="C54" i="4" s="1"/>
  <c r="C17" i="4"/>
  <c r="C53" i="4" s="1"/>
  <c r="C16" i="4"/>
  <c r="C52" i="4" s="1"/>
  <c r="C15" i="4"/>
  <c r="C51" i="4" s="1"/>
  <c r="C14" i="4"/>
  <c r="C50" i="4" s="1"/>
  <c r="C13" i="4"/>
  <c r="C49" i="4" s="1"/>
  <c r="C12" i="4"/>
  <c r="C48" i="4" s="1"/>
  <c r="C10" i="4"/>
  <c r="C46" i="4" s="1"/>
  <c r="C9" i="4"/>
  <c r="C45" i="4" s="1"/>
  <c r="C8" i="4"/>
  <c r="C44" i="4" s="1"/>
  <c r="C7" i="4"/>
  <c r="C43" i="4" s="1"/>
  <c r="C11" i="4" l="1"/>
  <c r="C47" i="4" s="1"/>
  <c r="K337" i="5"/>
  <c r="K167" i="5" l="1"/>
  <c r="K168" i="5"/>
  <c r="K169" i="5"/>
  <c r="K171" i="5"/>
  <c r="K170" i="5"/>
  <c r="K177" i="5"/>
  <c r="K178" i="5"/>
  <c r="K176" i="5"/>
  <c r="D596" i="5"/>
  <c r="J596" i="5" s="1"/>
  <c r="J598" i="5"/>
  <c r="J595" i="5"/>
  <c r="D593" i="5"/>
</calcChain>
</file>

<file path=xl/comments1.xml><?xml version="1.0" encoding="utf-8"?>
<comments xmlns="http://schemas.openxmlformats.org/spreadsheetml/2006/main">
  <authors>
    <author>Administrator_PC</author>
    <author>Admin</author>
    <author>LINHTAICHINH</author>
    <author>AdMin</author>
  </authors>
  <commentList>
    <comment ref="D70" authorId="0" shapeId="0">
      <text>
        <r>
          <rPr>
            <b/>
            <sz val="9"/>
            <color indexed="81"/>
            <rFont val="Tahoma"/>
            <family val="2"/>
          </rPr>
          <t>PHUONGTAICHINH:</t>
        </r>
        <r>
          <rPr>
            <sz val="9"/>
            <color indexed="81"/>
            <rFont val="Tahoma"/>
            <family val="2"/>
          </rPr>
          <t xml:space="preserve">
k có khả năng khôi phục đc 18,1ha; TH 8ha; TG 10,1ha. MK mới thiệt hại 1,59ha ngày 31/8/2018</t>
        </r>
      </text>
    </comment>
    <comment ref="H70" authorId="1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hiện đẫ thu hoạch được 44 ha (M.Than, P.Than)</t>
        </r>
      </text>
    </comment>
    <comment ref="D89" authorId="0" shapeId="0">
      <text>
        <r>
          <rPr>
            <b/>
            <sz val="9"/>
            <color indexed="81"/>
            <rFont val="Tahoma"/>
            <family val="2"/>
          </rPr>
          <t>PHUONGTAICHINH:</t>
        </r>
        <r>
          <rPr>
            <sz val="9"/>
            <color indexed="81"/>
            <rFont val="Tahoma"/>
            <family val="2"/>
          </rPr>
          <t xml:space="preserve">
Ko khôi phục được 15,1ha; MM 11ha
; PT 4,1ha</t>
        </r>
      </text>
    </comment>
    <comment ref="H139" authorId="1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sl thống kê tiêm phòng đến 12/9/2019</t>
        </r>
      </text>
    </comment>
    <comment ref="D163" authorId="0" shapeId="0">
      <text>
        <r>
          <rPr>
            <sz val="9"/>
            <color indexed="81"/>
            <rFont val="Tahoma"/>
            <family val="2"/>
          </rPr>
          <t xml:space="preserve">PHUONGTAICHINH:
Quế: 110ha; sơn tra: 100ha
</t>
        </r>
      </text>
    </comment>
    <comment ref="E174" authorId="2" shapeId="0">
      <text>
        <r>
          <rPr>
            <b/>
            <sz val="9"/>
            <color indexed="81"/>
            <rFont val="Tahoma"/>
            <family val="2"/>
          </rPr>
          <t>LINHTAICHINH:</t>
        </r>
        <r>
          <rPr>
            <sz val="9"/>
            <color indexed="81"/>
            <rFont val="Tahoma"/>
            <family val="2"/>
          </rPr>
          <t xml:space="preserve">
Tỉnh không đề nghị, nông nghiệp đề nghị 440</t>
        </r>
      </text>
    </comment>
    <comment ref="E175" authorId="2" shapeId="0">
      <text>
        <r>
          <rPr>
            <b/>
            <sz val="9"/>
            <color indexed="81"/>
            <rFont val="Tahoma"/>
            <family val="2"/>
          </rPr>
          <t>LINHTAICHINH:</t>
        </r>
        <r>
          <rPr>
            <sz val="9"/>
            <color indexed="81"/>
            <rFont val="Tahoma"/>
            <family val="2"/>
          </rPr>
          <t xml:space="preserve">
Tỉnh đề nghị không có số liệu, nông nghiệp đề nghị 2469</t>
        </r>
      </text>
    </comment>
    <comment ref="H179" authorId="1" shapeId="0">
      <text>
        <r>
          <rPr>
            <b/>
            <sz val="9"/>
            <color indexed="81"/>
            <rFont val="Tahoma"/>
            <family val="2"/>
            <charset val="163"/>
          </rPr>
          <t>Admin:</t>
        </r>
        <r>
          <rPr>
            <sz val="9"/>
            <color indexed="81"/>
            <rFont val="Tahoma"/>
            <family val="2"/>
            <charset val="163"/>
          </rPr>
          <t xml:space="preserve">
Hiện đang cấp cây</t>
        </r>
      </text>
    </comment>
    <comment ref="B198" authorId="2" shapeId="0">
      <text>
        <r>
          <rPr>
            <b/>
            <sz val="9"/>
            <color indexed="81"/>
            <rFont val="Tahoma"/>
            <family val="2"/>
          </rPr>
          <t>LINHTAICHINH:</t>
        </r>
        <r>
          <rPr>
            <sz val="9"/>
            <color indexed="81"/>
            <rFont val="Tahoma"/>
            <family val="2"/>
          </rPr>
          <t xml:space="preserve">
tỉnh k có</t>
        </r>
      </text>
    </comment>
    <comment ref="E200" authorId="2" shapeId="0">
      <text>
        <r>
          <rPr>
            <b/>
            <sz val="9"/>
            <color indexed="81"/>
            <rFont val="Tahoma"/>
            <family val="2"/>
          </rPr>
          <t>LINHTAICHINH:</t>
        </r>
        <r>
          <rPr>
            <sz val="9"/>
            <color indexed="81"/>
            <rFont val="Tahoma"/>
            <family val="2"/>
          </rPr>
          <t xml:space="preserve">
Tỉnh giao 13,2. Công thương đề nghị 26,9</t>
        </r>
      </text>
    </comment>
    <comment ref="E201" authorId="2" shapeId="0">
      <text>
        <r>
          <rPr>
            <b/>
            <sz val="9"/>
            <color indexed="81"/>
            <rFont val="Tahoma"/>
            <family val="2"/>
          </rPr>
          <t>LINHTAICHINH:</t>
        </r>
        <r>
          <rPr>
            <sz val="9"/>
            <color indexed="81"/>
            <rFont val="Tahoma"/>
            <family val="2"/>
          </rPr>
          <t xml:space="preserve">
Tỉnh đề nghị 35,5. CÔng thương đề nghị 74,587</t>
        </r>
      </text>
    </comment>
    <comment ref="E205" authorId="2" shapeId="0">
      <text>
        <r>
          <rPr>
            <b/>
            <sz val="9"/>
            <color indexed="81"/>
            <rFont val="Tahoma"/>
            <family val="2"/>
          </rPr>
          <t>LINHTAICHINH:</t>
        </r>
        <r>
          <rPr>
            <sz val="9"/>
            <color indexed="81"/>
            <rFont val="Tahoma"/>
            <family val="2"/>
          </rPr>
          <t xml:space="preserve">
2 giá trị này phải bằng nhau, </t>
        </r>
      </text>
    </comment>
    <comment ref="E214" authorId="2" shapeId="0">
      <text>
        <r>
          <rPr>
            <b/>
            <sz val="9"/>
            <color indexed="81"/>
            <rFont val="Tahoma"/>
            <family val="2"/>
          </rPr>
          <t>LINHTAICHINH:</t>
        </r>
        <r>
          <rPr>
            <sz val="9"/>
            <color indexed="81"/>
            <rFont val="Tahoma"/>
            <family val="2"/>
          </rPr>
          <t xml:space="preserve">
phải đảm bảo tốc độ tăng 10%</t>
        </r>
      </text>
    </comment>
    <comment ref="E246" authorId="2" shapeId="0">
      <text>
        <r>
          <rPr>
            <b/>
            <sz val="9"/>
            <color indexed="81"/>
            <rFont val="Tahoma"/>
            <family val="2"/>
          </rPr>
          <t>LINHTAICHINH:</t>
        </r>
        <r>
          <rPr>
            <sz val="9"/>
            <color indexed="81"/>
            <rFont val="Tahoma"/>
            <family val="2"/>
          </rPr>
          <t xml:space="preserve">
Tốc độ tăng 121% sao không cho vào</t>
        </r>
      </text>
    </comment>
    <comment ref="E249" authorId="2" shapeId="0">
      <text>
        <r>
          <rPr>
            <b/>
            <sz val="9"/>
            <color indexed="81"/>
            <rFont val="Tahoma"/>
            <family val="2"/>
          </rPr>
          <t>LINHTAICHINH:</t>
        </r>
        <r>
          <rPr>
            <sz val="9"/>
            <color indexed="81"/>
            <rFont val="Tahoma"/>
            <family val="2"/>
          </rPr>
          <t xml:space="preserve">
Tốc độ tăng 0,62% sao k cho vào</t>
        </r>
      </text>
    </comment>
    <comment ref="E250" authorId="2" shapeId="0">
      <text>
        <r>
          <rPr>
            <b/>
            <sz val="9"/>
            <color indexed="81"/>
            <rFont val="Tahoma"/>
            <family val="2"/>
          </rPr>
          <t>LINHTAICHINH:</t>
        </r>
        <r>
          <rPr>
            <sz val="9"/>
            <color indexed="81"/>
            <rFont val="Tahoma"/>
            <family val="2"/>
          </rPr>
          <t xml:space="preserve">
Xem lại tốc độ tăng 0,6% sao chỉ tiêu kế hoạch lại bằng ước TH năm trước</t>
        </r>
      </text>
    </comment>
    <comment ref="B396" authorId="3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Tỷ lệ phụ nữ đẻ được khám thai 3 lần/3 kỳ</t>
        </r>
      </text>
    </comment>
    <comment ref="H415" authorId="1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Trên tổng số chưa có GDTX dạy nghề</t>
        </r>
      </text>
    </comment>
    <comment ref="E462" authorId="2" shapeId="0">
      <text>
        <r>
          <rPr>
            <b/>
            <sz val="9"/>
            <color indexed="81"/>
            <rFont val="Tahoma"/>
            <family val="2"/>
          </rPr>
          <t>LINHTAICHINH:
Do số liệu tỉnh sai lũy tiến</t>
        </r>
      </text>
    </comment>
    <comment ref="E474" authorId="2" shapeId="0">
      <text>
        <r>
          <rPr>
            <b/>
            <sz val="9"/>
            <color indexed="81"/>
            <rFont val="Tahoma"/>
            <family val="2"/>
          </rPr>
          <t>LINHTAICHINH:</t>
        </r>
        <r>
          <rPr>
            <sz val="9"/>
            <color indexed="81"/>
            <rFont val="Tahoma"/>
            <family val="2"/>
          </rPr>
          <t xml:space="preserve">
Giáo dục đề nghị 95%</t>
        </r>
      </text>
    </comment>
    <comment ref="E480" authorId="2" shapeId="0">
      <text>
        <r>
          <rPr>
            <b/>
            <sz val="9"/>
            <color indexed="81"/>
            <rFont val="Tahoma"/>
            <family val="2"/>
          </rPr>
          <t>LINHTAICHINH:</t>
        </r>
        <r>
          <rPr>
            <sz val="9"/>
            <color indexed="81"/>
            <rFont val="Tahoma"/>
            <family val="2"/>
          </rPr>
          <t xml:space="preserve">
Giáo dục đề nghị 93,9</t>
        </r>
      </text>
    </comment>
  </commentList>
</comments>
</file>

<file path=xl/comments2.xml><?xml version="1.0" encoding="utf-8"?>
<comments xmlns="http://schemas.openxmlformats.org/spreadsheetml/2006/main">
  <authors>
    <author>Administrator_PC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Administrator_PC:
Tổng sản phẩm trên địa bàn, giá so sánh năm 2010 dùng để tính tốc độ tăng trưởng tổng sản phẩm trên địa bàn</t>
        </r>
      </text>
    </comment>
  </commentList>
</comments>
</file>

<file path=xl/sharedStrings.xml><?xml version="1.0" encoding="utf-8"?>
<sst xmlns="http://schemas.openxmlformats.org/spreadsheetml/2006/main" count="2329" uniqueCount="988">
  <si>
    <t>TT</t>
  </si>
  <si>
    <t>CHỈ TIÊU</t>
  </si>
  <si>
    <t>ĐVT</t>
  </si>
  <si>
    <t>Ghi chú</t>
  </si>
  <si>
    <t>A</t>
  </si>
  <si>
    <t>CÁC CHỈ TIÊU CHỦ YẾU</t>
  </si>
  <si>
    <t>I</t>
  </si>
  <si>
    <t>CHỈ TIÊU VỀ KINH TẾ</t>
  </si>
  <si>
    <t>Giá trị sản xuất (GO) (giá 2010)</t>
  </si>
  <si>
    <t>Tr. đồng</t>
  </si>
  <si>
    <t xml:space="preserve"> - Nông, lâm, ngư nghiệp</t>
  </si>
  <si>
    <t>Trong đó: + Nông nghiệp</t>
  </si>
  <si>
    <t xml:space="preserve">                 Chia ra: Trồng trọt</t>
  </si>
  <si>
    <t xml:space="preserve">                              Chăn nuôi</t>
  </si>
  <si>
    <t xml:space="preserve">                              Dịch vụ NN</t>
  </si>
  <si>
    <t xml:space="preserve">                + Lâm nghiệp</t>
  </si>
  <si>
    <t xml:space="preserve">                + Ngư nghiệp</t>
  </si>
  <si>
    <t xml:space="preserve"> - Công nghiệp, xây dựng</t>
  </si>
  <si>
    <t xml:space="preserve">             + Quốc doanh địa phương</t>
  </si>
  <si>
    <t xml:space="preserve">             + Kinh tế ngoài quốc doanh</t>
  </si>
  <si>
    <t>Trong đó: Công nghiệp</t>
  </si>
  <si>
    <t xml:space="preserve"> - Dịch vụ, du lịch</t>
  </si>
  <si>
    <t>Tổng giá trị gia tăng GDP (giá HH)</t>
  </si>
  <si>
    <t xml:space="preserve"> - Dịch vụ</t>
  </si>
  <si>
    <t>%</t>
  </si>
  <si>
    <t>Thu nhập bình quân đầu người</t>
  </si>
  <si>
    <t xml:space="preserve">Tấn </t>
  </si>
  <si>
    <t>Diện tích cây công nghiệp dài ngày</t>
  </si>
  <si>
    <t xml:space="preserve"> - Cây chè</t>
  </si>
  <si>
    <t>Ha</t>
  </si>
  <si>
    <t xml:space="preserve"> + Trồng mới</t>
  </si>
  <si>
    <t xml:space="preserve"> - Cây thảo quả</t>
  </si>
  <si>
    <t>Cây công nghiệp</t>
  </si>
  <si>
    <t xml:space="preserve"> - Cao Su</t>
  </si>
  <si>
    <t>ha</t>
  </si>
  <si>
    <t>Tốc độ tăng đàn gia súc, gia cầm</t>
  </si>
  <si>
    <t>Thu ngân sách NN trên địa bàn</t>
  </si>
  <si>
    <t>- Thu ngân sách huyện được hưởng</t>
  </si>
  <si>
    <t>- Thu nội địa</t>
  </si>
  <si>
    <t xml:space="preserve">NS tỉnh bổ sung cho NS địa phương </t>
  </si>
  <si>
    <t>Chi ngân sách địa phương</t>
  </si>
  <si>
    <t>Chi ĐT phát triển địa phương QL</t>
  </si>
  <si>
    <t>- Vốn cân đối NS địa phương</t>
  </si>
  <si>
    <t>- Hỗ trợ có mục tiêu từ NSTW</t>
  </si>
  <si>
    <t>Chi thường xuyên</t>
  </si>
  <si>
    <t>Trong đó:</t>
  </si>
  <si>
    <t>- Chi cho sự nghiệp giáo dục - ĐT</t>
  </si>
  <si>
    <t>- Chi cho sự nghiệp kinh tế</t>
  </si>
  <si>
    <t xml:space="preserve">- Chi cho QL hành chính Nhà nước </t>
  </si>
  <si>
    <t>- Địa phương quản lý (huyện, xã)</t>
  </si>
  <si>
    <t xml:space="preserve">Tái định cư các thuỷ điện </t>
  </si>
  <si>
    <t>Trong đó:  - Thuỷ điện Bản Chát</t>
  </si>
  <si>
    <t>II</t>
  </si>
  <si>
    <t>CHỈ TIÊU VỀ XÃ HỘI</t>
  </si>
  <si>
    <t>Dân số trung bình</t>
  </si>
  <si>
    <t>Người</t>
  </si>
  <si>
    <t>Tỷ lệ tăng dân số tự nhiên</t>
  </si>
  <si>
    <t>‰</t>
  </si>
  <si>
    <t>Tỷ lệ giảm sinh</t>
  </si>
  <si>
    <t>Tỷ lệ tăng dân số</t>
  </si>
  <si>
    <t>Y tế</t>
  </si>
  <si>
    <t>xã</t>
  </si>
  <si>
    <t>Tỷ lệ Bác sỹ/vạn dân</t>
  </si>
  <si>
    <t>Bác sĩ</t>
  </si>
  <si>
    <t>Giáo dục</t>
  </si>
  <si>
    <t xml:space="preserve"> Số trường đạt chuẩn quốc gia</t>
  </si>
  <si>
    <t>Trường</t>
  </si>
  <si>
    <t>Duy trì phổ cập giáo dục</t>
  </si>
  <si>
    <t>Hạ tầng điện lưới</t>
  </si>
  <si>
    <t>Trong đó: Thực hiện trong năm</t>
  </si>
  <si>
    <t>Giao thông</t>
  </si>
  <si>
    <t>Số xã có đường ô tô đến trung tâm</t>
  </si>
  <si>
    <t>Xã</t>
  </si>
  <si>
    <t xml:space="preserve"> - Số xã có đường ô tô đi được quanh năm </t>
  </si>
  <si>
    <t>Giảm nghèo - Đào tạo - Việc làm</t>
  </si>
  <si>
    <t>Hộ</t>
  </si>
  <si>
    <t xml:space="preserve"> hộ</t>
  </si>
  <si>
    <t>Trong đó: Số lao động XK trong năm</t>
  </si>
  <si>
    <t>Trong đó: - Lao động nữ</t>
  </si>
  <si>
    <t>Văn hoá</t>
  </si>
  <si>
    <t xml:space="preserve"> - Tỷ lệ hộ gia đình đạt GĐVH</t>
  </si>
  <si>
    <t xml:space="preserve"> - Tỷ lệ thôn, bản, KP đạt TCVH</t>
  </si>
  <si>
    <t>Xây dựng nông thôn mới</t>
  </si>
  <si>
    <t xml:space="preserve"> - Triển khai xây dựng NTM</t>
  </si>
  <si>
    <t xml:space="preserve"> - Thực hiện bộ tiêu chí quốc gia về NTM</t>
  </si>
  <si>
    <t xml:space="preserve"> + Số xã hoàn thành 19 tiêu chí</t>
  </si>
  <si>
    <t xml:space="preserve"> + Bình quân tiêu chí trên xã</t>
  </si>
  <si>
    <t>Tiêu chí/xã</t>
  </si>
  <si>
    <t>III</t>
  </si>
  <si>
    <t>CHỈ TIÊU VỀ MÔI TRƯỜNG</t>
  </si>
  <si>
    <t>Trồng rừng  (rừng phòng hộ)</t>
  </si>
  <si>
    <t>Tỷ lệ chất thải rắn ở đô thị được thu gom</t>
  </si>
  <si>
    <t>Tỷ lệ dân số được sử dụng nước sinh hoạt</t>
  </si>
  <si>
    <t>Trong đó: Trồng mới</t>
  </si>
  <si>
    <r>
      <t xml:space="preserve">Trong đó: </t>
    </r>
    <r>
      <rPr>
        <b/>
        <sz val="14"/>
        <rFont val="Times New Roman"/>
        <family val="1"/>
      </rPr>
      <t>Đầu tư từ nguồn SD đất</t>
    </r>
  </si>
  <si>
    <r>
      <t xml:space="preserve">                 </t>
    </r>
    <r>
      <rPr>
        <b/>
        <sz val="14"/>
        <rFont val="Times New Roman"/>
        <family val="1"/>
      </rPr>
      <t>Chi XDCB tập trung</t>
    </r>
  </si>
  <si>
    <r>
      <t></t>
    </r>
    <r>
      <rPr>
        <b/>
        <sz val="14"/>
        <rFont val="Times New Roman"/>
        <family val="1"/>
      </rPr>
      <t xml:space="preserve"> vốn đầu tư phát triển trên ĐB</t>
    </r>
  </si>
  <si>
    <t>Trong đó: Lao động nữ</t>
  </si>
  <si>
    <t>So sánh (%)</t>
  </si>
  <si>
    <t xml:space="preserve"> Số xã đạt tiêu chí quốc gia về y tế xã (theo chuẩn mới 2011-2020)</t>
  </si>
  <si>
    <t xml:space="preserve"> + Tỷ lệ xã đạt tiêu chí quốc gia về y tế xã (theo chuẩn mới 2011-2020)</t>
  </si>
  <si>
    <t xml:space="preserve"> - Số trạm y tế xã, phường, thị trấn có bác sỹ (bao gồm cả bác sỹ làm việc định kỳ)</t>
  </si>
  <si>
    <t xml:space="preserve"> + Tỷ lệ trạm y tế xã, phường, thị trấn có bác sỹ (Có biên chế tại trạm)</t>
  </si>
  <si>
    <t>Số xã có điện lưới Quốc gia</t>
  </si>
  <si>
    <t xml:space="preserve"> Tỷ lệ hộ được sử dụng điện lưới quốc gia</t>
  </si>
  <si>
    <t>Trong đó: Tỷ lệ sử dụng thời gian lao động nữ ở khu vực nông thôn</t>
  </si>
  <si>
    <t>Trồng rừng thay thế</t>
  </si>
  <si>
    <t>Tỷ lệ số cơ sở gây ô nhiễm môi trường nghiêm trọng được xử lý</t>
  </si>
  <si>
    <t>Cơ cấu kinh tế</t>
  </si>
  <si>
    <t> Mức lưu chuyển hàng hoá bán lẻ trên ĐB</t>
  </si>
  <si>
    <t xml:space="preserve"> Trong đó: Trồng mới</t>
  </si>
  <si>
    <t>Trong đó: Công nhận nơi</t>
  </si>
  <si>
    <t xml:space="preserve"> Tỷ lệ hộ được sử dụng điện </t>
  </si>
  <si>
    <t xml:space="preserve"> - Số hộ tái nghèo phát sinh mới</t>
  </si>
  <si>
    <t xml:space="preserve"> - Số hộ cận nghèo</t>
  </si>
  <si>
    <t xml:space="preserve"> - Số hộ thoát nghèo</t>
  </si>
  <si>
    <t xml:space="preserve"> - Tổng số người trong độ tuổi LĐ</t>
  </si>
  <si>
    <t xml:space="preserve"> - Số lao động chia theo khu vực</t>
  </si>
  <si>
    <t xml:space="preserve"> + Lao động thành thị</t>
  </si>
  <si>
    <t xml:space="preserve"> + Lao động nông thôn</t>
  </si>
  <si>
    <t xml:space="preserve"> - Số người trong độ tuổi LĐ có khả năng LĐ (15 tuổi trở lên đang làm việc tại nền kinh tế quốc dân)</t>
  </si>
  <si>
    <t xml:space="preserve"> - Số lao động xuất khẩu </t>
  </si>
  <si>
    <t xml:space="preserve"> - Đào tạo nghề mới trong năm</t>
  </si>
  <si>
    <t xml:space="preserve"> Trong đó: Đào tạo dạy nghề sơ cấp và DNTX (dưới 3 tháng)</t>
  </si>
  <si>
    <t xml:space="preserve"> - Đào tạo nghề trung cấp</t>
  </si>
  <si>
    <t xml:space="preserve"> - Số lượt người được cai nghiện</t>
  </si>
  <si>
    <t xml:space="preserve"> + Cai tại trung tâm 05-06 tỉnh</t>
  </si>
  <si>
    <t xml:space="preserve"> + TT CB giáo dục - Lao động - XH</t>
  </si>
  <si>
    <t xml:space="preserve"> + Cai tại cộng đồng</t>
  </si>
  <si>
    <t>Tỷ lệ che phủ rừng</t>
  </si>
  <si>
    <t xml:space="preserve"> - TL dân số đô thị được SD nước sạch</t>
  </si>
  <si>
    <t xml:space="preserve"> - Tỷ lệ dân số nông thôn được sử dụng nước sinh hoạt hợp vệ sinh</t>
  </si>
  <si>
    <t>Kế hoạch</t>
  </si>
  <si>
    <t>Tổng SL LT (có hạt)</t>
  </si>
  <si>
    <t>Xã, thị trấn</t>
  </si>
  <si>
    <t xml:space="preserve"> Trong đó: TL hộ nghèo là người dân tộc thiểu số (theo chuẩn quốc gia)</t>
  </si>
  <si>
    <t xml:space="preserve"> - Tỷ lệ giảm hộ nghèo</t>
  </si>
  <si>
    <t xml:space="preserve">                - Đào tạo nghề</t>
  </si>
  <si>
    <t xml:space="preserve"> - Tỷ lệ CQ, ĐV,Tr.học đạt TCVH</t>
  </si>
  <si>
    <t xml:space="preserve"> - Số người lạm dụng ma tuý</t>
  </si>
  <si>
    <t xml:space="preserve"> - Tỷ lệ bản có đường XM đi thuận tiện</t>
  </si>
  <si>
    <t xml:space="preserve"> + Số xã đạt từ 15-18 tiêu chí</t>
  </si>
  <si>
    <t xml:space="preserve"> + Số xã đạt từ 10-14 tiêu chí </t>
  </si>
  <si>
    <t xml:space="preserve"> + Số xã đạt từ 5-9 tiêu chí</t>
  </si>
  <si>
    <t xml:space="preserve"> + Số xã đạt dưới 5 tiêu chí</t>
  </si>
  <si>
    <t xml:space="preserve">                 - Thuỷ điện Huội Quảng</t>
  </si>
  <si>
    <t>Giá trị xuất khẩu địa phương</t>
  </si>
  <si>
    <t>B</t>
  </si>
  <si>
    <t>CÂY LƯƠNG THỰC</t>
  </si>
  <si>
    <t xml:space="preserve"> + Tr. đó: Thóc </t>
  </si>
  <si>
    <t xml:space="preserve">Riêng thóc ruộng </t>
  </si>
  <si>
    <t xml:space="preserve"> + Cây hàng năm </t>
  </si>
  <si>
    <t xml:space="preserve"> + Cây lâu năm </t>
  </si>
  <si>
    <t xml:space="preserve">Lúa mùa: DT </t>
  </si>
  <si>
    <t>NS</t>
  </si>
  <si>
    <t>Tạ/ha</t>
  </si>
  <si>
    <t>SL</t>
  </si>
  <si>
    <t>Tấn</t>
  </si>
  <si>
    <t>Chiêm xuân: DT</t>
  </si>
  <si>
    <t xml:space="preserve">NS </t>
  </si>
  <si>
    <t xml:space="preserve">SL </t>
  </si>
  <si>
    <t xml:space="preserve">Lúa nương: DT </t>
  </si>
  <si>
    <t>Ngô: DT</t>
  </si>
  <si>
    <t>Ngô thu đông: Diện tích</t>
  </si>
  <si>
    <t>Ngô Xuân hè: Diện tích</t>
  </si>
  <si>
    <t>Khoai CL: DT</t>
  </si>
  <si>
    <t>Cây sắn: DT</t>
  </si>
  <si>
    <t>Khai hoang RN</t>
  </si>
  <si>
    <t xml:space="preserve">CÂY CÔNG NGHIỆP </t>
  </si>
  <si>
    <t xml:space="preserve">Cây CN ngắn ngày </t>
  </si>
  <si>
    <t>Cây lạc: DT</t>
  </si>
  <si>
    <t>Đậu tương: DT</t>
  </si>
  <si>
    <t xml:space="preserve">Cây CN lâu năm </t>
  </si>
  <si>
    <t>Cây chè</t>
  </si>
  <si>
    <t xml:space="preserve">Tổng DT chè </t>
  </si>
  <si>
    <t xml:space="preserve">Tr. đó: Chè trồng mới </t>
  </si>
  <si>
    <t xml:space="preserve"> - Chè KTCB</t>
  </si>
  <si>
    <t xml:space="preserve"> - Diên tích Chè KD</t>
  </si>
  <si>
    <t xml:space="preserve">SL chè búp tươi </t>
  </si>
  <si>
    <t>Cây thảo quả: DT</t>
  </si>
  <si>
    <t xml:space="preserve">Tr. đó: Trồng mới </t>
  </si>
  <si>
    <t>tấn</t>
  </si>
  <si>
    <t>Cây cao su</t>
  </si>
  <si>
    <t>Diện tích</t>
  </si>
  <si>
    <t>Trong đó: diện tích trồng mới</t>
  </si>
  <si>
    <t>Cây ăn quả: DT</t>
  </si>
  <si>
    <t>IV</t>
  </si>
  <si>
    <t>Một số loại cây trồng khác</t>
  </si>
  <si>
    <t>Cây rau, màu</t>
  </si>
  <si>
    <t>Rau, đậu CL: DT</t>
  </si>
  <si>
    <t>PT vùng rau, màu, TP hàng hóa tập trung (Σ DT canh tác)</t>
  </si>
  <si>
    <t>V</t>
  </si>
  <si>
    <t>CHĂN NUÔI</t>
  </si>
  <si>
    <t xml:space="preserve">Tổng đàn gia súc </t>
  </si>
  <si>
    <t xml:space="preserve"> + Đàn trâu</t>
  </si>
  <si>
    <t>Con</t>
  </si>
  <si>
    <t xml:space="preserve"> + Đàn bò</t>
  </si>
  <si>
    <t xml:space="preserve"> + Đàn lợn</t>
  </si>
  <si>
    <t xml:space="preserve"> + Đàn ngựa </t>
  </si>
  <si>
    <t xml:space="preserve"> + Đàn dê</t>
  </si>
  <si>
    <t xml:space="preserve"> Đàn gia cầm </t>
  </si>
  <si>
    <t>1000 Con</t>
  </si>
  <si>
    <t>Tốc độ gia tăng đàn gia súc</t>
  </si>
  <si>
    <t>Thịt hơi các loại</t>
  </si>
  <si>
    <t xml:space="preserve">THUỶ SẢN </t>
  </si>
  <si>
    <t xml:space="preserve">DT nuôi trồng TS </t>
  </si>
  <si>
    <t>Diện tích ao hồ, cá lúa</t>
  </si>
  <si>
    <t xml:space="preserve"> Sản lượng đánh  bắt và nuôi trồng</t>
  </si>
  <si>
    <t>Nuôi trồng thủy sản</t>
  </si>
  <si>
    <t>Đánh bắt thủy sản</t>
  </si>
  <si>
    <t xml:space="preserve">LÂM NGHIỆP </t>
  </si>
  <si>
    <t>Tổng diện tích rừng hiện có</t>
  </si>
  <si>
    <t>Trồng rừng mới phòng hộ</t>
  </si>
  <si>
    <t>Rừng tự nhiên</t>
  </si>
  <si>
    <t>Rừng phòng hộ</t>
  </si>
  <si>
    <t>Rừng sản xuất</t>
  </si>
  <si>
    <t>Rừng trồng</t>
  </si>
  <si>
    <t>Khoán bảo vệ rừng</t>
  </si>
  <si>
    <t>Khoanh nuôi tái sinh rừng</t>
  </si>
  <si>
    <t xml:space="preserve"> Cây cao su</t>
  </si>
  <si>
    <t>PHÁT TRIỂN NÔNG THÔN</t>
  </si>
  <si>
    <t xml:space="preserve"> - Tỷ lệ dân số nông thôn được sử dụng nước hợp vệ sinh</t>
  </si>
  <si>
    <t>- Tỷ lệ hộ dân tộc thiểu số được sử dụng nước sinh hoạt hợp vệ sinh</t>
  </si>
  <si>
    <t xml:space="preserve"> tỷ lệ dân tộc thiểu số được sử
 dụng hố xí hợp vệ sinh</t>
  </si>
  <si>
    <t xml:space="preserve">+ Số xã hoàn thành 19 tiêu chí </t>
  </si>
  <si>
    <t xml:space="preserve"> Tỷ lệ xã đạt tiêu chuẩn NTM</t>
  </si>
  <si>
    <t>+ Số xã đạt từ 15-18 tiêu chí</t>
  </si>
  <si>
    <t>+ Số xã đạt từ 10-14 tiêu chí</t>
  </si>
  <si>
    <t>+ Số xã đạt từ 5-9 tiêu chí</t>
  </si>
  <si>
    <t>+ Số xã đạt dưới 5 tiêu chí</t>
  </si>
  <si>
    <t>+ Bình quân tiêu chí trên xã</t>
  </si>
  <si>
    <t>1.1</t>
  </si>
  <si>
    <t>1.2</t>
  </si>
  <si>
    <t>1.3</t>
  </si>
  <si>
    <t>2.1</t>
  </si>
  <si>
    <t>2.2</t>
  </si>
  <si>
    <t>Thành phần kinh tế</t>
  </si>
  <si>
    <t>Chia ra:</t>
  </si>
  <si>
    <t xml:space="preserve"> - Quốc doanh TW</t>
  </si>
  <si>
    <t xml:space="preserve"> - Quốc doanh ĐP</t>
  </si>
  <si>
    <t xml:space="preserve"> - Khu vực ngoài QD</t>
  </si>
  <si>
    <t xml:space="preserve"> - CN có vốn đầu tư nước ngoài</t>
  </si>
  <si>
    <t>Phân theo ngành công nghiệp</t>
  </si>
  <si>
    <t>Triệu đồng</t>
  </si>
  <si>
    <t xml:space="preserve"> - Công nghiệp khai khoáng</t>
  </si>
  <si>
    <t xml:space="preserve"> - Công nghiệp chế biến, chế tạo</t>
  </si>
  <si>
    <t xml:space="preserve"> - Sản xuất và phân phối điện, 
khí đốt, nước</t>
  </si>
  <si>
    <t xml:space="preserve"> - Cung cấp nước, quản lý và xử lý
 rác thải, nước thải</t>
  </si>
  <si>
    <t>Theo giá hiện hành</t>
  </si>
  <si>
    <t xml:space="preserve"> - Quốc doanh</t>
  </si>
  <si>
    <t xml:space="preserve"> - Ngoài quốc doanh</t>
  </si>
  <si>
    <t>Trong đó: Riêng CN</t>
  </si>
  <si>
    <t>Điện sản xuất và điện nhập khẩu</t>
  </si>
  <si>
    <t>1000KWh</t>
  </si>
  <si>
    <t xml:space="preserve"> - Điện phát ra</t>
  </si>
  <si>
    <t xml:space="preserve"> - Điện sản xuất</t>
  </si>
  <si>
    <t>Đá xây dựng</t>
  </si>
  <si>
    <t>m3</t>
  </si>
  <si>
    <t>Gạch các loại</t>
  </si>
  <si>
    <t>1.000viên</t>
  </si>
  <si>
    <t>Chè chế biến các loại</t>
  </si>
  <si>
    <t>Nước máy sản xuất</t>
  </si>
  <si>
    <t>1.000m3</t>
  </si>
  <si>
    <t xml:space="preserve"> + Quốc doanh</t>
  </si>
  <si>
    <t xml:space="preserve"> + Ngoài quốc doanh</t>
  </si>
  <si>
    <t xml:space="preserve"> - Tài chính - ngân hàng</t>
  </si>
  <si>
    <t xml:space="preserve"> - Vận tải</t>
  </si>
  <si>
    <t xml:space="preserve"> - Khách sạn - nhà hàng - dịch vụ du lịch</t>
  </si>
  <si>
    <t xml:space="preserve"> - Dịch vụ khác</t>
  </si>
  <si>
    <t>Mạng lưới</t>
  </si>
  <si>
    <t xml:space="preserve"> - Số khách sạn</t>
  </si>
  <si>
    <t>Cái</t>
  </si>
  <si>
    <t xml:space="preserve"> - Số phòng khách sạn</t>
  </si>
  <si>
    <t>Phòng</t>
  </si>
  <si>
    <t>Công suất sử dụng phòng</t>
  </si>
  <si>
    <t xml:space="preserve"> - Nhà hàng</t>
  </si>
  <si>
    <t>Tổng lượt khách du lịch</t>
  </si>
  <si>
    <t>Lượt</t>
  </si>
  <si>
    <t xml:space="preserve"> + Khách quốc tế</t>
  </si>
  <si>
    <t xml:space="preserve"> - Ngày lưu trú (khách quốc tế)</t>
  </si>
  <si>
    <t>Ngày</t>
  </si>
  <si>
    <t xml:space="preserve"> - Mước tiêu dùng ngày (khách QT)</t>
  </si>
  <si>
    <t xml:space="preserve"> + Khách nội địa</t>
  </si>
  <si>
    <t xml:space="preserve"> - Ngày lưu trú (khách nội địa)</t>
  </si>
  <si>
    <t xml:space="preserve"> - Mước tiêu dùng ngày (khách nội địa)</t>
  </si>
  <si>
    <t>2.3</t>
  </si>
  <si>
    <t>Doanh thu Khách sạn - nhà hàng - dịch 
vụ du lịch</t>
  </si>
  <si>
    <t>Trong đó: DT từ ngành du lịch</t>
  </si>
  <si>
    <t>Vận tải hành khách</t>
  </si>
  <si>
    <t>Vận tải hàng hoá</t>
  </si>
  <si>
    <t>Vận tải hàng hóa</t>
  </si>
  <si>
    <t xml:space="preserve"> Khối lượng hàng hoá 
vận chuyển</t>
  </si>
  <si>
    <t>1.000 Tấn</t>
  </si>
  <si>
    <t xml:space="preserve"> Khối lượng hàng hoá 
luân chuyển</t>
  </si>
  <si>
    <t>1.000Tấn.Km</t>
  </si>
  <si>
    <t xml:space="preserve"> Khối lượng HK
 vận chuyển</t>
  </si>
  <si>
    <t>1.000. HK</t>
  </si>
  <si>
    <t xml:space="preserve"> Khối lượng HK
 luân chuyển</t>
  </si>
  <si>
    <t>1.000 HK.Km</t>
  </si>
  <si>
    <t>HTX</t>
  </si>
  <si>
    <t xml:space="preserve">   Trong đó: thành lập mới</t>
  </si>
  <si>
    <t>LHHTX</t>
  </si>
  <si>
    <t>người</t>
  </si>
  <si>
    <t xml:space="preserve">   Trong đó: Xã viên mới</t>
  </si>
  <si>
    <t>Trong đó: doanh thu cung ứng cho xã viên</t>
  </si>
  <si>
    <t>Trong đó: + Số có trình độ trung cấp, cao đẳng</t>
  </si>
  <si>
    <t xml:space="preserve">              + Số có trình độ Đại học trở lên</t>
  </si>
  <si>
    <t>Trong đó: tổng số lao động là xã viên HTX</t>
  </si>
  <si>
    <t>VI</t>
  </si>
  <si>
    <t>Tổng số hộ</t>
  </si>
  <si>
    <t xml:space="preserve">Số Hộ nghèo </t>
  </si>
  <si>
    <t>Tỷ lệ hộ nghèo theo chuẩn QG</t>
  </si>
  <si>
    <t xml:space="preserve">Trong đó tỷ lệ hộ nghèo người dân 
tộc thiểu số </t>
  </si>
  <si>
    <t>Mức giảm tỷ lệ hộ nghèo</t>
  </si>
  <si>
    <t xml:space="preserve">Trong đó : Mức giảm tỷ hộ nghèo người dân tộc thiểu số </t>
  </si>
  <si>
    <t>Mức giảm tỷ lệ hộ nghèo các huyện nghèo</t>
  </si>
  <si>
    <t xml:space="preserve">Số hộ thoát nghèo </t>
  </si>
  <si>
    <t>Số hộ cận nghèo</t>
  </si>
  <si>
    <t>Số hộ tái nghèo và phát sinh mới</t>
  </si>
  <si>
    <t>Tỷ lệ hộ cận nghèo</t>
  </si>
  <si>
    <t>Tỷ lệ hộ giảm nghèo</t>
  </si>
  <si>
    <t>Số hộ nghèo giảm trong năm</t>
  </si>
  <si>
    <t>Số hộ được vay vốn tạo việc làm</t>
  </si>
  <si>
    <t xml:space="preserve"> Trong đó: + Hộ nghèo</t>
  </si>
  <si>
    <t>Tỷ lệ giảm cận hộ nghèo</t>
  </si>
  <si>
    <t>Số tái nghèo và phát sinh mới</t>
  </si>
  <si>
    <t>Tổng số xã, thị trấn toàn huyện</t>
  </si>
  <si>
    <t xml:space="preserve"> - Tổng số xã trên toàn huyện</t>
  </si>
  <si>
    <t>Trong đó: Số xã đặc biệt khó khăn(theo tiêu chí CT 135)</t>
  </si>
  <si>
    <t>Bản vùng 3 thuộc 4 xã KV II (CT135)</t>
  </si>
  <si>
    <t>Bản</t>
  </si>
  <si>
    <t xml:space="preserve"> Tỷ lệ xã có đường ô tô đến trung tâm xã</t>
  </si>
  <si>
    <t>Số xã có đường ô tô đi được quanh năm</t>
  </si>
  <si>
    <t>Tỷ lệ xã có đường ô tô đi được quanh năm</t>
  </si>
  <si>
    <t>Tỷ lệ bản có đường XM đi thuận tiện</t>
  </si>
  <si>
    <t>Số xã có bưu điện văn hoá xã</t>
  </si>
  <si>
    <t xml:space="preserve"> Tỷ lệ % trên tổng số xã</t>
  </si>
  <si>
    <t>Số xã, thị trấn có điện lưới QG</t>
  </si>
  <si>
    <t>Tổng số hộ được sử dụng điện lưới QG</t>
  </si>
  <si>
    <t xml:space="preserve"> + Tỷ lệ số hộ được sử dụng điện</t>
  </si>
  <si>
    <t xml:space="preserve"> +  Tỷ lệ hộ được sử dụng điện lưới quốc gia</t>
  </si>
  <si>
    <t xml:space="preserve"> Tỷ lệ so với dân số</t>
  </si>
  <si>
    <t>Số lao động chia theo khu vực</t>
  </si>
  <si>
    <t>Lao động thành thị</t>
  </si>
  <si>
    <t>Lao động nông thôn</t>
  </si>
  <si>
    <t>Số người trong độ tuổi LĐ có khả năng LĐ (15 tuổi trở lên đang làm việc tại nền kinh tế quốc dân)</t>
  </si>
  <si>
    <t>Cơ cấu lao động</t>
  </si>
  <si>
    <t>Nông lậm, ngư nghiệp và thủy sản</t>
  </si>
  <si>
    <t>Công nghiệp &amp; XD</t>
  </si>
  <si>
    <t>Dịch vụ</t>
  </si>
  <si>
    <t>Tỷ lệ lao động được đào tạo trong năm so với tổng số lao động</t>
  </si>
  <si>
    <t xml:space="preserve"> Trong đó: Tỷ lệ lao động nữ đào tạo</t>
  </si>
  <si>
    <t>Số Lao động được tạo việc làm</t>
  </si>
  <si>
    <t>Tỷ lệ lao động trong thất nghiệp ở khu
 vực thành thị</t>
  </si>
  <si>
    <t xml:space="preserve">Tỷ lệ thất nghiệp nữ </t>
  </si>
  <si>
    <t>Tỷ lệ thời gian sử dụng lao động của lực lượng
 lao động ở nông thôn</t>
  </si>
  <si>
    <t xml:space="preserve">    Trong đó: Tỷ lệ sử dụng thời gian lao động nữ ở khu vực nông thôn</t>
  </si>
  <si>
    <t>Số lao động đi làm việc theo hợp đông</t>
  </si>
  <si>
    <t xml:space="preserve"> - Số LĐ được đào tạo trong năm</t>
  </si>
  <si>
    <t xml:space="preserve"> + ĐT nghề sơ cấp và DNTX 
(dưới 3 tháng)</t>
  </si>
  <si>
    <t>Số người lạm dụng ma tuý</t>
  </si>
  <si>
    <t>Số lượt người được cai nghiện</t>
  </si>
  <si>
    <t>Cai tại trung tâm 05-06 tỉnh</t>
  </si>
  <si>
    <t>TT CB giáo dục - Lao động - XH</t>
  </si>
  <si>
    <t>Cai tại cộng đồng</t>
  </si>
  <si>
    <t>Cai tại trại tạm giam công an tỉnh</t>
  </si>
  <si>
    <t>Lượt
 Người</t>
  </si>
  <si>
    <t>Lượt Người</t>
  </si>
  <si>
    <t xml:space="preserve"> - Điều trị thay thế các chất dạng thuốc phiện bằng thuốc Methadone</t>
  </si>
  <si>
    <t>VII</t>
  </si>
  <si>
    <t xml:space="preserve"> - Tỷ lệ phường đạt tiêu chuẩn xã, phường phù hợp với trẻ em (lũy kế)</t>
  </si>
  <si>
    <t>Tỷ trẻ em có hoàn cảnh đạc biệt khó khăn được chăm sóc</t>
  </si>
  <si>
    <t>Số hộ được sử dụng nước sạch</t>
  </si>
  <si>
    <t>TL dân số đô thị được SD nước sạch</t>
  </si>
  <si>
    <t xml:space="preserve">  Trong đó:</t>
  </si>
  <si>
    <t xml:space="preserve">  + Khu vực thành thị</t>
  </si>
  <si>
    <t xml:space="preserve">  + Khu vực nông thôn</t>
  </si>
  <si>
    <t>Số khu công nghiệp đang hoạt động</t>
  </si>
  <si>
    <t>Khu CN</t>
  </si>
  <si>
    <t>Số khu công nghiệp đang hoạt động có hệ thống xử lý nước thải tập trung đạt tiêu chuẩn môi trường</t>
  </si>
  <si>
    <t>Tỷ lệ khu công nghiệp đang hoạt động có hệ thống xử lý nước thải tập trung đạt tiêu chuẩn môi trường</t>
  </si>
  <si>
    <t>Số giấy được cấp chứng nhận quyền sử dụng đất cho hộ gia đình, tổ chức</t>
  </si>
  <si>
    <t>Trong đó:  + Hộ gia đình</t>
  </si>
  <si>
    <t>Giấy</t>
  </si>
  <si>
    <t xml:space="preserve">                 + Tổ chức</t>
  </si>
  <si>
    <t>Tỷ lệ diện tích đất được cấp GCN QSDĐ/diện tích đất cần cấp GCNQSDĐ</t>
  </si>
  <si>
    <t xml:space="preserve">  Dân số </t>
  </si>
  <si>
    <t>Trong đó: + Dân số thành thị</t>
  </si>
  <si>
    <t xml:space="preserve">                + Dân số nông thôn</t>
  </si>
  <si>
    <t>Mức giảm tỷ lệ sinh</t>
  </si>
  <si>
    <t>Tỷ suất tăng dân số tự nhiên</t>
  </si>
  <si>
    <t>Tỷ số giới tính khi sinh (số bé trai 
so với 100 bé gái)</t>
  </si>
  <si>
    <t xml:space="preserve"> Kế hoạch hoá gia đình</t>
  </si>
  <si>
    <t xml:space="preserve">Tỷ lệ nữ từ 15÷49 tuổi so với dân số </t>
  </si>
  <si>
    <t>Tỷ lệ các cặp vợ chồng thực 
hiện các biện pháp tránh thai</t>
  </si>
  <si>
    <t>TL các bà mẹ sinh con thứ 3 trở lên so với  bà mẹ sinh con trong năm</t>
  </si>
  <si>
    <t>Số CB làm công tác DSGĐ &amp; TE</t>
  </si>
  <si>
    <t xml:space="preserve"> Người</t>
  </si>
  <si>
    <t xml:space="preserve"> T.đó: + Số CB chuyên trách huyện</t>
  </si>
  <si>
    <t xml:space="preserve">          + Cán bộ chuyên trách tại xã</t>
  </si>
  <si>
    <t xml:space="preserve">          + Công tác viên</t>
  </si>
  <si>
    <t>IX</t>
  </si>
  <si>
    <t>CƠ SỞ Y TẾ, GIƯỜNG BÊNH</t>
  </si>
  <si>
    <t>Cơ sở y tế quốc lập</t>
  </si>
  <si>
    <t>Trung tâm y tế huyện</t>
  </si>
  <si>
    <t>Phòng khám đa khoa khu vực</t>
  </si>
  <si>
    <t>PK</t>
  </si>
  <si>
    <t>Trạm y tế xã, thị trấn</t>
  </si>
  <si>
    <t>Trạm</t>
  </si>
  <si>
    <t>Tổng số giường bệnh toàn huyện</t>
  </si>
  <si>
    <t>Giường</t>
  </si>
  <si>
    <t xml:space="preserve">  + Giường bệnh tại Bệnh viện huyện </t>
  </si>
  <si>
    <t xml:space="preserve">  + Giường PKĐKKV</t>
  </si>
  <si>
    <t xml:space="preserve">  + Giường trạm y tế xã, thị trấn</t>
  </si>
  <si>
    <t>Số giường bệnh/10.000 dân (không tính giường trạm y tế xã)</t>
  </si>
  <si>
    <t>Trong đó: Số giường bệnh quốc lập/1 vạn dân</t>
  </si>
  <si>
    <t>NHÂN LỰC Y TẾ</t>
  </si>
  <si>
    <t>Tổng số cán bộ toàn ngành</t>
  </si>
  <si>
    <t xml:space="preserve">Trong đó: </t>
  </si>
  <si>
    <t>Bác sỹ</t>
  </si>
  <si>
    <t>Số bác sỹ/vạn dân</t>
  </si>
  <si>
    <t>1/10.000</t>
  </si>
  <si>
    <t>Dược sỹ</t>
  </si>
  <si>
    <t>Tỷ lệ dược sỹ/vạn dân</t>
  </si>
  <si>
    <t>Y sỹ</t>
  </si>
  <si>
    <t>Điều dưỡng</t>
  </si>
  <si>
    <t>Cán bộ khác</t>
  </si>
  <si>
    <t xml:space="preserve"> + Tỷ lệ Trạm y tế xã, phường, thị trấn có bác sỹ (bao gồm bác sỹ làm việc định kỳ)</t>
  </si>
  <si>
    <t xml:space="preserve"> + Tỷ lệ Trạm y tế xã, phường, thị trấn có bác sỹ (biên chế tại trạm)</t>
  </si>
  <si>
    <t xml:space="preserve">  + Tỷ lệ trạm y tế xã, phường, thị trấn có có nữ hộ sinh hoặc y sỹ sản nhi</t>
  </si>
  <si>
    <t>Tỷ lệ thôn, bản có nhân viên y tế thôn bản hoạt động</t>
  </si>
  <si>
    <t>MỘT SỐ CHỈ TIÊU TỔNG HỢP</t>
  </si>
  <si>
    <t xml:space="preserve"> Số xã đạt tiêu chí quốc gia về y tế xã </t>
  </si>
  <si>
    <t>trạm</t>
  </si>
  <si>
    <t>Trong đó: Số được công nhận mới trong năm</t>
  </si>
  <si>
    <t xml:space="preserve"> Tỷ lệ xã đạt tiêu chí quốc gia về y tế xã</t>
  </si>
  <si>
    <t>Tỷ suất tử vong trẻ em &lt;1 tuổi
 trên 1.000 trẻ đẻ sống</t>
  </si>
  <si>
    <t>%o</t>
  </si>
  <si>
    <t>Tỷ suất tử vong trẻ em &lt;5 tuổi trên
 1.000 trẻ đẻ sống</t>
  </si>
  <si>
    <t>Tỷ lệ trẻ em dưới 5 tuổi bị suy dinh dưỡng</t>
  </si>
  <si>
    <t xml:space="preserve"> Tỷ lệ TE &lt; 1 tuổi được tiêm chủng đẩy đủ các loại Vacxin</t>
  </si>
  <si>
    <t>Tỷ lệ phụ nữ đẻ được khám thai</t>
  </si>
  <si>
    <t>Tỷ lệ phụ nữ đẻ được cán bộ y tế đỡ</t>
  </si>
  <si>
    <t>Tỷ suất mắc các bệnh xã hội</t>
  </si>
  <si>
    <t xml:space="preserve"> - Sốt rét</t>
  </si>
  <si>
    <t xml:space="preserve"> - Lao</t>
  </si>
  <si>
    <t xml:space="preserve"> - HIV/ AIDS</t>
  </si>
  <si>
    <t>ĐÀO TẠO</t>
  </si>
  <si>
    <t>Duy trì đào tạo</t>
  </si>
  <si>
    <t xml:space="preserve"> Bác sỹ CKI ,II, thạc sỹ</t>
  </si>
  <si>
    <t xml:space="preserve"> Đại học Y, dược, y tế cộng đồng</t>
  </si>
  <si>
    <t>Đại học điều dưỡng</t>
  </si>
  <si>
    <t>X</t>
  </si>
  <si>
    <t>HS</t>
  </si>
  <si>
    <t>Hệ mầm non</t>
  </si>
  <si>
    <t>Cháu</t>
  </si>
  <si>
    <t>- Số cháu vào nhà trẻ</t>
  </si>
  <si>
    <t>- Số học sinh Mẫu giáo</t>
  </si>
  <si>
    <t>Hệ phổ thông</t>
  </si>
  <si>
    <t xml:space="preserve"> Tr. đó: Trường PT DTNT huyện</t>
  </si>
  <si>
    <t>Chia theo bậc học</t>
  </si>
  <si>
    <t>- Tiểu học</t>
  </si>
  <si>
    <t>Trong đó:  HS DTBT Tiểu học</t>
  </si>
  <si>
    <t>- Trung học cơ sở</t>
  </si>
  <si>
    <t>Trong đó:  HS DTBT THCS</t>
  </si>
  <si>
    <t>- Trung học PT</t>
  </si>
  <si>
    <t xml:space="preserve"> Giáo dục thường xuyên</t>
  </si>
  <si>
    <t>Chia theo:</t>
  </si>
  <si>
    <t>+ Mẫu giáo</t>
  </si>
  <si>
    <t>+ Tiểu học</t>
  </si>
  <si>
    <t>+ Trung học cơ sở</t>
  </si>
  <si>
    <t>+ Trung học Phổ thông</t>
  </si>
  <si>
    <t>Giữ vững và nâng cao chất lượng phổ cập giáo dục  mầm non cho trẻ 5 tuổi, phổ cập giáo dục tiểu học đúng độ tuổi và  THCS</t>
  </si>
  <si>
    <t>Tr.đó:TLGV đạt chuẩn</t>
  </si>
  <si>
    <t>Cấp mầm non:</t>
  </si>
  <si>
    <t>Cấp tiểu học:</t>
  </si>
  <si>
    <t>Cấp THCS:</t>
  </si>
  <si>
    <t>Cấp THPT:  (THPT Than Uyên, THPT Phúc Than, THPT Mường Kim)</t>
  </si>
  <si>
    <t>Tr.đó: TLGV đạt chuẩn</t>
  </si>
  <si>
    <t>TT GDTX</t>
  </si>
  <si>
    <t>Trường PT DTNT</t>
  </si>
  <si>
    <t>Trường Mầm non</t>
  </si>
  <si>
    <t>Trường Tiểu học</t>
  </si>
  <si>
    <t>Trường PTCS (cấp 1,2)</t>
  </si>
  <si>
    <t>Trường THCS (cấp 2)</t>
  </si>
  <si>
    <t>Trường PTTH (cấp 3)</t>
  </si>
  <si>
    <t>Trung tâm GDTX</t>
  </si>
  <si>
    <t>Trường đạt chuẩn QG (lũy kế)</t>
  </si>
  <si>
    <t>Tỷ lệ trường đạt chuẩn quốc gia</t>
  </si>
  <si>
    <t>Trong đó: Công nhận mới trong năm</t>
  </si>
  <si>
    <t>+ Mầm non</t>
  </si>
  <si>
    <t xml:space="preserve"> - Cấp MN</t>
  </si>
  <si>
    <t xml:space="preserve"> - Cấp Tiểu học</t>
  </si>
  <si>
    <t xml:space="preserve"> - Cấp THS</t>
  </si>
  <si>
    <t xml:space="preserve"> - Cấp THPT</t>
  </si>
  <si>
    <t>Tr.đó: - Tỷ lệ KCH</t>
  </si>
  <si>
    <t>+ Cấp mầm non</t>
  </si>
  <si>
    <t>+ Cấp Tiểu học</t>
  </si>
  <si>
    <t>+ Cấp THCS</t>
  </si>
  <si>
    <t>+ Cấp THPT</t>
  </si>
  <si>
    <t>+ Các trung tâm GDTX</t>
  </si>
  <si>
    <t>XI</t>
  </si>
  <si>
    <t>Tỷ lệ huy động nhà trẻ (0-2 tuổi)</t>
  </si>
  <si>
    <t>Tỷ lệ huy động nhà trẻ 3-5 tuổi học mẫu giáo</t>
  </si>
  <si>
    <t>Tỷ lệ huy động nhà trẻ 5 tuổi ra lớp</t>
  </si>
  <si>
    <t>Tỷ lệ huy động nhà trẻ 6 tuổi vào lớp 1</t>
  </si>
  <si>
    <t>Tỷ lệ đi học chung ở cấp Tiểu học</t>
  </si>
  <si>
    <t>Tỷ lệ HSHT chương trình GD tiểu học</t>
  </si>
  <si>
    <t>Tỷ lệ HSHT chương trình GD tiểu học vào lớp 6</t>
  </si>
  <si>
    <t>Tỷ lệ đi học chung ở cấp THCS</t>
  </si>
  <si>
    <t>Tỷ lệ học sinh tốt nghiệp THCS</t>
  </si>
  <si>
    <t>Tỷ lệ học sinh tốt nghiệp THPT (Gồm cả TTGDTX)</t>
  </si>
  <si>
    <t xml:space="preserve"> MỤC TIÊU, CHỈ TIÊU HOẠT ĐỘNG</t>
  </si>
  <si>
    <t xml:space="preserve"> Điện ảnh</t>
  </si>
  <si>
    <t>Buổi</t>
  </si>
  <si>
    <t>Tr.đó: + Số buổi chiếu vùng III</t>
  </si>
  <si>
    <t xml:space="preserve">          + Số buổi chiếu PV chính trị</t>
  </si>
  <si>
    <t>Số lượt l xem chiếu bóng</t>
  </si>
  <si>
    <t>Nghệ thuật biểu diễn</t>
  </si>
  <si>
    <t xml:space="preserve"> - ĐV nghệ thuật chuyên nghiệp</t>
  </si>
  <si>
    <t>Đơn vị</t>
  </si>
  <si>
    <t xml:space="preserve"> - C.trình, tiết mục dàn dựng mới</t>
  </si>
  <si>
    <t>C.trình</t>
  </si>
  <si>
    <t xml:space="preserve"> - Số buổi biểu diễn</t>
  </si>
  <si>
    <t xml:space="preserve"> Tr.đó: BD phục vụ vùng cao</t>
  </si>
  <si>
    <t xml:space="preserve"> Văn hoá thông tin cơ sở </t>
  </si>
  <si>
    <t>Tổng số đội thông tin lưu động</t>
  </si>
  <si>
    <t>Đội</t>
  </si>
  <si>
    <t>Số buổi hoạt động</t>
  </si>
  <si>
    <t xml:space="preserve">     Trong đó: + Đội TTLĐ tỉnh</t>
  </si>
  <si>
    <t xml:space="preserve">                    + Huyện</t>
  </si>
  <si>
    <t>Số bản, làng ĐKTCVH</t>
  </si>
  <si>
    <t>Bản, làng</t>
  </si>
  <si>
    <t>Số hộ đăng ký GĐVH mới</t>
  </si>
  <si>
    <t xml:space="preserve">  Trong đó: Số hộ được công nhận</t>
  </si>
  <si>
    <t>Số cơ quan, đơn vị, TH đăng ký TCVH</t>
  </si>
  <si>
    <t>CQ</t>
  </si>
  <si>
    <t xml:space="preserve">  Trong đó: Số CQ, ĐV, TH được công nhận</t>
  </si>
  <si>
    <t>Tỷ lệ hộ gia đình đạt GĐVH</t>
  </si>
  <si>
    <t>Tỷ lệ thôn, bản, KP đạt TCVH</t>
  </si>
  <si>
    <t>Tỷ lệ CQ, ĐV,Tr.học đạt TCVH</t>
  </si>
  <si>
    <t xml:space="preserve"> Thư viện</t>
  </si>
  <si>
    <t>Số sách mới (TV huyện)</t>
  </si>
  <si>
    <t xml:space="preserve">Tổng lượt người đọc trong năm </t>
  </si>
  <si>
    <t xml:space="preserve"> Số xã, TT có NVH, thư viện</t>
  </si>
  <si>
    <t>Xã, TT</t>
  </si>
  <si>
    <t xml:space="preserve"> Số di tích đã được xếp hàng</t>
  </si>
  <si>
    <t>Di tích</t>
  </si>
  <si>
    <t xml:space="preserve"> CƠ SỞ VẬT CHẤT CHO HOẠT ĐỘNG VHTT</t>
  </si>
  <si>
    <t xml:space="preserve"> Số đội chiếu bóng vùng cao</t>
  </si>
  <si>
    <t xml:space="preserve"> Số Nhà văn hoá trên địa bàn</t>
  </si>
  <si>
    <t>Nhà</t>
  </si>
  <si>
    <t xml:space="preserve">   Trong đó: - Huyện quản lý</t>
  </si>
  <si>
    <t xml:space="preserve">                   - Xã quản lý</t>
  </si>
  <si>
    <t xml:space="preserve">                   - Thôn bản quản lý</t>
  </si>
  <si>
    <t xml:space="preserve"> Số nhà Thư viện</t>
  </si>
  <si>
    <t>THỂ DỤC - THỂ THAO</t>
  </si>
  <si>
    <t xml:space="preserve">Số người tham gia tập luyện T. xuyên </t>
  </si>
  <si>
    <t xml:space="preserve">Người </t>
  </si>
  <si>
    <t>Tỷ lệ so với dân số</t>
  </si>
  <si>
    <t>Số GĐ được công nhận là thể thao</t>
  </si>
  <si>
    <t>Gia đình</t>
  </si>
  <si>
    <t>Số CLB thể dục thể thao cơ sở</t>
  </si>
  <si>
    <t>CLB</t>
  </si>
  <si>
    <t>Cơ sở thi đấu TDTT đạt tiêu chuẩn</t>
  </si>
  <si>
    <t>Sân vận động</t>
  </si>
  <si>
    <t>Sân</t>
  </si>
  <si>
    <t>Nhà luyện tập thể thao</t>
  </si>
  <si>
    <t>Bưu chính</t>
  </si>
  <si>
    <t>Mạng bưu cục</t>
  </si>
  <si>
    <t xml:space="preserve"> + Bưu cục cấp 1</t>
  </si>
  <si>
    <t>Bưu cục</t>
  </si>
  <si>
    <t xml:space="preserve"> + Bưu cục cấp 2</t>
  </si>
  <si>
    <t xml:space="preserve"> + Bưu cục cấp 3</t>
  </si>
  <si>
    <t>Điểm bưu điện văn hóa xã</t>
  </si>
  <si>
    <t>Điểm</t>
  </si>
  <si>
    <t>Viễn thông</t>
  </si>
  <si>
    <t>Tổng số trạm BTS</t>
  </si>
  <si>
    <t xml:space="preserve">Tổng số thuê bao điện thoại </t>
  </si>
  <si>
    <t>Thuê bao</t>
  </si>
  <si>
    <t>Số thuê bao điện thoại cố định/100 dân</t>
  </si>
  <si>
    <t>Số xã có mạng Internet</t>
  </si>
  <si>
    <r>
      <rPr>
        <i/>
        <sz val="14"/>
        <rFont val="Times New Roman"/>
        <family val="1"/>
      </rPr>
      <t xml:space="preserve">Trong đó: </t>
    </r>
    <r>
      <rPr>
        <sz val="14"/>
        <rFont val="Times New Roman"/>
        <family val="1"/>
      </rPr>
      <t>Riêng CN</t>
    </r>
  </si>
  <si>
    <t>Doanh thu ngành dịch vụ (giá HH)</t>
  </si>
  <si>
    <r>
      <t>Trong đó</t>
    </r>
    <r>
      <rPr>
        <i/>
        <sz val="14"/>
        <color indexed="8"/>
        <rFont val="Times New Roman"/>
        <family val="1"/>
      </rPr>
      <t>: Lao động nữ</t>
    </r>
  </si>
  <si>
    <r>
      <rPr>
        <b/>
        <sz val="14"/>
        <rFont val="Symbol"/>
        <family val="1"/>
        <charset val="2"/>
      </rPr>
      <t xml:space="preserve"> </t>
    </r>
    <r>
      <rPr>
        <b/>
        <sz val="14"/>
        <rFont val="Times New Roman"/>
        <family val="1"/>
      </rPr>
      <t>số buổi hoạt động NN tài trợ</t>
    </r>
  </si>
  <si>
    <r>
      <t xml:space="preserve"> Tr.đó:</t>
    </r>
    <r>
      <rPr>
        <sz val="14"/>
        <rFont val="Times New Roman"/>
        <family val="1"/>
      </rPr>
      <t>Số bản, làng đạt TCVH</t>
    </r>
  </si>
  <si>
    <r>
      <rPr>
        <sz val="14"/>
        <rFont val="Symbol"/>
        <family val="1"/>
        <charset val="2"/>
      </rPr>
      <t></t>
    </r>
    <r>
      <rPr>
        <sz val="14"/>
        <rFont val="Times New Roman"/>
        <family val="1"/>
      </rPr>
      <t xml:space="preserve"> sách có trong thư viện huyện</t>
    </r>
  </si>
  <si>
    <t>- Tổng SL LT (có hạt)</t>
  </si>
  <si>
    <t xml:space="preserve">- Tổng DT đất trồng </t>
  </si>
  <si>
    <t>Mức bán lẻ hàng hoá &amp; DV (giá HH)</t>
  </si>
  <si>
    <t>Khách sạn - nhà hàng - dịch vụ du lịch</t>
  </si>
  <si>
    <t>Tổng số người trong độ tuổi LĐ (15 tuổi trở lên)</t>
  </si>
  <si>
    <t xml:space="preserve"> Cai tại các đồn của Bộ chỉ huy BĐBP tỉnh</t>
  </si>
  <si>
    <t>Xã, phường đạt tiêu chuẩn xã, phường phù hợp với trẻ em (lũy kế)</t>
  </si>
  <si>
    <t>Thực hiện năm trước</t>
  </si>
  <si>
    <t>Ước TH cả năm</t>
  </si>
  <si>
    <t xml:space="preserve"> Năm báo cáo</t>
  </si>
  <si>
    <t>Ước TH năm báo cáo/TH  năm trước</t>
  </si>
  <si>
    <t>KH năm sau</t>
  </si>
  <si>
    <t>Ước TH năm báo cáo/KH năm báo cáo</t>
  </si>
  <si>
    <t>Trồng cây phân tán</t>
  </si>
  <si>
    <t>Tỷ lệ dân số nông thôn được sử dụng nước hợp vệ sinh</t>
  </si>
  <si>
    <t xml:space="preserve">                Ngô</t>
  </si>
  <si>
    <t>Số thuê bao internet</t>
  </si>
  <si>
    <t>INDEX</t>
  </si>
  <si>
    <t>Biểu 2 (NN)</t>
  </si>
  <si>
    <t>Biểu 2a (NN)</t>
  </si>
  <si>
    <t>Biểu 3 (CN)</t>
  </si>
  <si>
    <t>Biểu 4 (TM&amp;DV)</t>
  </si>
  <si>
    <t>Biểu 5 (VT)</t>
  </si>
  <si>
    <t>Biểu 6 (HTX)</t>
  </si>
  <si>
    <t>Biểu 7 (LĐ)</t>
  </si>
  <si>
    <t>Biểu 7a (LĐ)</t>
  </si>
  <si>
    <t>Biểu 8 (MT)</t>
  </si>
  <si>
    <t>Biểu 9 (DS&amp;TE)</t>
  </si>
  <si>
    <t>Biểu 9a (DS&amp;TE)</t>
  </si>
  <si>
    <t>Biểu 10 (Y tế)</t>
  </si>
  <si>
    <t>Biểu 10a (Y tế)</t>
  </si>
  <si>
    <t>Biểu 11 (GD&amp;ĐT)</t>
  </si>
  <si>
    <t>Biểu 11a (GD&amp;ĐT)</t>
  </si>
  <si>
    <t>Biểu 12 (VH)</t>
  </si>
  <si>
    <t>Biểu 12a (VH)</t>
  </si>
  <si>
    <t>Biểu 13 (TrTh)</t>
  </si>
  <si>
    <t>Quay ve</t>
  </si>
  <si>
    <t>Mucluc</t>
  </si>
  <si>
    <t>Cây lạc:</t>
  </si>
  <si>
    <t>Tổng số giờ phát thanh</t>
  </si>
  <si>
    <t>Giờ/năm</t>
  </si>
  <si>
    <t>Tổng số giờ phát sóng FM</t>
  </si>
  <si>
    <t>Số trạm phát sóng FM</t>
  </si>
  <si>
    <t>giờ/năm</t>
  </si>
  <si>
    <t>Số trạm truyền thanh</t>
  </si>
  <si>
    <t>Đài truyền hình huyện</t>
  </si>
  <si>
    <t>Trạm truyền hình khu vực cụm, xã</t>
  </si>
  <si>
    <t>Lúa mùa:</t>
  </si>
  <si>
    <t>Lúa nương:</t>
  </si>
  <si>
    <t>Lúa đông xuân:</t>
  </si>
  <si>
    <t>Ngô cả năm:</t>
  </si>
  <si>
    <t>Ngô xuân hè:</t>
  </si>
  <si>
    <t>Ngô thu đông:</t>
  </si>
  <si>
    <t>Cây sắn:</t>
  </si>
  <si>
    <t>Khoai các loại:</t>
  </si>
  <si>
    <t xml:space="preserve"> - Diện tích</t>
  </si>
  <si>
    <t xml:space="preserve"> - Năng suất</t>
  </si>
  <si>
    <t xml:space="preserve"> - Sản lượng</t>
  </si>
  <si>
    <t>Cây ăn quả:</t>
  </si>
  <si>
    <t>Rau, đậu các loại:</t>
  </si>
  <si>
    <t>Phát triển vùng rau, màu, thực phẩm hàng hóa tập trung (Tổng diện tích canh tác)</t>
  </si>
  <si>
    <t>Cây công nghiệp hàng năm</t>
  </si>
  <si>
    <t>Cây đậu tương:</t>
  </si>
  <si>
    <t>Cây công nghiệp lâu năm</t>
  </si>
  <si>
    <t xml:space="preserve"> - Trong đó: Diện tích trồng mới</t>
  </si>
  <si>
    <t xml:space="preserve"> + Trong đó: Diện tích trồng mới</t>
  </si>
  <si>
    <t xml:space="preserve"> - Diện tích chè kinh doanh</t>
  </si>
  <si>
    <t xml:space="preserve"> - Sản lượng chè búp tươi</t>
  </si>
  <si>
    <t>Cây thảo quả:</t>
  </si>
  <si>
    <t xml:space="preserve"> - Đàn trâu</t>
  </si>
  <si>
    <t xml:space="preserve"> - Đàn bò</t>
  </si>
  <si>
    <t xml:space="preserve"> - Đàn lợn</t>
  </si>
  <si>
    <t>Tốc độ tăng trưởng đàn gia súc</t>
  </si>
  <si>
    <t xml:space="preserve">Tổng đàn gia cầm </t>
  </si>
  <si>
    <t>Nghìn Tấn</t>
  </si>
  <si>
    <t xml:space="preserve"> + Trong đó: Thịt lợn</t>
  </si>
  <si>
    <t xml:space="preserve"> - Sản lượng đánh  bắt và nuôi trồng</t>
  </si>
  <si>
    <t xml:space="preserve"> - Diện tích nuôi trồng</t>
  </si>
  <si>
    <t xml:space="preserve"> + Nuôi trồng thủy sản</t>
  </si>
  <si>
    <t xml:space="preserve"> + Đánh bắt thủy sản</t>
  </si>
  <si>
    <t>Tổng diện tích rừng hiện có (tính cả cao su)</t>
  </si>
  <si>
    <t xml:space="preserve"> + Rừng phòng hộ</t>
  </si>
  <si>
    <t xml:space="preserve"> + Rừng sản xuất</t>
  </si>
  <si>
    <t xml:space="preserve"> + Trồng rừng chương trình khác</t>
  </si>
  <si>
    <t xml:space="preserve"> + Trồng rừng thay thế thủy điện</t>
  </si>
  <si>
    <t xml:space="preserve"> - Cây cao su</t>
  </si>
  <si>
    <t xml:space="preserve"> - Rừng tự nhiên:</t>
  </si>
  <si>
    <t xml:space="preserve"> - Rừng trồng:</t>
  </si>
  <si>
    <t xml:space="preserve"> - Rừng ngoài quy hoạch lâm nghiệp:</t>
  </si>
  <si>
    <t xml:space="preserve"> - Tỷ lệ hộ dân tộc thiểu số được sử dụng nước sinh hoạt hợp vệ sinh</t>
  </si>
  <si>
    <t xml:space="preserve"> + Số xã hoàn thành 19 tiêu chí </t>
  </si>
  <si>
    <t xml:space="preserve"> + Tỷ lệ xã đạt tiêu chuẩn NTM</t>
  </si>
  <si>
    <t xml:space="preserve"> + Số xã đạt từ 10-14 tiêu chí</t>
  </si>
  <si>
    <t>*</t>
  </si>
  <si>
    <t>Tổng sản lượng lương thực có hạt</t>
  </si>
  <si>
    <t>Lúa cả năm:</t>
  </si>
  <si>
    <t>Tạ/Ha</t>
  </si>
  <si>
    <t xml:space="preserve"> + Trồng cây phân tán</t>
  </si>
  <si>
    <t>Phân theo thành phần kinh tế</t>
  </si>
  <si>
    <t xml:space="preserve"> - Quốc doanh Trung ương</t>
  </si>
  <si>
    <t xml:space="preserve"> - Quốc doanh địa phương</t>
  </si>
  <si>
    <t xml:space="preserve"> - CN ngoài quốc doanh</t>
  </si>
  <si>
    <t xml:space="preserve"> - Sản xuất và phân phối điện, khí đốt, nước nóng, hơi nước và điều hòa không khí</t>
  </si>
  <si>
    <t xml:space="preserve"> - Cung cấp nước, quản lý và xử lý rác thải, nước thải</t>
  </si>
  <si>
    <t xml:space="preserve"> - Điện sản xuất và điện nhập khẩu</t>
  </si>
  <si>
    <t xml:space="preserve"> + Điện sản xuất</t>
  </si>
  <si>
    <t xml:space="preserve"> + Điện nhập khẩu</t>
  </si>
  <si>
    <t xml:space="preserve"> - Đá xây dựng</t>
  </si>
  <si>
    <t xml:space="preserve"> - Chè khô các loại</t>
  </si>
  <si>
    <t xml:space="preserve"> - Nước máy sản xuất</t>
  </si>
  <si>
    <t xml:space="preserve"> - Gạch các loại</t>
  </si>
  <si>
    <t>Tỷ lệ hộ nghèo</t>
  </si>
  <si>
    <t xml:space="preserve"> - Tổng số xã, thị trấn toàn huyện</t>
  </si>
  <si>
    <t xml:space="preserve"> + Trong đó: Số xã đặc biệt khó khăn(theo tiêu chí CT 135)</t>
  </si>
  <si>
    <t xml:space="preserve"> - Số xã có đường ô tô đến trung tâm</t>
  </si>
  <si>
    <t xml:space="preserve"> + Tỷ lệ xã có đường ô tô đến trung tâm xã</t>
  </si>
  <si>
    <t xml:space="preserve"> - Số xã có đường ô tô đến trung tâm xã mặt đường được cứng hóa</t>
  </si>
  <si>
    <t xml:space="preserve"> + Tỷ lệ xã có đường ô tô đi được quanh năm</t>
  </si>
  <si>
    <t xml:space="preserve"> - Số xã, thị trấn có điện lưới QG</t>
  </si>
  <si>
    <t xml:space="preserve"> - Số hộ được sử dụng điện (tính theo số hợp đồng lắp đặt mua bán điện)</t>
  </si>
  <si>
    <t xml:space="preserve"> - Tỷ lệ so với dân số</t>
  </si>
  <si>
    <t>Lực lượng lao động từ 15 tuổi trở lên</t>
  </si>
  <si>
    <t>Lao động từ 15 tuổi trở lên đang làm việc trong nền kinh tế quốc dân</t>
  </si>
  <si>
    <t xml:space="preserve"> + Dịch vụ</t>
  </si>
  <si>
    <t xml:space="preserve"> + Nông lậm, ngư nghiệp và thủy sản</t>
  </si>
  <si>
    <t xml:space="preserve"> + Công nghiệp &amp; XD</t>
  </si>
  <si>
    <t xml:space="preserve"> - Cơ cấu lao động</t>
  </si>
  <si>
    <t>Tỷ lệ lao động được đào tạo so với tổng số lao động</t>
  </si>
  <si>
    <t xml:space="preserve"> + Cai tại trại tạm giam công an tỉnh</t>
  </si>
  <si>
    <t xml:space="preserve"> + Cai tại các đồn của Bộ chỉ huy BĐBP tỉnh</t>
  </si>
  <si>
    <t xml:space="preserve"> - Dân số trung bình</t>
  </si>
  <si>
    <t xml:space="preserve"> + Dân số thành thị</t>
  </si>
  <si>
    <t xml:space="preserve"> Trong đó:</t>
  </si>
  <si>
    <t xml:space="preserve"> + Dân số nông thôn</t>
  </si>
  <si>
    <t xml:space="preserve"> - Tỷ lệ tăng dân số</t>
  </si>
  <si>
    <t xml:space="preserve"> - Tỷ số giới tính khi sinh (số bé trai so với 100 bé gái)</t>
  </si>
  <si>
    <t xml:space="preserve"> - Dân số là người dân tộc thiểu số</t>
  </si>
  <si>
    <t xml:space="preserve"> - Tỷ lệ các cặp vợ chồng thực hiện các biện pháp tránh thai</t>
  </si>
  <si>
    <t xml:space="preserve"> - TL các bà mẹ sinh con thứ 3 trở lên so với  bà mẹ sinh con trong năm</t>
  </si>
  <si>
    <t xml:space="preserve"> - Số CB làm công tác DSGĐ &amp; TE</t>
  </si>
  <si>
    <t xml:space="preserve"> + Số CB chuyên trách huyện</t>
  </si>
  <si>
    <t xml:space="preserve"> + Cán bộ chuyên trách tại xã</t>
  </si>
  <si>
    <t xml:space="preserve"> + Công tác viên</t>
  </si>
  <si>
    <t>Số cơ sở y tế quốc lập</t>
  </si>
  <si>
    <t xml:space="preserve"> - Trung tâm y tế huyện</t>
  </si>
  <si>
    <t xml:space="preserve"> - Phòng khám đa khoa khu vực</t>
  </si>
  <si>
    <t xml:space="preserve"> - Trạm y tế xã, thị trấn</t>
  </si>
  <si>
    <t xml:space="preserve">  + Giường bệnh tại Bệnh viện/Trung tâm y tế huyện </t>
  </si>
  <si>
    <t xml:space="preserve">  + Giường phòng khám đa khoa khu vực</t>
  </si>
  <si>
    <t>Tổng số giường bệnh quốc lập toàn huyện</t>
  </si>
  <si>
    <t>Tỷ lệ Trạm y tế xã, phường, thị trấn có bác sỹ (bao gồm bác sỹ làm việc định kỳ)</t>
  </si>
  <si>
    <t>Tỷ lệ Trạm y tế xã, phường, thị trấn có bác sỹ (biên chế tại trạm)</t>
  </si>
  <si>
    <t>Tỷ lệ trạm y tế xã, phường, thị trấn có có nữ hộ sinh hoặc y sỹ sản nhi</t>
  </si>
  <si>
    <t>Tỷ suất tử vong trẻ em &lt;1 tuổi trên 1.000 trẻ đẻ sống</t>
  </si>
  <si>
    <t>Tỷ suất tử vong trẻ em &lt;5 tuổi trên 1.000 trẻ đẻ sống</t>
  </si>
  <si>
    <t>Tỷ lệ TE &lt; 1 tuổi được tiêm chủng đẩy đủ các loại Vacxin</t>
  </si>
  <si>
    <t>Tỷ lệ trẻ em dưới 5 tuổi bị suy dinh dưỡng (cân nặng theo dõi)</t>
  </si>
  <si>
    <t xml:space="preserve"> - Uốn ván</t>
  </si>
  <si>
    <t xml:space="preserve"> - Bác sỹ CKI ,II, thạc sỹ</t>
  </si>
  <si>
    <t xml:space="preserve"> - Đại học điều dưỡng</t>
  </si>
  <si>
    <t xml:space="preserve"> - Trung cấp y tế</t>
  </si>
  <si>
    <t xml:space="preserve"> - Đại học Y, dược, y tế cộng đồng</t>
  </si>
  <si>
    <t>Đào tạo mới trong năm</t>
  </si>
  <si>
    <t>TỔNG SỐ HỌC SINH</t>
  </si>
  <si>
    <t>TỔNG SỐ HỌC SINH LÀ DÂN TỘC THIỂU SỐ</t>
  </si>
  <si>
    <t>Giữ vững và nâng cao chất lượng phổ cập giáo dục mầm non cho trẻ 5 tuổi, phổ cập giáo dục tiểu học đúng độ tuổi, phổ cập giáo dục Trung học cơ sở</t>
  </si>
  <si>
    <t>Trong đó: Tỷ lệ giáo viên đạt chuẩn</t>
  </si>
  <si>
    <t xml:space="preserve"> - Cấp mầm non:</t>
  </si>
  <si>
    <t xml:space="preserve"> - Cấp tiểu học:</t>
  </si>
  <si>
    <t xml:space="preserve"> - Cấp THCS:</t>
  </si>
  <si>
    <t xml:space="preserve"> - Trung tâm giáo dục thường xuyên</t>
  </si>
  <si>
    <t>Trong đó: Trường phổ thông dân tộc nội trú huyện</t>
  </si>
  <si>
    <t xml:space="preserve"> - Trường Mầm non</t>
  </si>
  <si>
    <t xml:space="preserve"> - Trường Tiểu học</t>
  </si>
  <si>
    <t xml:space="preserve"> - Trường PTCS (cấp 1,2)</t>
  </si>
  <si>
    <t xml:space="preserve"> - Trường THCS (cấp 2)</t>
  </si>
  <si>
    <t xml:space="preserve"> - Trường PTTH (cấp 3)</t>
  </si>
  <si>
    <t xml:space="preserve"> - Trung tâm GDTX</t>
  </si>
  <si>
    <t xml:space="preserve"> - Tỷ lệ trường đạt chuẩn quốc gia</t>
  </si>
  <si>
    <t xml:space="preserve"> Trong đó: Công nhận mới trong năm</t>
  </si>
  <si>
    <t xml:space="preserve"> + Cấp MN</t>
  </si>
  <si>
    <t xml:space="preserve"> + Cấp Tiểu học</t>
  </si>
  <si>
    <t xml:space="preserve"> + Cấp THPT</t>
  </si>
  <si>
    <t>Trong đó: - Tỷ lệ kiên cố hóa, bán kiên cố</t>
  </si>
  <si>
    <t>Tỷ lệ học sinh hoàn thành chương trình giáo dục tiểu học</t>
  </si>
  <si>
    <t>Tỷ lệ học sinh hoàn thành chương trình giáo dục tiểu học vào lớp 6</t>
  </si>
  <si>
    <t>Tỷ lệ đi học chung ở cấp trung học cơ sở</t>
  </si>
  <si>
    <t>Tỷ lệ học sinh tốt nghiệp trung học cơ sở</t>
  </si>
  <si>
    <t>Tỷ lệ huy động học sinh tốt nghiệp Trung học cơ sở vào Trung học phổ thông</t>
  </si>
  <si>
    <t>Tỷ lệ đi học chung cấp Trung học phổ thông (gồm cả Trung tâm giáo dục thường xuyên)</t>
  </si>
  <si>
    <t xml:space="preserve"> - Tổng số buổi hoạt động NN tài trợ</t>
  </si>
  <si>
    <t xml:space="preserve"> - Số lượt xem chiếu bóng trong năm</t>
  </si>
  <si>
    <t xml:space="preserve"> + Số buổi chiếu vùng III</t>
  </si>
  <si>
    <t xml:space="preserve"> + Số buổi chiếu PV chính trị</t>
  </si>
  <si>
    <t xml:space="preserve"> - Tổng số đội thông tin lưu động</t>
  </si>
  <si>
    <t xml:space="preserve"> - Số buổi hoạt động</t>
  </si>
  <si>
    <t xml:space="preserve"> + Đội TTLĐ tỉnh</t>
  </si>
  <si>
    <t xml:space="preserve"> + Huyện</t>
  </si>
  <si>
    <t xml:space="preserve"> - Số bản, làng đăng ký tiêu chuẩn văn hóa trong năm</t>
  </si>
  <si>
    <t xml:space="preserve"> - Số hộ đăng ký GĐVH mới</t>
  </si>
  <si>
    <r>
      <t xml:space="preserve"> Trong đó:</t>
    </r>
    <r>
      <rPr>
        <sz val="14"/>
        <rFont val="Times New Roman"/>
        <family val="1"/>
      </rPr>
      <t>Số bản, làng được công nhận tiêu chuẩn văn hóa</t>
    </r>
  </si>
  <si>
    <t xml:space="preserve"> - Số cơ quan, đơn vị, TH đăng ký TCVH</t>
  </si>
  <si>
    <t xml:space="preserve">  Trong đó: Số cơ quan, đơn vị được công nhận trong năm</t>
  </si>
  <si>
    <t xml:space="preserve"> Trong đó: Số hộ được công nhận trong năm</t>
  </si>
  <si>
    <t xml:space="preserve"> + Thư viện tỉnh</t>
  </si>
  <si>
    <t xml:space="preserve"> + Thư viện huyện</t>
  </si>
  <si>
    <t xml:space="preserve"> - Tổng số sách có trong thư viện huyện</t>
  </si>
  <si>
    <t xml:space="preserve"> - Tổng số người đọc trong năm </t>
  </si>
  <si>
    <t xml:space="preserve"> - Số sách mới</t>
  </si>
  <si>
    <t>Bảo tồn, bảo tàng</t>
  </si>
  <si>
    <t xml:space="preserve"> - Số hiện vật có đến cuối năm</t>
  </si>
  <si>
    <t xml:space="preserve"> Trong đó: Sưu tầm mới</t>
  </si>
  <si>
    <t xml:space="preserve"> - Số di tích đã được xếp hạng</t>
  </si>
  <si>
    <t>Hiện vật</t>
  </si>
  <si>
    <t xml:space="preserve"> Số xã, phường, thị trấn có nhà văn hóa, thư viện</t>
  </si>
  <si>
    <t>Xã, phường, thị trấn</t>
  </si>
  <si>
    <t xml:space="preserve"> + Tỉnh quản lý</t>
  </si>
  <si>
    <t xml:space="preserve"> + Huyện quản lý</t>
  </si>
  <si>
    <t xml:space="preserve"> + Xã quản lý</t>
  </si>
  <si>
    <t xml:space="preserve"> + Thôn bản quản lý</t>
  </si>
  <si>
    <t>Báo chi in</t>
  </si>
  <si>
    <t xml:space="preserve"> - Số báo phát hành</t>
  </si>
  <si>
    <t xml:space="preserve"> - Số lượng phát hành</t>
  </si>
  <si>
    <t>Số</t>
  </si>
  <si>
    <t>1000 bản</t>
  </si>
  <si>
    <t xml:space="preserve">Số người tham gia tập luyện thường xuyên </t>
  </si>
  <si>
    <t>Số gia đình được công nhận là gia đình thể thao</t>
  </si>
  <si>
    <t>Số câu lạc bộ thể dục thể thao cơ sở</t>
  </si>
  <si>
    <t>Cơ sở thi đấu thể dục thể thao đúng tiêu chuẩn</t>
  </si>
  <si>
    <t xml:space="preserve"> - Sân vận động</t>
  </si>
  <si>
    <t xml:space="preserve"> - Nhà luyện tập thể thao</t>
  </si>
  <si>
    <t xml:space="preserve"> - Mạng bưu cục</t>
  </si>
  <si>
    <t xml:space="preserve"> - Điểm bưu điện văn hóa xã</t>
  </si>
  <si>
    <t xml:space="preserve"> - Tổng số trạm BTS</t>
  </si>
  <si>
    <t xml:space="preserve"> - Tổng số thuê bao điện thoại </t>
  </si>
  <si>
    <t xml:space="preserve"> - Số thuê bao điện thoại cố định/100 dân</t>
  </si>
  <si>
    <t xml:space="preserve"> - Số thuê bao internet</t>
  </si>
  <si>
    <t xml:space="preserve"> - Số xã có mạng Internet</t>
  </si>
  <si>
    <t xml:space="preserve"> - Đài tỉnh</t>
  </si>
  <si>
    <t xml:space="preserve"> - Đài huyện, thành phố</t>
  </si>
  <si>
    <t xml:space="preserve">Thời lượng phát sóng bằng tiếng dân tộc </t>
  </si>
  <si>
    <t xml:space="preserve"> - Đài huyện</t>
  </si>
  <si>
    <t xml:space="preserve"> - FM đài tỉnh</t>
  </si>
  <si>
    <t xml:space="preserve"> - FM huyện và cụm dân cư</t>
  </si>
  <si>
    <t>Tổng số giờ phát sóng truyền hình</t>
  </si>
  <si>
    <t xml:space="preserve"> - Đài truyền hình tỉnh</t>
  </si>
  <si>
    <t xml:space="preserve"> - Các trạm truyền hình huyện</t>
  </si>
  <si>
    <t xml:space="preserve"> - Số cơ sở</t>
  </si>
  <si>
    <t>Cở sở</t>
  </si>
  <si>
    <t xml:space="preserve"> - Thể tích nuôi</t>
  </si>
  <si>
    <r>
      <t>m</t>
    </r>
    <r>
      <rPr>
        <sz val="14"/>
        <rFont val="Calibri"/>
        <family val="2"/>
      </rPr>
      <t>³</t>
    </r>
  </si>
  <si>
    <t xml:space="preserve"> + Tỷ lệ hộ được sử dụng điện lưới quốc gia</t>
  </si>
  <si>
    <t>Số người tham gia bảo hiểm bắt buộc</t>
  </si>
  <si>
    <t>Số người tham giao bảo hiểm thất nghiệp</t>
  </si>
  <si>
    <t xml:space="preserve"> + Đào tạo nghề trung cấp</t>
  </si>
  <si>
    <t xml:space="preserve"> + Đào tạo nghề sơ cấp và dạy nghề thường xuyên (dưới 3 tháng)</t>
  </si>
  <si>
    <t xml:space="preserve"> + Cai tại TT CB giáo dục - Lao động - XH huyện</t>
  </si>
  <si>
    <t xml:space="preserve"> - Tỷ lệ phường đạt tiêu chuẩn xã, phường phù hợp với trẻ em</t>
  </si>
  <si>
    <t xml:space="preserve"> Vận tải hàng hóa</t>
  </si>
  <si>
    <t xml:space="preserve"> Khối lượng hàng hoá vận chuyển</t>
  </si>
  <si>
    <t xml:space="preserve"> Khối lượng hàng hoá luân chuyển</t>
  </si>
  <si>
    <t xml:space="preserve"> Khối lượng HK vận chuyển</t>
  </si>
  <si>
    <t xml:space="preserve"> Khối lượng HK luân chuyển</t>
  </si>
  <si>
    <t xml:space="preserve"> - Tỷ lệ tăng dân số tự nhiên</t>
  </si>
  <si>
    <t xml:space="preserve"> - Tỷ lệ giảm sinh</t>
  </si>
  <si>
    <t>1000 Lượt</t>
  </si>
  <si>
    <t xml:space="preserve"> + Trong đó: Trồng mới</t>
  </si>
  <si>
    <t xml:space="preserve"> - Tỷ lệ che phủ rừng</t>
  </si>
  <si>
    <t xml:space="preserve"> - Số xã đạt chuẩn nông thôn mới</t>
  </si>
  <si>
    <t xml:space="preserve"> - Tỷ lệ xã đạt chuẩn nông thôn mới</t>
  </si>
  <si>
    <t xml:space="preserve"> + Cấp THCS</t>
  </si>
  <si>
    <t xml:space="preserve"> - Khách quốc tế</t>
  </si>
  <si>
    <t xml:space="preserve"> - Khách nội địa</t>
  </si>
  <si>
    <t>Doanh thu Khách sạn - nhà hàng - dịch vụ du lịch</t>
  </si>
  <si>
    <t>1/100.000</t>
  </si>
  <si>
    <t>Số giờ phát thanh truyền hình địa phương</t>
  </si>
  <si>
    <t xml:space="preserve"> + Mước tiêu dùng khách quốc tế/năm</t>
  </si>
  <si>
    <t xml:space="preserve"> + Mước tiêu dùng khách nội địa/năm</t>
  </si>
  <si>
    <t xml:space="preserve"> + Ngày lưu trú khách nội địa</t>
  </si>
  <si>
    <t xml:space="preserve"> + Ngày lưu trú khách quốc tế</t>
  </si>
  <si>
    <t>Tổng đàn gia súc</t>
  </si>
  <si>
    <t>Cây</t>
  </si>
  <si>
    <t xml:space="preserve"> Khoán bảo vệ rừng</t>
  </si>
  <si>
    <t>NÔNG - LÂM - NGƯ NGHIỆP</t>
  </si>
  <si>
    <t>C</t>
  </si>
  <si>
    <t>D</t>
  </si>
  <si>
    <t>E</t>
  </si>
  <si>
    <t>F</t>
  </si>
  <si>
    <t>G</t>
  </si>
  <si>
    <t>H</t>
  </si>
  <si>
    <t>J</t>
  </si>
  <si>
    <t>K</t>
  </si>
  <si>
    <t>L</t>
  </si>
  <si>
    <t>M</t>
  </si>
  <si>
    <t>N</t>
  </si>
  <si>
    <t>PHÁT THANH - TRUYỀN HÌNH</t>
  </si>
  <si>
    <t>Tỷ đồng</t>
  </si>
  <si>
    <t>Cơ cấu GRDP theo ngành kinh tế</t>
  </si>
  <si>
    <t>Triệu đồng/ng/năm</t>
  </si>
  <si>
    <t xml:space="preserve"> - Diện tích cây chè</t>
  </si>
  <si>
    <t xml:space="preserve"> - Diện tích rừng trồng mới</t>
  </si>
  <si>
    <t xml:space="preserve"> - Tốc độ tăng trưởng đàn gia súc</t>
  </si>
  <si>
    <t>Bình quân tiêu chí trên xã</t>
  </si>
  <si>
    <t xml:space="preserve"> + Số xã công nhận mới trong năm</t>
  </si>
  <si>
    <t>Hạ tầng giao thông, cấp điện, cấp nước</t>
  </si>
  <si>
    <t xml:space="preserve"> - Tỷ lệ xã có đường ô tô đến trung tâm xã, mặt đường được cứng hóa</t>
  </si>
  <si>
    <t xml:space="preserve"> - Tỷ lệ thôn, bản có đường xe máy hoặc ô tô đi lại thuận tiện</t>
  </si>
  <si>
    <t xml:space="preserve"> - Tỷ lệ hộ gia đình được sử dụng các nguồn điện</t>
  </si>
  <si>
    <t xml:space="preserve"> - Tỷ lệ hộ được sử dụng điện lưới quốc gia</t>
  </si>
  <si>
    <t xml:space="preserve"> - Tỷ lệ dân số đô thị được sử dụng nước sạch</t>
  </si>
  <si>
    <t xml:space="preserve"> - Giữ vững và nâng cao chất lượng phổ cập giáo dục Mầm non cho trẻ 5 tuổi, phổ cập giáo dục Tiểu học mức độ 2, phổ cập giáo dục Trung học cơ sở và xóa mù chữ mức độ 1</t>
  </si>
  <si>
    <t>xã, thị trấn</t>
  </si>
  <si>
    <t xml:space="preserve"> - Số trường đạt chuẩn quốc gia</t>
  </si>
  <si>
    <t xml:space="preserve"> + Trong đó: Công nhận mới trong năm</t>
  </si>
  <si>
    <t xml:space="preserve"> - Tỷ lệ trường đạt chuẩn quốc gia:</t>
  </si>
  <si>
    <t xml:space="preserve"> - Tỷ lệ trường đạt chuẩn quốc gia các cấp học</t>
  </si>
  <si>
    <t xml:space="preserve"> + Cấp Mầm non</t>
  </si>
  <si>
    <t xml:space="preserve"> + Cấp Trung học cơ sở</t>
  </si>
  <si>
    <t xml:space="preserve"> + Cấp Trung học phổ thông</t>
  </si>
  <si>
    <t xml:space="preserve"> - Số xã đạt tiêu chí quốc gia về y tế xã</t>
  </si>
  <si>
    <t xml:space="preserve"> - Tỷ lệ xã đạt tiêu chí quốc gia về y tế xã</t>
  </si>
  <si>
    <t xml:space="preserve"> - Số Bác sỹ/vạn dân</t>
  </si>
  <si>
    <t xml:space="preserve"> - Giảm tỷ lệ trẻ em suy dinh dưỡng</t>
  </si>
  <si>
    <t xml:space="preserve"> - Tỷ lệ trẻ em dưới 1 tuổi được tiêm chủng đầy đủ các loại Vacxin</t>
  </si>
  <si>
    <t>Giảm nghèo</t>
  </si>
  <si>
    <t xml:space="preserve"> - Mức giảm tỷ lệ hộ nghèo</t>
  </si>
  <si>
    <t xml:space="preserve"> - Số lao động được đào tạo nghề trong năm</t>
  </si>
  <si>
    <t xml:space="preserve"> - Tỷ lệ lao động qua đào tạo</t>
  </si>
  <si>
    <t xml:space="preserve"> - Số lao động được giải quyết việc làm</t>
  </si>
  <si>
    <t>Văn hóa</t>
  </si>
  <si>
    <t>MỘT SỐ CÂY TRỒNG KHÁC</t>
  </si>
  <si>
    <t xml:space="preserve"> + Nuôi cá nước lạnh</t>
  </si>
  <si>
    <t xml:space="preserve">         + Quế</t>
  </si>
  <si>
    <t xml:space="preserve">         + Sơn tra</t>
  </si>
  <si>
    <t xml:space="preserve"> Khoanh nuôi tái sinh rừng</t>
  </si>
  <si>
    <t xml:space="preserve"> Chăm sóc rừng trồng</t>
  </si>
  <si>
    <t xml:space="preserve"> Cây Mắc ca</t>
  </si>
  <si>
    <t>Trong đó trồng mới</t>
  </si>
  <si>
    <t>1.000 viên</t>
  </si>
  <si>
    <t>Bản vùng 3 thuộc 7 xã KV II (CT135)</t>
  </si>
  <si>
    <t xml:space="preserve"> - Tỷ lệ bản có đường ô tô hoặc xe máy đi thuận tiện</t>
  </si>
  <si>
    <t>Tỷ lệ trẻ em có hoàn cảnh đặc biệt khó khăn được chăm sóc</t>
  </si>
  <si>
    <t>CƠ SỞ Y TẾ, GIƯỜNG BỆNH</t>
  </si>
  <si>
    <t xml:space="preserve"> - Cấp Trung học phổ thông</t>
  </si>
  <si>
    <t xml:space="preserve"> - Tỷ lệ đạt chuẩn các cấp học</t>
  </si>
  <si>
    <t>Cơ sở vật chất cho hệ thống Phát thanh - truyền hình</t>
  </si>
  <si>
    <t>Năm 2019</t>
  </si>
  <si>
    <t>1.4</t>
  </si>
  <si>
    <t>Tổng diện tích lúa hàng hóa tập trung</t>
  </si>
  <si>
    <t>- Số lồng</t>
  </si>
  <si>
    <t>lồng</t>
  </si>
  <si>
    <t xml:space="preserve"> - Đào tạo liên thông từ trung cấp lên cao đẳng, đại học tại trường Trung cấp y tỉnh Lai Châu</t>
  </si>
  <si>
    <t xml:space="preserve">Kế hoạch </t>
  </si>
  <si>
    <t>Ước TH 9 tháng đầu năm</t>
  </si>
  <si>
    <t>Nguyên nhân các chỉ tiêu đạt thấp so với cùng kỳ năm trước hoặc đạt thấp so với kế hoạch và dự kiến không đạt kế hoạch</t>
  </si>
  <si>
    <t>CÁC CHỈ TIÊU NGÀNH, LĨNH VỰC  9 THÁNG ĐẦU NĂM 2019</t>
  </si>
  <si>
    <t>Biểu mẫu số 02</t>
  </si>
  <si>
    <t>TH 9 tháng năm 2018</t>
  </si>
  <si>
    <t>Ước TH 9 tháng năm 2019/TH 9 tháng năm 2018</t>
  </si>
  <si>
    <t>Ước TH 9 tháng năm 2019/KH năm 2019</t>
  </si>
  <si>
    <t>0,11</t>
  </si>
  <si>
    <t>Thực hiện 6 tháng đầu năm</t>
  </si>
  <si>
    <t>96/100</t>
  </si>
  <si>
    <t>127/100</t>
  </si>
  <si>
    <t xml:space="preserve">                    + Tổ chức</t>
  </si>
  <si>
    <t xml:space="preserve">                   + Tổ chức</t>
  </si>
  <si>
    <t>Phụ biểu 01</t>
  </si>
  <si>
    <t>MỘT SỐ CHỈ TIÊU VỀ KINH TẾ - XÃ HỘI - MÔI TRƯỜNG</t>
  </si>
  <si>
    <t>(Kèm theo Báo cáo số            /BC-UBND ngày      tháng      năm 2019 của Ủy ban nhân dân huyện Than Uyên)</t>
  </si>
  <si>
    <t>79.252ha</t>
  </si>
  <si>
    <t>Thực hiện năm 2015</t>
  </si>
  <si>
    <t>TH năm 2017</t>
  </si>
  <si>
    <t>Nghị Quyết ĐH Đảng bộ huyện</t>
  </si>
  <si>
    <t>Kế hoạch năm 2019</t>
  </si>
  <si>
    <t>KH năm 2020</t>
  </si>
  <si>
    <t>Nguyên nhân các chỉ tiêu đạt thấp so với cùng kỳ năm trước hoặc đạt thấp so với kế hoạch và dự kiến không đạt</t>
  </si>
  <si>
    <t>Nghị quyết HĐND</t>
  </si>
  <si>
    <t>Kế
hoạch</t>
  </si>
  <si>
    <t>Ước TH 6 tháng đầu năm</t>
  </si>
  <si>
    <t>KH năm 2020/ NQ ĐH Đảng bộ huyện</t>
  </si>
  <si>
    <t>Tốc độ tăng trưởng tổng sản phẩm trên địa bàn</t>
  </si>
  <si>
    <t>So sánh tuyệt đối</t>
  </si>
  <si>
    <t>a</t>
  </si>
  <si>
    <t>Tổng sản phẩm trên địa bàn (Giá so sánh năm 2010)</t>
  </si>
  <si>
    <t>Gia so sanh
2020-2010</t>
  </si>
  <si>
    <t>CPI 2019</t>
  </si>
  <si>
    <t>Cơ cấu theo ngành kinh tế</t>
  </si>
  <si>
    <t>Bình quân GRDP/đầu người/năm</t>
  </si>
  <si>
    <t>&gt; 30.000</t>
  </si>
  <si>
    <t xml:space="preserve"> - Bình quân tiêu chí trên xã</t>
  </si>
  <si>
    <t xml:space="preserve"> - Giữ vững và nâng cao chất lượng phổ cập giáo dục mầm non cho trẻ 5 tuổi, phổ cập giáo dục tiểu học, phổ cập giáo dục trung học</t>
  </si>
  <si>
    <t xml:space="preserve"> - Số xã, thị trấn  đạt tiêu chí quốc gia về y tế xã</t>
  </si>
  <si>
    <t xml:space="preserve"> - Tốc độ tăng dân số tự nhiên</t>
  </si>
  <si>
    <t xml:space="preserve"> - Tỷ lệ trẻ em suy dinh dưỡng</t>
  </si>
  <si>
    <t>3-4</t>
  </si>
  <si>
    <t>&gt;1000</t>
  </si>
  <si>
    <t xml:space="preserve"> - Số lao động được đào tạo trong năm</t>
  </si>
  <si>
    <t>96,3</t>
  </si>
  <si>
    <t>Ước TH 9 tháng năm 2018/Nghị quyết HĐND</t>
  </si>
  <si>
    <t>Thực hiện đến ngày 15/9/2019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</si>
</sst>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1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-* #,##0\ _₫_-;\-* #,##0\ _₫_-;_-* &quot;-&quot;\ _₫_-;_-@_-"/>
    <numFmt numFmtId="165" formatCode="_-* #,##0.00\ _₫_-;\-* #,##0.00\ _₫_-;_-* &quot;-&quot;??\ _₫_-;_-@_-"/>
    <numFmt numFmtId="166" formatCode="_(* #,##0_);_(* \(#,##0\);_(* &quot;-&quot;??_);_(@_)"/>
    <numFmt numFmtId="167" formatCode="_(* #,##0.0_);_(* \(#,##0.0\);_(* &quot;-&quot;??_);_(@_)"/>
    <numFmt numFmtId="168" formatCode="_(* #,##0_);_(* \(#,##0\);_(* &quot;-&quot;?_);_(@_)"/>
    <numFmt numFmtId="169" formatCode="0_);\(0\)"/>
    <numFmt numFmtId="170" formatCode="0.000"/>
    <numFmt numFmtId="171" formatCode="0.00000"/>
    <numFmt numFmtId="172" formatCode="0.0"/>
    <numFmt numFmtId="173" formatCode="#,##0;[Red]#,##0"/>
    <numFmt numFmtId="174" formatCode="#,##0.0"/>
    <numFmt numFmtId="175" formatCode="_-&quot;$&quot;* #,##0_-;\-&quot;$&quot;* #,##0_-;_-&quot;$&quot;* &quot;-&quot;_-;_-@_-"/>
    <numFmt numFmtId="176" formatCode="###\ ###\ ###\ ###\ ##0"/>
    <numFmt numFmtId="177" formatCode="##.##%"/>
    <numFmt numFmtId="178" formatCode="&quot;\&quot;#,##0.00;[Red]&quot;\&quot;&quot;\&quot;&quot;\&quot;&quot;\&quot;&quot;\&quot;&quot;\&quot;\-#,##0.00"/>
    <numFmt numFmtId="179" formatCode="&quot;\&quot;#,##0;[Red]&quot;\&quot;&quot;\&quot;\-#,##0"/>
    <numFmt numFmtId="180" formatCode="#,##0.00000"/>
    <numFmt numFmtId="181" formatCode="_-* #,##0_$_-;\-* #,##0_$_-;_-* &quot;-&quot;_$_-;_-@_-"/>
    <numFmt numFmtId="182" formatCode="#.##00"/>
    <numFmt numFmtId="183" formatCode="_-* #,##0_-;\-* #,##0_-;_-* &quot;-&quot;_-;_-@_-"/>
    <numFmt numFmtId="184" formatCode="_-* ###,0&quot;.&quot;00_-;\-* ###,0&quot;.&quot;00_-;_-* &quot;-&quot;??_-;_-@_-"/>
    <numFmt numFmtId="185" formatCode="_(* #,##0_);_(* \(#,##0\);_(* \-??_);_(@_)"/>
    <numFmt numFmtId="186" formatCode="_-* #,##0\ _F_-;\-* #,##0\ _F_-;_-* &quot;-&quot;\ _F_-;_-@_-"/>
    <numFmt numFmtId="187" formatCode="_-* #,##0\ _F_-;\-* #,##0\ _F_-;_-* &quot;- &quot;_F_-;_-@_-"/>
    <numFmt numFmtId="188" formatCode="_-* #,##0\ &quot;$&quot;_-;\-* #,##0\ &quot;$&quot;_-;_-* &quot;-&quot;\ &quot;$&quot;_-;_-@_-"/>
    <numFmt numFmtId="189" formatCode="_-* #,##0.00_-;\-* #,##0.00_-;_-* &quot;-&quot;??_-;_-@_-"/>
    <numFmt numFmtId="190" formatCode="_-* #,##0.00\ _€_-;\-* #,##0.00\ _€_-;_-* &quot;-&quot;??\ _€_-;_-@_-"/>
    <numFmt numFmtId="191" formatCode="_-* #,##0.00\ _F_-;\-* #,##0.00\ _F_-;_-* &quot;-&quot;??\ _F_-;_-@_-"/>
    <numFmt numFmtId="192" formatCode="_(&quot;$&quot;\ * #,##0_);_(&quot;$&quot;\ * \(#,##0\);_(&quot;$&quot;\ * &quot;-&quot;_);_(@_)"/>
    <numFmt numFmtId="193" formatCode="_-* #,##0\ &quot;F&quot;_-;\-* #,##0\ &quot;F&quot;_-;_-* &quot;-&quot;\ &quot;F&quot;_-;_-@_-"/>
    <numFmt numFmtId="194" formatCode="_-* #,##0\ _€_-;\-* #,##0\ _€_-;_-* &quot;-&quot;\ _€_-;_-@_-"/>
    <numFmt numFmtId="195" formatCode="_-* #,##0\ _$_-;\-* #,##0\ _$_-;_-* &quot;-&quot;\ _$_-;_-@_-"/>
    <numFmt numFmtId="196" formatCode="_ &quot;\&quot;* #,##0_ ;_ &quot;\&quot;* \-#,##0_ ;_ &quot;\&quot;* &quot;-&quot;_ ;_ @_ "/>
    <numFmt numFmtId="197" formatCode="_ \\* #,##0_ ;_ \\* \-#,##0_ ;_ \\* \-_ ;_ @_ "/>
    <numFmt numFmtId="198" formatCode="&quot;\&quot;#,##0.00;[Red]&quot;\&quot;\-#,##0.00"/>
    <numFmt numFmtId="199" formatCode="&quot;\&quot;#,##0;[Red]&quot;\&quot;\-#,##0"/>
    <numFmt numFmtId="200" formatCode="_-* #,##0&quot;$&quot;_-;\-* #,##0&quot;$&quot;_-;_-* &quot;-&quot;&quot;$&quot;_-;_-@_-"/>
    <numFmt numFmtId="201" formatCode="_-* #,##0.00&quot;$&quot;_-;\-* #,##0.00&quot;$&quot;_-;_-* &quot;-&quot;??&quot;$&quot;_-;_-@_-"/>
    <numFmt numFmtId="202" formatCode="0%;\(0%\)"/>
    <numFmt numFmtId="203" formatCode="0.0%"/>
    <numFmt numFmtId="204" formatCode="#,#00;[Red]\-#,#00;_@&quot;-&quot;"/>
    <numFmt numFmtId="205" formatCode="&quot;SFr.&quot;\ #,##0.00;[Red]&quot;SFr.&quot;\ \-#,##0.00"/>
    <numFmt numFmtId="206" formatCode="&quot;SFr.&quot;\ #,##0.00;&quot;SFr.&quot;\ \-#,##0.00"/>
    <numFmt numFmtId="207" formatCode="_ &quot;SFr.&quot;\ * #,##0_ ;_ &quot;SFr.&quot;\ * \-#,##0_ ;_ &quot;SFr.&quot;\ * &quot;-&quot;_ ;_ @_ "/>
    <numFmt numFmtId="208" formatCode="_ * #,##0_ ;_ * \-#,##0_ ;_ * &quot;-&quot;_ ;_ @_ "/>
    <numFmt numFmtId="209" formatCode="_ * #,##0.00_ ;_ * \-#,##0.00_ ;_ * &quot;-&quot;??_ ;_ @_ "/>
    <numFmt numFmtId="210" formatCode="_-* #,##0.00_$_-;\-* #,##0.00_$_-;_-* &quot;-&quot;??_$_-;_-@_-"/>
    <numFmt numFmtId="211" formatCode=";;"/>
    <numFmt numFmtId="212" formatCode="#,##0.0_);\(#,##0.0\)"/>
    <numFmt numFmtId="213" formatCode="&quot;$&quot;#,##0.00"/>
    <numFmt numFmtId="214" formatCode="_ * #,##0.00_)&quot;£&quot;_ ;_ * \(#,##0.00\)&quot;£&quot;_ ;_ * &quot;-&quot;??_)&quot;£&quot;_ ;_ @_ "/>
    <numFmt numFmtId="215" formatCode="_-&quot;$&quot;* #,##0.00_-;\-&quot;$&quot;* #,##0.00_-;_-&quot;$&quot;* &quot;-&quot;??_-;_-@_-"/>
    <numFmt numFmtId="216" formatCode="0.0%;\(0.0%\)"/>
    <numFmt numFmtId="217" formatCode="##,###.##"/>
    <numFmt numFmtId="218" formatCode="_-* #,##0.00\ &quot;F&quot;_-;\-* #,##0.00\ &quot;F&quot;_-;_-* &quot;-&quot;??\ &quot;F&quot;_-;_-@_-"/>
    <numFmt numFmtId="219" formatCode="#0.##"/>
    <numFmt numFmtId="220" formatCode="0.000_)"/>
    <numFmt numFmtId="221" formatCode="_-* #,##0.00\ _V_N_D_-;\-* #,##0.00\ _V_N_D_-;_-* &quot;-&quot;??\ _V_N_D_-;_-@_-"/>
    <numFmt numFmtId="222" formatCode="#,##0\ &quot;þ&quot;;[Red]\-#,##0\ &quot;þ&quot;"/>
    <numFmt numFmtId="223" formatCode="#,##0.00;[Red]#,##0.00"/>
    <numFmt numFmtId="224" formatCode="_(* #,##0.00_);_(* \(#,##0.00\);_(* &quot;-&quot;&quot;?&quot;&quot;?&quot;_);_(@_)"/>
    <numFmt numFmtId="225" formatCode="#,##0;\(#,##0\)"/>
    <numFmt numFmtId="226" formatCode="_ &quot;R&quot;\ * #,##0_ ;_ &quot;R&quot;\ * \-#,##0_ ;_ &quot;R&quot;\ * &quot;-&quot;_ ;_ @_ "/>
    <numFmt numFmtId="227" formatCode="##,##0%"/>
    <numFmt numFmtId="228" formatCode="#,###%"/>
    <numFmt numFmtId="229" formatCode="##.##"/>
    <numFmt numFmtId="230" formatCode="###,###"/>
    <numFmt numFmtId="231" formatCode="###.###"/>
    <numFmt numFmtId="232" formatCode="##,###.####"/>
    <numFmt numFmtId="233" formatCode="\$#,##0\ ;\(\$#,##0\)"/>
    <numFmt numFmtId="234" formatCode="0.0000%"/>
    <numFmt numFmtId="235" formatCode="\t0.00%"/>
    <numFmt numFmtId="236" formatCode="##,##0.##"/>
    <numFmt numFmtId="237" formatCode="\U\S\$#,##0.00;\(\U\S\$#,##0.00\)"/>
    <numFmt numFmtId="238" formatCode="_(\§\g\ #,##0_);_(\§\g\ \(#,##0\);_(\§\g\ &quot;-&quot;??_);_(@_)"/>
    <numFmt numFmtId="239" formatCode="_(\§\g\ #,##0_);_(\§\g\ \(#,##0\);_(\§\g\ &quot;-&quot;_);_(@_)"/>
    <numFmt numFmtId="240" formatCode="\t#\ ??/??"/>
    <numFmt numFmtId="241" formatCode="\§\g#,##0_);\(\§\g#,##0\)"/>
    <numFmt numFmtId="242" formatCode="_-* #,##0\ _?_-;\-* #,##0\ _?_-;_-* &quot;-&quot;\ _?_-;_-@_-"/>
    <numFmt numFmtId="243" formatCode="_-* #,##0.00\ _?_-;\-* #,##0.00\ _?_-;_-* &quot;-&quot;??\ _?_-;_-@_-"/>
    <numFmt numFmtId="244" formatCode="_-&quot;VND&quot;* #,##0_-;\-&quot;VND&quot;* #,##0_-;_-&quot;VND&quot;* &quot;-&quot;_-;_-@_-"/>
    <numFmt numFmtId="245" formatCode="_-&quot;VND&quot;* #,##0_-;&quot;-VND&quot;* #,##0_-;_-&quot;VND&quot;* \-_-;_-@_-"/>
    <numFmt numFmtId="246" formatCode="_-* #,##0_-;\-* #,##0_-;_-* \-_-;_-@_-"/>
    <numFmt numFmtId="247" formatCode="_-* #,##0\ _₫_-;\-* #,##0\ _₫_-;_-* &quot;- &quot;_₫_-;_-@_-"/>
    <numFmt numFmtId="248" formatCode="_(&quot;Rp&quot;* #,##0.00_);_(&quot;Rp&quot;* \(#,##0.00\);_(&quot;Rp&quot;* &quot;-&quot;??_);_(@_)"/>
    <numFmt numFmtId="249" formatCode="_(&quot;Rp&quot;* #,##0.00_);_(&quot;Rp&quot;* \(#,##0.00\);_(&quot;Rp&quot;* \-??_);_(@_)"/>
    <numFmt numFmtId="250" formatCode="#,##0.00\ &quot;FB&quot;;[Red]\-#,##0.00\ &quot;FB&quot;"/>
    <numFmt numFmtId="251" formatCode="#,##0.00&quot; FB&quot;;[Red]\-#,##0.00&quot; FB&quot;"/>
    <numFmt numFmtId="252" formatCode="_(* #,##0_);_(* \(#,##0\);_(* \-_);_(@_)"/>
    <numFmt numFmtId="253" formatCode="_-* #,##0\ _k_r_-;\-* #,##0\ _k_r_-;_-* &quot;-&quot;\ _k_r_-;_-@_-"/>
    <numFmt numFmtId="254" formatCode="#,##0\ &quot;$&quot;;\-#,##0\ &quot;$&quot;"/>
    <numFmt numFmtId="255" formatCode="#,##0\ &quot;Rp&quot;;\-#,##0\ &quot;Rp&quot;"/>
    <numFmt numFmtId="256" formatCode="#,##0&quot; $&quot;;\-#,##0&quot; $&quot;"/>
    <numFmt numFmtId="257" formatCode="#,##0\ &quot;kr&quot;;\-#,##0\ &quot;kr&quot;"/>
    <numFmt numFmtId="258" formatCode="_-* #,##0.00_-;\-* #,##0.00_-;_-* \-??_-;_-@_-"/>
    <numFmt numFmtId="259" formatCode="_-* #,##0.00\ _₫_-;\-* #,##0.00\ _₫_-;_-* \-??\ _₫_-;_-@_-"/>
    <numFmt numFmtId="260" formatCode="&quot;$&quot;#,##0;\-&quot;$&quot;#,##0"/>
    <numFmt numFmtId="261" formatCode="&quot;Rp&quot;#,##0;\-&quot;Rp&quot;#,##0"/>
    <numFmt numFmtId="262" formatCode="\$#,##0;&quot;-$&quot;#,##0"/>
    <numFmt numFmtId="263" formatCode="&quot;kr&quot;#,##0;\-&quot;kr&quot;#,##0"/>
    <numFmt numFmtId="264" formatCode="_-* #,##0\ _F_B_-;\-* #,##0\ _F_B_-;_-* &quot;-&quot;\ _F_B_-;_-@_-"/>
    <numFmt numFmtId="265" formatCode="_-* #,##0\ _F_B_-;\-* #,##0\ _F_B_-;_-* &quot;- &quot;_F_B_-;_-@_-"/>
    <numFmt numFmtId="266" formatCode="_(* #,##0.00_);_(* \(#,##0.00\);_(* \-??_);_(@_)"/>
    <numFmt numFmtId="267" formatCode="_-* #,##0.00\ _k_r_-;\-* #,##0.00\ _k_r_-;_-* &quot;-&quot;??\ _k_r_-;_-@_-"/>
    <numFmt numFmtId="268" formatCode="#,##0_);\-#,##0_)"/>
    <numFmt numFmtId="269" formatCode="&quot;Dong&quot;#,##0.00_);[Red]\(&quot;Dong&quot;#,##0.00\)"/>
    <numFmt numFmtId="270" formatCode="0."/>
    <numFmt numFmtId="271" formatCode="&quot;Fr.&quot;\ #,##0.00;&quot;Fr.&quot;\ \-#,##0.00"/>
    <numFmt numFmtId="272" formatCode="#,##0\ &quot;$&quot;_);\(#,##0\ &quot;$&quot;\)"/>
    <numFmt numFmtId="273" formatCode="_-&quot;IR£&quot;* #,##0.00_-;\-&quot;IR£&quot;* #,##0.00_-;_-&quot;IR£&quot;* &quot;-&quot;??_-;_-@_-"/>
    <numFmt numFmtId="274" formatCode="&quot;£&quot;#,##0;[Red]\-&quot;£&quot;#,##0"/>
    <numFmt numFmtId="275" formatCode="0&quot;.&quot;0000"/>
    <numFmt numFmtId="276" formatCode="#,###"/>
    <numFmt numFmtId="277" formatCode="&quot;\&quot;#,##0;[Red]\-&quot;\&quot;#,##0"/>
    <numFmt numFmtId="278" formatCode="&quot;\&quot;#,##0.00;\-&quot;\&quot;#,##0.00"/>
    <numFmt numFmtId="279" formatCode="_ * #,##0_)_£_ ;_ * \(#,##0\)_£_ ;_ * &quot;-&quot;_)_£_ ;_ @_ "/>
    <numFmt numFmtId="280" formatCode="&quot;VND&quot;#,##0_);[Red]\(&quot;VND&quot;#,##0\)"/>
    <numFmt numFmtId="281" formatCode="_(* #,##0.0000_);_(* \(#,##0.0000\);_(* &quot;-&quot;_);_(@_)"/>
    <numFmt numFmtId="282" formatCode="#,##0.00_);\-#,##0.00_)"/>
    <numFmt numFmtId="283" formatCode="#,##0.000_);\(#,##0.000\)"/>
    <numFmt numFmtId="284" formatCode="d"/>
    <numFmt numFmtId="285" formatCode="#"/>
    <numFmt numFmtId="286" formatCode="&quot;¡Ì&quot;#,##0;[Red]\-&quot;¡Ì&quot;#,##0"/>
    <numFmt numFmtId="287" formatCode="#,##0.00\ &quot;F&quot;;[Red]\-#,##0.00\ &quot;F&quot;"/>
    <numFmt numFmtId="288" formatCode="&quot;$&quot;#,##0;[Red]\-&quot;$&quot;#,##0"/>
    <numFmt numFmtId="289" formatCode="&quot;Rp&quot;#,##0;[Red]\-&quot;Rp&quot;#,##0"/>
    <numFmt numFmtId="290" formatCode="\$#,##0;[Red]&quot;-$&quot;#,##0"/>
    <numFmt numFmtId="291" formatCode="&quot;kr&quot;#,##0;[Red]\-&quot;kr&quot;#,##0"/>
    <numFmt numFmtId="292" formatCode="_-&quot;£&quot;* #,##0_-;\-&quot;£&quot;* #,##0_-;_-&quot;£&quot;* &quot;-&quot;_-;_-@_-"/>
    <numFmt numFmtId="293" formatCode="_-\£* #,##0_-;&quot;-£&quot;* #,##0_-;_-\£* \-_-;_-@_-"/>
    <numFmt numFmtId="294" formatCode="0.00000000000E+00;\?"/>
    <numFmt numFmtId="295" formatCode="#,##0.00\ \ "/>
    <numFmt numFmtId="296" formatCode="#,##0.00&quot;  &quot;"/>
    <numFmt numFmtId="297" formatCode="_-&quot;£&quot;* #,##0.00_-;\-&quot;£&quot;* #,##0.00_-;_-&quot;£&quot;* &quot;-&quot;??_-;_-@_-"/>
    <numFmt numFmtId="298" formatCode="_-* #,##0.0\ _F_-;\-* #,##0.0\ _F_-;_-* &quot;-&quot;??\ _F_-;_-@_-"/>
    <numFmt numFmtId="299" formatCode="_-\£* #,##0.00_-;&quot;-£&quot;* #,##0.00_-;_-\£* \-??_-;_-@_-"/>
    <numFmt numFmtId="300" formatCode="&quot;.&quot;#,##0.00_);[Red]\(&quot;.&quot;#,##0.00\)"/>
    <numFmt numFmtId="301" formatCode="#,##0.00&quot; F&quot;;[Red]\-#,##0.00&quot; F&quot;"/>
    <numFmt numFmtId="302" formatCode="_-* ###,0&quot;.&quot;00\ _F_B_-;\-* ###,0&quot;.&quot;00\ _F_B_-;_-* &quot;-&quot;??\ _F_B_-;_-@_-"/>
    <numFmt numFmtId="303" formatCode="_-* #,##0.0\ _F_-;\-* #,##0.0\ _F_-;_-* \-??\ _F_-;_-@_-"/>
    <numFmt numFmtId="304" formatCode="#,##0.00\ \ \ \ "/>
    <numFmt numFmtId="305" formatCode="_(* #.##0.00_);_(* \(#.##0.00\);_(* &quot;-&quot;??_);_(@_)"/>
    <numFmt numFmtId="306" formatCode="&quot;\&quot;#,##0;&quot;\&quot;\-#,##0"/>
    <numFmt numFmtId="307" formatCode="\\#,##0;&quot;\-&quot;#,##0"/>
    <numFmt numFmtId="308" formatCode="_-* ###,0\.00\ _F_B_-;\-* ###,0\.00\ _F_B_-;_-* \-??\ _F_B_-;_-@_-"/>
    <numFmt numFmtId="309" formatCode="_ * #.##._ ;_ * \-#.##._ ;_ * &quot;-&quot;??_ ;_ @_ⴆ"/>
    <numFmt numFmtId="310" formatCode="#,##0\ &quot;F&quot;;[Red]\-#,##0\ &quot;F&quot;"/>
    <numFmt numFmtId="311" formatCode="_-* #,##0\ _F_-;\-* #,##0\ _F_-;_-* &quot;-&quot;??\ _F_-;_-@_-"/>
    <numFmt numFmtId="312" formatCode="0000"/>
    <numFmt numFmtId="313" formatCode="00"/>
    <numFmt numFmtId="314" formatCode="000"/>
    <numFmt numFmtId="315" formatCode="#,##0.00\ &quot;F&quot;;\-#,##0.00\ &quot;F&quot;"/>
    <numFmt numFmtId="316" formatCode="_(* #,##0.00_);_(* \(#,##0.00\);_(* &quot;-&quot;?_);_(@_)"/>
    <numFmt numFmtId="317" formatCode="_(* #,##0.000_);_(* \(#,##0.000\);_(* &quot;-&quot;??_);_(@_)"/>
    <numFmt numFmtId="318" formatCode="_(* #,##0.0_);_(* \(#,##0.0\);_(* &quot;-&quot;?_);_(@_)"/>
  </numFmts>
  <fonts count="315"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name val=".VnTime"/>
      <family val="2"/>
    </font>
    <font>
      <b/>
      <sz val="14"/>
      <color indexed="12"/>
      <name val="Times New Roman"/>
      <family val="1"/>
    </font>
    <font>
      <sz val="14"/>
      <color indexed="12"/>
      <name val="Times New Roman"/>
      <family val="1"/>
    </font>
    <font>
      <b/>
      <sz val="14"/>
      <color indexed="16"/>
      <name val="Times New Roman"/>
      <family val="1"/>
    </font>
    <font>
      <sz val="14"/>
      <color indexed="16"/>
      <name val="Times New Roman"/>
      <family val="1"/>
    </font>
    <font>
      <b/>
      <sz val="14"/>
      <color indexed="59"/>
      <name val="Times New Roman"/>
      <family val="1"/>
    </font>
    <font>
      <sz val="14"/>
      <color indexed="59"/>
      <name val="Times New Roman"/>
      <family val="1"/>
    </font>
    <font>
      <b/>
      <i/>
      <sz val="14"/>
      <name val="Times New Roman"/>
      <family val="1"/>
    </font>
    <font>
      <b/>
      <sz val="14"/>
      <color indexed="17"/>
      <name val="Times New Roman"/>
      <family val="1"/>
    </font>
    <font>
      <sz val="14"/>
      <color indexed="17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indexed="8"/>
      <name val="Times New Roman"/>
      <family val="1"/>
    </font>
    <font>
      <sz val="14"/>
      <name val="Arial"/>
      <family val="2"/>
    </font>
    <font>
      <i/>
      <sz val="14"/>
      <color rgb="FFFF0000"/>
      <name val="Times New Roman"/>
      <family val="1"/>
    </font>
    <font>
      <i/>
      <sz val="14"/>
      <color indexed="8"/>
      <name val="Times New Roman"/>
      <family val="1"/>
    </font>
    <font>
      <b/>
      <sz val="14"/>
      <name val="Symbol"/>
      <family val="1"/>
      <charset val="2"/>
    </font>
    <font>
      <sz val="14"/>
      <name val="Symbol"/>
      <family val="1"/>
      <charset val="2"/>
    </font>
    <font>
      <i/>
      <sz val="14"/>
      <color theme="1"/>
      <name val="Times New Roman"/>
      <family val="1"/>
    </font>
    <font>
      <b/>
      <i/>
      <sz val="14"/>
      <color indexed="17"/>
      <name val="Times New Roman"/>
      <family val="1"/>
    </font>
    <font>
      <i/>
      <sz val="14"/>
      <color indexed="17"/>
      <name val="Times New Roman"/>
      <family val="1"/>
    </font>
    <font>
      <b/>
      <i/>
      <sz val="14"/>
      <color theme="1"/>
      <name val="Times New Roman"/>
      <family val="1"/>
    </font>
    <font>
      <b/>
      <sz val="14"/>
      <color indexed="10"/>
      <name val="Times New Roman"/>
      <family val="1"/>
    </font>
    <font>
      <b/>
      <sz val="14"/>
      <color rgb="FFFF0000"/>
      <name val="Times New Roman"/>
      <family val="1"/>
    </font>
    <font>
      <sz val="13"/>
      <name val="Times New Roman"/>
      <family val="1"/>
    </font>
    <font>
      <sz val="14"/>
      <color rgb="FF0000FF"/>
      <name val="Times New Roman"/>
      <family val="1"/>
    </font>
    <font>
      <sz val="14"/>
      <color rgb="FFFF0000"/>
      <name val="Times New Roman"/>
      <family val="1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Times New Roman"/>
      <family val="1"/>
    </font>
    <font>
      <sz val="10"/>
      <name val="Times New Roman"/>
      <family val="1"/>
    </font>
    <font>
      <sz val="11"/>
      <color indexed="8"/>
      <name val="Calibri"/>
      <family val="2"/>
    </font>
    <font>
      <b/>
      <sz val="12"/>
      <name val="Times New Roman"/>
      <family val="1"/>
    </font>
    <font>
      <sz val="8"/>
      <name val="Times New Roman"/>
      <family val="1"/>
    </font>
    <font>
      <b/>
      <sz val="11"/>
      <name val="Times New Roman"/>
      <family val="1"/>
    </font>
    <font>
      <sz val="12"/>
      <name val="VNI-Times"/>
    </font>
    <font>
      <sz val="10"/>
      <color indexed="8"/>
      <name val="MS Sans Serif"/>
      <family val="2"/>
    </font>
    <font>
      <sz val="12"/>
      <name val="돋움체"/>
      <family val="3"/>
      <charset val="129"/>
    </font>
    <font>
      <b/>
      <sz val="10"/>
      <name val="SVNtimes new roman"/>
      <family val="2"/>
    </font>
    <font>
      <sz val="12"/>
      <name val="VNtimes new roman"/>
      <family val="2"/>
    </font>
    <font>
      <sz val="10"/>
      <name val=".VnTime"/>
      <family val="2"/>
    </font>
    <font>
      <sz val="10"/>
      <name val="?? ??"/>
      <family val="1"/>
      <charset val="136"/>
    </font>
    <font>
      <sz val="10"/>
      <name val=".VnArial"/>
      <family val="2"/>
    </font>
    <font>
      <sz val="12"/>
      <name val=".VnArial"/>
      <family val="2"/>
    </font>
    <font>
      <sz val="10"/>
      <name val="??"/>
      <family val="3"/>
      <charset val="129"/>
    </font>
    <font>
      <sz val="12"/>
      <name val="??"/>
      <family val="1"/>
    </font>
    <font>
      <sz val="12"/>
      <name val="????"/>
      <family val="1"/>
      <charset val="136"/>
    </font>
    <font>
      <sz val="12"/>
      <name val="Courier"/>
      <family val="3"/>
    </font>
    <font>
      <sz val="10"/>
      <name val="AngsanaUPC"/>
      <family val="1"/>
    </font>
    <font>
      <sz val="12"/>
      <name val="|??¢¥¢¬¨Ï"/>
      <family val="1"/>
      <charset val="129"/>
    </font>
    <font>
      <sz val="12"/>
      <name val="|??´¸ⓒ"/>
      <family val="1"/>
      <charset val="129"/>
    </font>
    <font>
      <sz val="10"/>
      <name val="VNI-Times"/>
    </font>
    <font>
      <sz val="10"/>
      <name val="MS Sans Serif"/>
      <family val="2"/>
    </font>
    <font>
      <sz val="10"/>
      <name val="Helv"/>
      <family val="2"/>
    </font>
    <font>
      <sz val="10"/>
      <color indexed="8"/>
      <name val="Arial"/>
      <family val="2"/>
    </font>
    <font>
      <sz val="13"/>
      <name val=".VnTime"/>
      <family val="2"/>
    </font>
    <font>
      <sz val="12"/>
      <name val="???"/>
      <family val="2"/>
    </font>
    <font>
      <sz val="12"/>
      <name val="???"/>
    </font>
    <font>
      <sz val="11"/>
      <name val="‚l‚r ‚oƒSƒVƒbƒN"/>
      <family val="3"/>
      <charset val="128"/>
    </font>
    <font>
      <sz val="11"/>
      <name val="–¾’©"/>
      <family val="1"/>
      <charset val="128"/>
    </font>
    <font>
      <sz val="14"/>
      <name val="Terminal"/>
      <family val="3"/>
      <charset val="128"/>
    </font>
    <font>
      <sz val="14"/>
      <name val="VnTime"/>
      <family val="2"/>
    </font>
    <font>
      <sz val="14"/>
      <name val="VnTime"/>
    </font>
    <font>
      <sz val="13"/>
      <name val="Tms Rmn"/>
      <family val="1"/>
    </font>
    <font>
      <b/>
      <u/>
      <sz val="14"/>
      <color indexed="8"/>
      <name val=".VnBook-AntiquaH"/>
      <family val="2"/>
    </font>
    <font>
      <sz val="11"/>
      <name val=".VnTime"/>
      <family val="2"/>
    </font>
    <font>
      <b/>
      <u/>
      <sz val="10"/>
      <name val="VNI-Times"/>
    </font>
    <font>
      <b/>
      <sz val="10"/>
      <name val=".VnArial"/>
      <family val="2"/>
    </font>
    <font>
      <sz val="10"/>
      <name val="VnTimes"/>
      <family val="2"/>
    </font>
    <font>
      <sz val="12"/>
      <color indexed="10"/>
      <name val=".VnArial Narrow"/>
      <family val="2"/>
    </font>
    <font>
      <sz val="12"/>
      <color indexed="8"/>
      <name val="¹ÙÅÁÃ¼"/>
      <family val="1"/>
      <charset val="129"/>
    </font>
    <font>
      <i/>
      <sz val="12"/>
      <color indexed="8"/>
      <name val=".VnBook-AntiquaH"/>
      <family val="2"/>
    </font>
    <font>
      <sz val="12"/>
      <color indexed="8"/>
      <name val="Times New Roman"/>
      <family val="1"/>
    </font>
    <font>
      <sz val="11"/>
      <color indexed="8"/>
      <name val="Arial"/>
      <family val="2"/>
      <charset val="163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4"/>
      <name val=".VnTimeH"/>
      <family val="2"/>
    </font>
    <font>
      <sz val="12"/>
      <color indexed="9"/>
      <name val="Times New Roman"/>
      <family val="1"/>
    </font>
    <font>
      <sz val="11"/>
      <color indexed="9"/>
      <name val="Calibri"/>
      <family val="2"/>
    </font>
    <font>
      <sz val="11"/>
      <color indexed="9"/>
      <name val="Arial"/>
      <family val="2"/>
      <charset val="163"/>
    </font>
    <font>
      <sz val="14"/>
      <name val=".VnTime"/>
      <family val="2"/>
    </font>
    <font>
      <sz val="11"/>
      <name val="VNtimes new roman"/>
      <family val="2"/>
    </font>
    <font>
      <sz val="11"/>
      <color indexed="8"/>
      <name val=".VnTime"/>
      <family val="2"/>
    </font>
    <font>
      <sz val="11"/>
      <color indexed="9"/>
      <name val=".VnTime"/>
      <family val="2"/>
    </font>
    <font>
      <sz val="8"/>
      <name val="Arial"/>
      <family val="2"/>
    </font>
    <font>
      <sz val="12"/>
      <name val="¹UAAA¼"/>
      <family val="3"/>
      <charset val="129"/>
    </font>
    <font>
      <b/>
      <sz val="12"/>
      <color indexed="63"/>
      <name val="VNI-Times"/>
    </font>
    <font>
      <sz val="12"/>
      <name val="¹ÙÅÁÃ¼"/>
      <charset val="129"/>
    </font>
    <font>
      <sz val="12"/>
      <name val="¹ÙÅÁÃ¼"/>
      <family val="2"/>
      <charset val="129"/>
    </font>
    <font>
      <sz val="12"/>
      <color indexed="20"/>
      <name val="Times New Roman"/>
      <family val="1"/>
    </font>
    <font>
      <sz val="11"/>
      <color indexed="20"/>
      <name val="Calibri"/>
      <family val="2"/>
    </font>
    <font>
      <sz val="11"/>
      <color indexed="20"/>
      <name val="Arial"/>
      <family val="2"/>
      <charset val="163"/>
    </font>
    <font>
      <b/>
      <i/>
      <sz val="14"/>
      <name val="VNTime"/>
      <family val="2"/>
    </font>
    <font>
      <sz val="12"/>
      <name val="Tms Rmn"/>
      <family val="1"/>
    </font>
    <font>
      <sz val="12"/>
      <name val="Tms Rmn"/>
    </font>
    <font>
      <sz val="11"/>
      <name val="µ¸¿ò"/>
      <charset val="129"/>
    </font>
    <font>
      <sz val="12"/>
      <name val="System"/>
      <family val="2"/>
    </font>
    <font>
      <sz val="12"/>
      <name val="¹ÙÅÁÃ¼"/>
      <family val="1"/>
      <charset val="129"/>
    </font>
    <font>
      <sz val="10"/>
      <name val="Helv"/>
    </font>
    <font>
      <b/>
      <sz val="12"/>
      <color indexed="52"/>
      <name val="Times New Roman"/>
      <family val="1"/>
    </font>
    <font>
      <b/>
      <sz val="11"/>
      <color indexed="52"/>
      <name val="Calibri"/>
      <family val="2"/>
    </font>
    <font>
      <b/>
      <sz val="11"/>
      <color indexed="52"/>
      <name val="Arial"/>
      <family val="2"/>
      <charset val="163"/>
    </font>
    <font>
      <b/>
      <sz val="10"/>
      <name val="Helv"/>
      <family val="2"/>
    </font>
    <font>
      <b/>
      <sz val="10"/>
      <name val="Helv"/>
    </font>
    <font>
      <b/>
      <sz val="8"/>
      <color indexed="12"/>
      <name val="Arial"/>
      <family val="2"/>
    </font>
    <font>
      <sz val="8"/>
      <color indexed="8"/>
      <name val="Arial"/>
      <family val="2"/>
    </font>
    <font>
      <b/>
      <sz val="9"/>
      <name val="VNI-Times"/>
    </font>
    <font>
      <sz val="8"/>
      <name val="SVNtimes new roman"/>
      <family val="2"/>
    </font>
    <font>
      <b/>
      <sz val="12"/>
      <color indexed="9"/>
      <name val="Times New Roman"/>
      <family val="1"/>
    </font>
    <font>
      <b/>
      <sz val="11"/>
      <color indexed="9"/>
      <name val="Calibri"/>
      <family val="2"/>
    </font>
    <font>
      <b/>
      <sz val="11"/>
      <color indexed="9"/>
      <name val="Arial"/>
      <family val="2"/>
      <charset val="163"/>
    </font>
    <font>
      <sz val="10"/>
      <name val="VNI-Aptima"/>
    </font>
    <font>
      <b/>
      <sz val="13"/>
      <name val="Tms Rmn"/>
      <family val="1"/>
    </font>
    <font>
      <b/>
      <sz val="10"/>
      <name val="Arial"/>
      <family val="2"/>
    </font>
    <font>
      <sz val="11"/>
      <name val="Tms Rmn"/>
      <family val="1"/>
    </font>
    <font>
      <sz val="11"/>
      <name val="Tms Rmn"/>
    </font>
    <font>
      <sz val="11"/>
      <name val="VNI-Times"/>
    </font>
    <font>
      <sz val="10"/>
      <color indexed="8"/>
      <name val="Times New Roman"/>
      <family val="2"/>
    </font>
    <font>
      <sz val="12"/>
      <color indexed="8"/>
      <name val="Times New Roman"/>
      <family val="2"/>
    </font>
    <font>
      <sz val="11"/>
      <name val="UVnTime"/>
    </font>
    <font>
      <sz val="10"/>
      <name val="Arial"/>
      <family val="2"/>
      <charset val="163"/>
    </font>
    <font>
      <sz val="12"/>
      <name val="Times New Roman"/>
      <family val="1"/>
      <charset val="163"/>
    </font>
    <font>
      <b/>
      <sz val="12"/>
      <name val="VNTime"/>
      <family val="2"/>
    </font>
    <font>
      <sz val="10"/>
      <name val="MS Serif"/>
      <family val="1"/>
    </font>
    <font>
      <sz val="10"/>
      <name val="Courier"/>
      <family val="3"/>
    </font>
    <font>
      <sz val="11"/>
      <name val="VNcentury Gothic"/>
    </font>
    <font>
      <sz val="11"/>
      <name val="VNcentury Gothic"/>
      <family val="2"/>
    </font>
    <font>
      <b/>
      <sz val="15"/>
      <name val="VNcentury Gothic"/>
    </font>
    <font>
      <b/>
      <sz val="15"/>
      <name val="VNcentury Gothic"/>
      <family val="2"/>
    </font>
    <font>
      <sz val="12"/>
      <name val="SVNtimes new roman"/>
      <family val="2"/>
    </font>
    <font>
      <sz val="10"/>
      <name val="SVNtimes new roman"/>
      <family val="2"/>
    </font>
    <font>
      <b/>
      <sz val="12"/>
      <name val="VNTimeH"/>
      <family val="2"/>
    </font>
    <font>
      <sz val="10"/>
      <name val="Arial CE"/>
      <family val="2"/>
      <charset val="238"/>
    </font>
    <font>
      <sz val="10"/>
      <name val="Arial CE"/>
      <charset val="238"/>
    </font>
    <font>
      <b/>
      <sz val="11"/>
      <color indexed="8"/>
      <name val=".VnTime"/>
      <family val="2"/>
    </font>
    <font>
      <sz val="10"/>
      <color indexed="16"/>
      <name val="MS Serif"/>
      <family val="1"/>
    </font>
    <font>
      <sz val="10"/>
      <name val="VNI-Helve-Condense"/>
    </font>
    <font>
      <i/>
      <sz val="12"/>
      <color indexed="23"/>
      <name val="Times New Roman"/>
      <family val="1"/>
    </font>
    <font>
      <i/>
      <sz val="11"/>
      <color indexed="23"/>
      <name val="Calibri"/>
      <family val="2"/>
    </font>
    <font>
      <i/>
      <sz val="11"/>
      <color indexed="23"/>
      <name val="Arial"/>
      <family val="2"/>
      <charset val="163"/>
    </font>
    <font>
      <sz val="8"/>
      <color indexed="24"/>
      <name val="Times New Roman"/>
      <family val="1"/>
    </font>
    <font>
      <i/>
      <sz val="12"/>
      <color indexed="24"/>
      <name val="Times New Roman"/>
      <family val="1"/>
    </font>
    <font>
      <sz val="12"/>
      <color indexed="24"/>
      <name val="Arial"/>
      <family val="2"/>
    </font>
    <font>
      <sz val="12"/>
      <color indexed="24"/>
      <name val="Times New Roman"/>
      <family val="1"/>
    </font>
    <font>
      <sz val="8"/>
      <color indexed="24"/>
      <name val="Arial"/>
      <family val="2"/>
    </font>
    <font>
      <i/>
      <sz val="12"/>
      <color indexed="24"/>
      <name val="Arial"/>
      <family val="2"/>
    </font>
    <font>
      <sz val="12"/>
      <name val="VNTime"/>
      <family val="2"/>
    </font>
    <font>
      <sz val="12"/>
      <color indexed="17"/>
      <name val="Times New Roman"/>
      <family val="1"/>
    </font>
    <font>
      <sz val="11"/>
      <color indexed="17"/>
      <name val="Calibri"/>
      <family val="2"/>
    </font>
    <font>
      <sz val="11"/>
      <color indexed="17"/>
      <name val="Arial"/>
      <family val="2"/>
      <charset val="163"/>
    </font>
    <font>
      <sz val="10"/>
      <name val=".VnArialH"/>
      <family val="2"/>
    </font>
    <font>
      <b/>
      <sz val="12"/>
      <name val=".VnBook-AntiquaH"/>
      <family val="2"/>
    </font>
    <font>
      <b/>
      <sz val="12"/>
      <color indexed="9"/>
      <name val="Tms Rmn"/>
      <family val="1"/>
    </font>
    <font>
      <b/>
      <sz val="12"/>
      <color indexed="9"/>
      <name val="Tms Rmn"/>
    </font>
    <font>
      <b/>
      <sz val="12"/>
      <name val="Helv"/>
      <family val="2"/>
    </font>
    <font>
      <b/>
      <sz val="12"/>
      <name val="Helv"/>
    </font>
    <font>
      <b/>
      <sz val="12"/>
      <name val="Arial"/>
      <family val="2"/>
    </font>
    <font>
      <b/>
      <sz val="12"/>
      <name val="Tahoma"/>
      <family val="2"/>
    </font>
    <font>
      <b/>
      <sz val="18"/>
      <name val="Arial"/>
      <family val="2"/>
    </font>
    <font>
      <b/>
      <sz val="15"/>
      <color indexed="56"/>
      <name val="Times New Roman"/>
      <family val="1"/>
    </font>
    <font>
      <b/>
      <sz val="15"/>
      <color indexed="56"/>
      <name val="Calibri"/>
      <family val="2"/>
    </font>
    <font>
      <b/>
      <sz val="13"/>
      <color indexed="56"/>
      <name val="Times New Roman"/>
      <family val="1"/>
    </font>
    <font>
      <b/>
      <sz val="13"/>
      <color indexed="56"/>
      <name val="Calibri"/>
      <family val="2"/>
    </font>
    <font>
      <b/>
      <sz val="11"/>
      <color indexed="56"/>
      <name val="Times New Roman"/>
      <family val="1"/>
    </font>
    <font>
      <b/>
      <sz val="11"/>
      <color indexed="56"/>
      <name val="Calibri"/>
      <family val="2"/>
    </font>
    <font>
      <b/>
      <sz val="11"/>
      <color indexed="56"/>
      <name val="Arial"/>
      <family val="2"/>
      <charset val="163"/>
    </font>
    <font>
      <b/>
      <sz val="8"/>
      <name val="MS Sans Serif"/>
      <family val="2"/>
    </font>
    <font>
      <b/>
      <sz val="10"/>
      <name val=".VnTime"/>
      <family val="2"/>
    </font>
    <font>
      <b/>
      <sz val="14"/>
      <name val=".VnTimeH"/>
      <family val="2"/>
    </font>
    <font>
      <sz val="12"/>
      <name val="±¼¸²Ã¼"/>
      <family val="3"/>
      <charset val="129"/>
    </font>
    <font>
      <sz val="10"/>
      <name val="Tahoma"/>
      <family val="2"/>
    </font>
    <font>
      <sz val="11"/>
      <color indexed="62"/>
      <name val="Calibri"/>
      <family val="2"/>
    </font>
    <font>
      <sz val="12"/>
      <color indexed="62"/>
      <name val="Times New Roman"/>
      <family val="1"/>
    </font>
    <font>
      <sz val="11"/>
      <color indexed="62"/>
      <name val="Arial"/>
      <family val="2"/>
      <charset val="163"/>
    </font>
    <font>
      <sz val="10"/>
      <name val="VNI-Helve"/>
    </font>
    <font>
      <u/>
      <sz val="10"/>
      <color indexed="12"/>
      <name val=".VnTime"/>
      <family val="2"/>
    </font>
    <font>
      <u/>
      <sz val="12"/>
      <color indexed="12"/>
      <name val=".VnTime"/>
      <family val="2"/>
    </font>
    <font>
      <u/>
      <sz val="12"/>
      <color indexed="12"/>
      <name val="Arial"/>
      <family val="2"/>
    </font>
    <font>
      <sz val="12"/>
      <color indexed="52"/>
      <name val="Times New Roman"/>
      <family val="1"/>
    </font>
    <font>
      <sz val="11"/>
      <color indexed="52"/>
      <name val="Calibri"/>
      <family val="2"/>
    </font>
    <font>
      <sz val="11"/>
      <color indexed="52"/>
      <name val="Arial"/>
      <family val="2"/>
      <charset val="163"/>
    </font>
    <font>
      <i/>
      <sz val="10"/>
      <name val=".VnTime"/>
      <family val="2"/>
    </font>
    <font>
      <sz val="8"/>
      <name val="VNarial"/>
      <family val="2"/>
    </font>
    <font>
      <b/>
      <i/>
      <sz val="12"/>
      <name val=".VnAristote"/>
      <family val="2"/>
    </font>
    <font>
      <b/>
      <sz val="11"/>
      <name val="Helv"/>
      <family val="2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12"/>
      <color indexed="60"/>
      <name val="Times New Roman"/>
      <family val="1"/>
    </font>
    <font>
      <sz val="11"/>
      <color indexed="60"/>
      <name val="Calibri"/>
      <family val="2"/>
    </font>
    <font>
      <sz val="11"/>
      <color indexed="60"/>
      <name val="Arial"/>
      <family val="2"/>
      <charset val="163"/>
    </font>
    <font>
      <sz val="7"/>
      <name val="Small Fonts"/>
      <family val="2"/>
    </font>
    <font>
      <b/>
      <sz val="12"/>
      <name val="VN-NTime"/>
    </font>
    <font>
      <sz val="10"/>
      <name val="VNtimes new roman"/>
      <family val="1"/>
    </font>
    <font>
      <b/>
      <i/>
      <sz val="16"/>
      <name val="Helv"/>
    </font>
    <font>
      <sz val="12"/>
      <name val="바탕체"/>
      <family val="1"/>
      <charset val="129"/>
    </font>
    <font>
      <sz val="11"/>
      <name val="VNI-Aptima"/>
    </font>
    <font>
      <sz val="14"/>
      <name val="System"/>
      <family val="2"/>
    </font>
    <font>
      <b/>
      <sz val="11"/>
      <name val="Arial"/>
      <family val="2"/>
    </font>
    <font>
      <b/>
      <sz val="12"/>
      <color indexed="63"/>
      <name val="Times New Roman"/>
      <family val="1"/>
    </font>
    <font>
      <b/>
      <sz val="11"/>
      <color indexed="63"/>
      <name val="Calibri"/>
      <family val="2"/>
    </font>
    <font>
      <b/>
      <sz val="11"/>
      <color indexed="63"/>
      <name val="Arial"/>
      <family val="2"/>
      <charset val="163"/>
    </font>
    <font>
      <sz val="14"/>
      <name val=".VnArial Narrow"/>
      <family val="2"/>
    </font>
    <font>
      <sz val="10"/>
      <name val="Tms Rmn"/>
      <family val="1"/>
    </font>
    <font>
      <b/>
      <sz val="10"/>
      <name val="MS Sans Serif"/>
      <family val="2"/>
    </font>
    <font>
      <sz val="8"/>
      <name val="Wingdings"/>
      <charset val="2"/>
    </font>
    <font>
      <sz val="8"/>
      <name val="Helv"/>
      <family val="2"/>
    </font>
    <font>
      <sz val="8"/>
      <name val="Helv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11"/>
      <name val="3C_Times_T"/>
    </font>
    <font>
      <b/>
      <sz val="18"/>
      <color indexed="62"/>
      <name val="Cambria"/>
      <family val="2"/>
    </font>
    <font>
      <u/>
      <sz val="10.199999999999999"/>
      <color indexed="12"/>
      <name val=".VnTime"/>
      <family val="2"/>
    </font>
    <font>
      <b/>
      <sz val="12"/>
      <name val="宋体"/>
      <charset val="134"/>
    </font>
    <font>
      <sz val="8"/>
      <name val="MS Sans Serif"/>
      <family val="2"/>
    </font>
    <font>
      <b/>
      <sz val="10.5"/>
      <name val=".VnAvantH"/>
      <family val="2"/>
    </font>
    <font>
      <sz val="10"/>
      <name val="VNbook-Antiqua"/>
    </font>
    <font>
      <sz val="10"/>
      <name val="VNbook-Antiqua"/>
      <family val="2"/>
    </font>
    <font>
      <sz val="11"/>
      <color indexed="32"/>
      <name val="VNI-Times"/>
      <family val="2"/>
    </font>
    <font>
      <b/>
      <sz val="10"/>
      <name val="Tahoma"/>
      <family val="2"/>
    </font>
    <font>
      <b/>
      <sz val="8"/>
      <color indexed="8"/>
      <name val="Helv"/>
      <family val="2"/>
    </font>
    <font>
      <b/>
      <sz val="8"/>
      <color indexed="8"/>
      <name val="Helv"/>
    </font>
    <font>
      <sz val="13"/>
      <name val=".VnArial"/>
      <family val="2"/>
    </font>
    <font>
      <sz val="10"/>
      <name val="VNI-Times"/>
      <family val="2"/>
    </font>
    <font>
      <b/>
      <sz val="10"/>
      <name val="VNI-Univer"/>
    </font>
    <font>
      <sz val="10"/>
      <name val=".VnBook-Antiqua"/>
      <family val="2"/>
    </font>
    <font>
      <b/>
      <sz val="12"/>
      <name val="VNI-Cooper"/>
    </font>
    <font>
      <b/>
      <sz val="12"/>
      <name val="VNI-Times"/>
    </font>
    <font>
      <sz val="12"/>
      <name val="VNTime"/>
    </font>
    <font>
      <sz val="11"/>
      <name val=".VnAvant"/>
      <family val="2"/>
    </font>
    <font>
      <b/>
      <sz val="13"/>
      <color indexed="8"/>
      <name val=".VnTimeH"/>
      <family val="2"/>
    </font>
    <font>
      <sz val="14"/>
      <name val=".Vn3DH"/>
      <family val="2"/>
    </font>
    <font>
      <b/>
      <sz val="12"/>
      <name val=".VnTime"/>
      <family val="2"/>
    </font>
    <font>
      <b/>
      <u val="double"/>
      <sz val="12"/>
      <color indexed="12"/>
      <name val=".VnBahamasB"/>
      <family val="2"/>
    </font>
    <font>
      <sz val="10"/>
      <name val=".VnArial Narrow"/>
      <family val="2"/>
    </font>
    <font>
      <sz val="9.5"/>
      <name val=".VnBlackH"/>
      <family val="2"/>
    </font>
    <font>
      <b/>
      <sz val="10"/>
      <name val=".VnBahamasBH"/>
      <family val="2"/>
    </font>
    <font>
      <b/>
      <sz val="11"/>
      <name val=".VnArialH"/>
      <family val="2"/>
    </font>
    <font>
      <b/>
      <sz val="18"/>
      <color indexed="56"/>
      <name val="Cambria"/>
      <family val="2"/>
    </font>
    <font>
      <b/>
      <sz val="18"/>
      <color indexed="56"/>
      <name val="Times New Roman"/>
      <family val="2"/>
      <charset val="163"/>
    </font>
    <font>
      <sz val="8"/>
      <name val="VNI-Helve"/>
    </font>
    <font>
      <b/>
      <sz val="10"/>
      <name val=".VnTimeH"/>
      <family val="2"/>
    </font>
    <font>
      <b/>
      <sz val="11"/>
      <name val=".VnTimeH"/>
      <family val="2"/>
    </font>
    <font>
      <b/>
      <sz val="10"/>
      <name val=".VnArialH"/>
      <family val="2"/>
    </font>
    <font>
      <b/>
      <sz val="11"/>
      <color indexed="8"/>
      <name val="Calibri"/>
      <family val="2"/>
    </font>
    <font>
      <sz val="10"/>
      <name val="VNtimes new roman"/>
      <family val="2"/>
    </font>
    <font>
      <b/>
      <sz val="8"/>
      <name val="VN Helvetica"/>
    </font>
    <font>
      <b/>
      <sz val="10"/>
      <name val="VN AvantGBook"/>
    </font>
    <font>
      <b/>
      <sz val="16"/>
      <name val=".VnTime"/>
      <family val="2"/>
    </font>
    <font>
      <sz val="9"/>
      <name val=".VnTime"/>
      <family val="2"/>
    </font>
    <font>
      <sz val="11"/>
      <color indexed="10"/>
      <name val="Calibri"/>
      <family val="2"/>
    </font>
    <font>
      <sz val="11"/>
      <color indexed="10"/>
      <name val="Arial"/>
      <family val="2"/>
      <charset val="163"/>
    </font>
    <font>
      <sz val="10"/>
      <name val="Geneva"/>
      <family val="2"/>
    </font>
    <font>
      <b/>
      <i/>
      <sz val="12"/>
      <name val=".VnTime"/>
      <family val="2"/>
    </font>
    <font>
      <sz val="14"/>
      <name val=".VnArial"/>
      <family val="2"/>
    </font>
    <font>
      <sz val="22"/>
      <name val="ＭＳ 明朝"/>
      <family val="1"/>
      <charset val="128"/>
    </font>
    <font>
      <sz val="10"/>
      <name val=" "/>
      <family val="1"/>
      <charset val="136"/>
    </font>
    <font>
      <sz val="14"/>
      <name val="뼻뮝"/>
      <family val="3"/>
    </font>
    <font>
      <sz val="12"/>
      <name val="뼻뮝"/>
      <family val="3"/>
    </font>
    <font>
      <sz val="10"/>
      <name val="명조"/>
      <family val="3"/>
      <charset val="129"/>
    </font>
    <font>
      <sz val="9"/>
      <name val="Arial"/>
      <family val="2"/>
    </font>
    <font>
      <u/>
      <sz val="9"/>
      <color indexed="36"/>
      <name val="新細明體"/>
      <family val="1"/>
      <charset val="136"/>
    </font>
    <font>
      <u/>
      <sz val="9"/>
      <color indexed="12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u/>
      <sz val="12"/>
      <color indexed="36"/>
      <name val="新細明體"/>
      <family val="1"/>
      <charset val="136"/>
    </font>
    <font>
      <sz val="12"/>
      <name val=".VnArial Narrow"/>
      <family val="2"/>
    </font>
    <font>
      <b/>
      <sz val="15"/>
      <color indexed="56"/>
      <name val="Times New Roman"/>
      <family val="2"/>
    </font>
    <font>
      <b/>
      <sz val="13"/>
      <color indexed="56"/>
      <name val="Times New Roman"/>
      <family val="2"/>
    </font>
    <font>
      <sz val="10"/>
      <name val="Arial"/>
      <family val="2"/>
    </font>
    <font>
      <b/>
      <i/>
      <sz val="14"/>
      <color rgb="FFFF0000"/>
      <name val="Times New Roman"/>
      <family val="1"/>
    </font>
    <font>
      <sz val="14"/>
      <color theme="1"/>
      <name val="Times New Roman"/>
      <family val="2"/>
    </font>
    <font>
      <sz val="14"/>
      <color indexed="8"/>
      <name val="Times New Roman"/>
      <family val="2"/>
    </font>
    <font>
      <sz val="14"/>
      <name val="Calibri"/>
      <family val="2"/>
    </font>
    <font>
      <i/>
      <sz val="14"/>
      <color indexed="59"/>
      <name val="Times New Roman"/>
      <family val="1"/>
    </font>
    <font>
      <i/>
      <sz val="14"/>
      <color indexed="12"/>
      <name val="Times New Roman"/>
      <family val="1"/>
    </font>
    <font>
      <b/>
      <i/>
      <sz val="14"/>
      <color indexed="12"/>
      <name val="Times New Roman"/>
      <family val="1"/>
    </font>
    <font>
      <sz val="11"/>
      <name val="UVnTime"/>
      <family val="2"/>
    </font>
    <font>
      <b/>
      <sz val="14"/>
      <name val="Arial"/>
      <family val="2"/>
    </font>
    <font>
      <b/>
      <sz val="14"/>
      <color rgb="FF0000FF"/>
      <name val="Times New Roman"/>
      <family val="1"/>
    </font>
    <font>
      <b/>
      <sz val="10"/>
      <name val="Times New Roman"/>
      <family val="1"/>
    </font>
    <font>
      <u/>
      <sz val="10"/>
      <color theme="0"/>
      <name val="Calibri"/>
      <family val="2"/>
      <scheme val="minor"/>
    </font>
    <font>
      <u/>
      <sz val="10"/>
      <name val="Calibri"/>
      <family val="2"/>
      <scheme val="minor"/>
    </font>
    <font>
      <i/>
      <sz val="11"/>
      <name val="Times New Roman"/>
      <family val="1"/>
    </font>
    <font>
      <sz val="9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.VnTime"/>
      <family val="2"/>
    </font>
    <font>
      <sz val="10"/>
      <color rgb="FFFF0000"/>
      <name val="Times New Roman"/>
      <family val="1"/>
    </font>
    <font>
      <b/>
      <u/>
      <sz val="10"/>
      <name val="Times New Roman"/>
      <family val="1"/>
    </font>
    <font>
      <i/>
      <sz val="13"/>
      <color theme="1"/>
      <name val="Times New Roman"/>
      <family val="1"/>
    </font>
    <font>
      <i/>
      <sz val="13"/>
      <name val="Times New Roman"/>
      <family val="1"/>
    </font>
    <font>
      <b/>
      <i/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9"/>
      <color indexed="81"/>
      <name val="Tahoma"/>
      <family val="2"/>
      <charset val="163"/>
    </font>
    <font>
      <sz val="9"/>
      <color indexed="81"/>
      <name val="Tahoma"/>
      <family val="2"/>
      <charset val="163"/>
    </font>
    <font>
      <sz val="13"/>
      <color theme="1"/>
      <name val="Times New Roman"/>
      <family val="1"/>
    </font>
    <font>
      <b/>
      <sz val="13"/>
      <color rgb="FFFF0000"/>
      <name val="Times New Roman"/>
      <family val="1"/>
    </font>
    <font>
      <b/>
      <sz val="13"/>
      <name val="Times New Roman"/>
      <family val="1"/>
    </font>
    <font>
      <b/>
      <i/>
      <sz val="13"/>
      <name val="Times New Roman"/>
      <family val="1"/>
    </font>
    <font>
      <sz val="14"/>
      <color theme="1"/>
      <name val="Times New Roman"/>
      <family val="1"/>
      <charset val="163"/>
    </font>
    <font>
      <sz val="14"/>
      <name val="Times New Roman"/>
      <family val="1"/>
      <charset val="163"/>
    </font>
  </fonts>
  <fills count="6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  <fill>
      <patternFill patternType="solid">
        <fgColor rgb="FF00B05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0"/>
      </right>
      <top/>
      <bottom/>
      <diagonal/>
    </border>
    <border>
      <left/>
      <right style="medium">
        <color indexed="8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hair">
        <color indexed="64"/>
      </left>
      <right/>
      <top/>
      <bottom/>
      <diagonal/>
    </border>
    <border>
      <left style="hair">
        <color indexed="13"/>
      </left>
      <right style="hair">
        <color indexed="13"/>
      </right>
      <top style="hair">
        <color indexed="13"/>
      </top>
      <bottom style="hair">
        <color indexed="1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8712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3" fontId="1" fillId="0" borderId="0"/>
    <xf numFmtId="0" fontId="1" fillId="0" borderId="0"/>
    <xf numFmtId="0" fontId="34" fillId="0" borderId="0" applyNumberFormat="0" applyFill="0" applyBorder="0" applyAlignment="0" applyProtection="0"/>
    <xf numFmtId="41" fontId="3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43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4" fillId="0" borderId="0"/>
    <xf numFmtId="176" fontId="43" fillId="0" borderId="0" applyFont="0" applyFill="0" applyBorder="0" applyAlignment="0" applyProtection="0">
      <protection locked="0"/>
    </xf>
    <xf numFmtId="3" fontId="45" fillId="0" borderId="3"/>
    <xf numFmtId="177" fontId="46" fillId="0" borderId="11">
      <alignment horizontal="center"/>
      <protection hidden="1"/>
    </xf>
    <xf numFmtId="166" fontId="47" fillId="0" borderId="22" applyFont="0" applyBorder="0"/>
    <xf numFmtId="166" fontId="47" fillId="0" borderId="22" applyFont="0" applyBorder="0"/>
    <xf numFmtId="0" fontId="48" fillId="0" borderId="0"/>
    <xf numFmtId="0" fontId="48" fillId="0" borderId="0"/>
    <xf numFmtId="178" fontId="1" fillId="0" borderId="0" applyFont="0" applyFill="0" applyBorder="0" applyAlignment="0" applyProtection="0"/>
    <xf numFmtId="0" fontId="49" fillId="0" borderId="0" applyFont="0" applyFill="0" applyBorder="0" applyAlignment="0" applyProtection="0"/>
    <xf numFmtId="179" fontId="1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80" fontId="50" fillId="0" borderId="0" applyFont="0" applyFill="0" applyBorder="0" applyAlignment="0" applyProtection="0"/>
    <xf numFmtId="180" fontId="50" fillId="0" borderId="0" applyFont="0" applyFill="0" applyBorder="0" applyAlignment="0" applyProtection="0"/>
    <xf numFmtId="180" fontId="50" fillId="0" borderId="0" applyFont="0" applyFill="0" applyBorder="0" applyAlignment="0" applyProtection="0"/>
    <xf numFmtId="180" fontId="50" fillId="0" borderId="0" applyFont="0" applyFill="0" applyBorder="0" applyAlignment="0" applyProtection="0"/>
    <xf numFmtId="180" fontId="50" fillId="0" borderId="0" applyFont="0" applyFill="0" applyBorder="0" applyAlignment="0" applyProtection="0"/>
    <xf numFmtId="180" fontId="50" fillId="0" borderId="0" applyFont="0" applyFill="0" applyBorder="0" applyAlignment="0" applyProtection="0"/>
    <xf numFmtId="180" fontId="50" fillId="0" borderId="0" applyFont="0" applyFill="0" applyBorder="0" applyAlignment="0" applyProtection="0"/>
    <xf numFmtId="180" fontId="50" fillId="0" borderId="0" applyFont="0" applyFill="0" applyBorder="0" applyAlignment="0" applyProtection="0"/>
    <xf numFmtId="180" fontId="50" fillId="0" borderId="0" applyFont="0" applyFill="0" applyBorder="0" applyAlignment="0" applyProtection="0"/>
    <xf numFmtId="180" fontId="50" fillId="0" borderId="0" applyFont="0" applyFill="0" applyBorder="0" applyAlignment="0" applyProtection="0"/>
    <xf numFmtId="180" fontId="50" fillId="0" borderId="0" applyFont="0" applyFill="0" applyBorder="0" applyAlignment="0" applyProtection="0"/>
    <xf numFmtId="180" fontId="50" fillId="0" borderId="0" applyFont="0" applyFill="0" applyBorder="0" applyAlignment="0" applyProtection="0"/>
    <xf numFmtId="180" fontId="50" fillId="0" borderId="0" applyFont="0" applyFill="0" applyBorder="0" applyAlignment="0" applyProtection="0"/>
    <xf numFmtId="180" fontId="50" fillId="0" borderId="0" applyFont="0" applyFill="0" applyBorder="0" applyAlignment="0" applyProtection="0"/>
    <xf numFmtId="180" fontId="50" fillId="0" borderId="0" applyFont="0" applyFill="0" applyBorder="0" applyAlignment="0" applyProtection="0"/>
    <xf numFmtId="180" fontId="50" fillId="0" borderId="0" applyFont="0" applyFill="0" applyBorder="0" applyAlignment="0" applyProtection="0"/>
    <xf numFmtId="180" fontId="50" fillId="0" borderId="0" applyFont="0" applyFill="0" applyBorder="0" applyAlignment="0" applyProtection="0"/>
    <xf numFmtId="180" fontId="50" fillId="0" borderId="0" applyFont="0" applyFill="0" applyBorder="0" applyAlignment="0" applyProtection="0"/>
    <xf numFmtId="180" fontId="50" fillId="0" borderId="0" applyFont="0" applyFill="0" applyBorder="0" applyAlignment="0" applyProtection="0"/>
    <xf numFmtId="180" fontId="50" fillId="0" borderId="0" applyFont="0" applyFill="0" applyBorder="0" applyAlignment="0" applyProtection="0"/>
    <xf numFmtId="180" fontId="50" fillId="0" borderId="0" applyFont="0" applyFill="0" applyBorder="0" applyAlignment="0" applyProtection="0"/>
    <xf numFmtId="180" fontId="50" fillId="0" borderId="0" applyFont="0" applyFill="0" applyBorder="0" applyAlignment="0" applyProtection="0"/>
    <xf numFmtId="180" fontId="50" fillId="0" borderId="0" applyFont="0" applyFill="0" applyBorder="0" applyAlignment="0" applyProtection="0"/>
    <xf numFmtId="180" fontId="50" fillId="0" borderId="0" applyFont="0" applyFill="0" applyBorder="0" applyAlignment="0" applyProtection="0"/>
    <xf numFmtId="180" fontId="50" fillId="0" borderId="0" applyFont="0" applyFill="0" applyBorder="0" applyAlignment="0" applyProtection="0"/>
    <xf numFmtId="180" fontId="50" fillId="0" borderId="0" applyFont="0" applyFill="0" applyBorder="0" applyAlignment="0" applyProtection="0"/>
    <xf numFmtId="180" fontId="50" fillId="0" borderId="0" applyFont="0" applyFill="0" applyBorder="0" applyAlignment="0" applyProtection="0"/>
    <xf numFmtId="180" fontId="50" fillId="0" borderId="0" applyFont="0" applyFill="0" applyBorder="0" applyAlignment="0" applyProtection="0"/>
    <xf numFmtId="180" fontId="50" fillId="0" borderId="0" applyFont="0" applyFill="0" applyBorder="0" applyAlignment="0" applyProtection="0"/>
    <xf numFmtId="180" fontId="50" fillId="0" borderId="0" applyFont="0" applyFill="0" applyBorder="0" applyAlignment="0" applyProtection="0"/>
    <xf numFmtId="180" fontId="50" fillId="0" borderId="0" applyFont="0" applyFill="0" applyBorder="0" applyAlignment="0" applyProtection="0"/>
    <xf numFmtId="180" fontId="50" fillId="0" borderId="0" applyFont="0" applyFill="0" applyBorder="0" applyAlignment="0" applyProtection="0"/>
    <xf numFmtId="180" fontId="50" fillId="0" borderId="0" applyFont="0" applyFill="0" applyBorder="0" applyAlignment="0" applyProtection="0"/>
    <xf numFmtId="180" fontId="50" fillId="0" borderId="0" applyFont="0" applyFill="0" applyBorder="0" applyAlignment="0" applyProtection="0"/>
    <xf numFmtId="180" fontId="50" fillId="0" borderId="0" applyFont="0" applyFill="0" applyBorder="0" applyAlignment="0" applyProtection="0"/>
    <xf numFmtId="180" fontId="50" fillId="0" borderId="0" applyFont="0" applyFill="0" applyBorder="0" applyAlignment="0" applyProtection="0"/>
    <xf numFmtId="180" fontId="50" fillId="0" borderId="0" applyFont="0" applyFill="0" applyBorder="0" applyAlignment="0" applyProtection="0"/>
    <xf numFmtId="180" fontId="50" fillId="0" borderId="0" applyFont="0" applyFill="0" applyBorder="0" applyAlignment="0" applyProtection="0"/>
    <xf numFmtId="180" fontId="50" fillId="0" borderId="0" applyFont="0" applyFill="0" applyBorder="0" applyAlignment="0" applyProtection="0"/>
    <xf numFmtId="180" fontId="50" fillId="0" borderId="0" applyFont="0" applyFill="0" applyBorder="0" applyAlignment="0" applyProtection="0"/>
    <xf numFmtId="180" fontId="50" fillId="0" borderId="0" applyFont="0" applyFill="0" applyBorder="0" applyAlignment="0" applyProtection="0"/>
    <xf numFmtId="180" fontId="50" fillId="0" borderId="0" applyFont="0" applyFill="0" applyBorder="0" applyAlignment="0" applyProtection="0"/>
    <xf numFmtId="180" fontId="50" fillId="0" borderId="0" applyFont="0" applyFill="0" applyBorder="0" applyAlignment="0" applyProtection="0"/>
    <xf numFmtId="180" fontId="50" fillId="0" borderId="0" applyFont="0" applyFill="0" applyBorder="0" applyAlignment="0" applyProtection="0"/>
    <xf numFmtId="180" fontId="50" fillId="0" borderId="0" applyFont="0" applyFill="0" applyBorder="0" applyAlignment="0" applyProtection="0"/>
    <xf numFmtId="180" fontId="50" fillId="0" borderId="0" applyFont="0" applyFill="0" applyBorder="0" applyAlignment="0" applyProtection="0"/>
    <xf numFmtId="180" fontId="50" fillId="0" borderId="0" applyFont="0" applyFill="0" applyBorder="0" applyAlignment="0" applyProtection="0"/>
    <xf numFmtId="180" fontId="50" fillId="0" borderId="0" applyFont="0" applyFill="0" applyBorder="0" applyAlignment="0" applyProtection="0"/>
    <xf numFmtId="180" fontId="50" fillId="0" borderId="0" applyFont="0" applyFill="0" applyBorder="0" applyAlignment="0" applyProtection="0"/>
    <xf numFmtId="180" fontId="50" fillId="0" borderId="0" applyFont="0" applyFill="0" applyBorder="0" applyAlignment="0" applyProtection="0"/>
    <xf numFmtId="180" fontId="50" fillId="0" borderId="0" applyFont="0" applyFill="0" applyBorder="0" applyAlignment="0" applyProtection="0"/>
    <xf numFmtId="180" fontId="50" fillId="0" borderId="0" applyFont="0" applyFill="0" applyBorder="0" applyAlignment="0" applyProtection="0"/>
    <xf numFmtId="180" fontId="50" fillId="0" borderId="0" applyFont="0" applyFill="0" applyBorder="0" applyAlignment="0" applyProtection="0"/>
    <xf numFmtId="180" fontId="50" fillId="0" borderId="0" applyFont="0" applyFill="0" applyBorder="0" applyAlignment="0" applyProtection="0"/>
    <xf numFmtId="180" fontId="50" fillId="0" borderId="0" applyFont="0" applyFill="0" applyBorder="0" applyAlignment="0" applyProtection="0"/>
    <xf numFmtId="180" fontId="5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1" fillId="0" borderId="0" applyFont="0" applyFill="0" applyBorder="0" applyAlignment="0" applyProtection="0"/>
    <xf numFmtId="0" fontId="52" fillId="0" borderId="23"/>
    <xf numFmtId="181" fontId="53" fillId="0" borderId="0" applyFont="0" applyFill="0" applyBorder="0" applyAlignment="0" applyProtection="0"/>
    <xf numFmtId="182" fontId="48" fillId="0" borderId="0" applyFont="0" applyFill="0" applyBorder="0" applyAlignment="0" applyProtection="0"/>
    <xf numFmtId="183" fontId="54" fillId="0" borderId="0" applyFont="0" applyFill="0" applyBorder="0" applyAlignment="0" applyProtection="0"/>
    <xf numFmtId="184" fontId="54" fillId="0" borderId="0" applyFont="0" applyFill="0" applyBorder="0" applyAlignment="0" applyProtection="0"/>
    <xf numFmtId="6" fontId="55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57" fillId="0" borderId="0"/>
    <xf numFmtId="0" fontId="58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85" fontId="8" fillId="0" borderId="0" applyFill="0" applyBorder="0" applyAlignment="0" applyProtection="0"/>
    <xf numFmtId="0" fontId="1" fillId="0" borderId="0" applyNumberFormat="0" applyFill="0" applyBorder="0" applyAlignment="0" applyProtection="0"/>
    <xf numFmtId="0" fontId="40" fillId="0" borderId="0" applyNumberFormat="0" applyFill="0" applyBorder="0" applyProtection="0">
      <alignment horizontal="center" vertical="center"/>
    </xf>
    <xf numFmtId="183" fontId="8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42" fontId="59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86" fontId="8" fillId="0" borderId="0" applyFont="0" applyFill="0" applyBorder="0" applyAlignment="0" applyProtection="0"/>
    <xf numFmtId="187" fontId="8" fillId="0" borderId="0" applyFill="0" applyBorder="0" applyAlignment="0" applyProtection="0"/>
    <xf numFmtId="187" fontId="8" fillId="0" borderId="0" applyFill="0" applyBorder="0" applyAlignment="0" applyProtection="0"/>
    <xf numFmtId="187" fontId="8" fillId="0" borderId="0" applyFill="0" applyBorder="0" applyAlignment="0" applyProtection="0"/>
    <xf numFmtId="187" fontId="8" fillId="0" borderId="0" applyFill="0" applyBorder="0" applyAlignment="0" applyProtection="0"/>
    <xf numFmtId="0" fontId="60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42" fontId="59" fillId="0" borderId="0" applyFont="0" applyFill="0" applyBorder="0" applyAlignment="0" applyProtection="0"/>
    <xf numFmtId="42" fontId="59" fillId="0" borderId="0" applyFont="0" applyFill="0" applyBorder="0" applyAlignment="0" applyProtection="0"/>
    <xf numFmtId="0" fontId="61" fillId="0" borderId="0"/>
    <xf numFmtId="0" fontId="61" fillId="0" borderId="0"/>
    <xf numFmtId="0" fontId="48" fillId="0" borderId="0" applyNumberFormat="0" applyFill="0" applyBorder="0" applyAlignment="0" applyProtection="0"/>
    <xf numFmtId="0" fontId="61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6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88" fontId="59" fillId="0" borderId="0" applyFont="0" applyFill="0" applyBorder="0" applyAlignment="0" applyProtection="0"/>
    <xf numFmtId="188" fontId="59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1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60" fillId="0" borderId="0"/>
    <xf numFmtId="0" fontId="48" fillId="0" borderId="0" applyNumberFormat="0" applyFill="0" applyBorder="0" applyAlignment="0" applyProtection="0"/>
    <xf numFmtId="0" fontId="60" fillId="0" borderId="0"/>
    <xf numFmtId="0" fontId="6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61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61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61" fillId="0" borderId="0"/>
    <xf numFmtId="0" fontId="60" fillId="0" borderId="0"/>
    <xf numFmtId="0" fontId="61" fillId="0" borderId="0"/>
    <xf numFmtId="0" fontId="60" fillId="0" borderId="0"/>
    <xf numFmtId="0" fontId="48" fillId="0" borderId="0" applyNumberFormat="0" applyFill="0" applyBorder="0" applyAlignment="0" applyProtection="0"/>
    <xf numFmtId="0" fontId="62" fillId="0" borderId="0">
      <alignment vertical="top"/>
    </xf>
    <xf numFmtId="0" fontId="62" fillId="0" borderId="0">
      <alignment vertical="top"/>
    </xf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42" fontId="59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1" fillId="0" borderId="0"/>
    <xf numFmtId="0" fontId="48" fillId="0" borderId="0" applyNumberFormat="0" applyFill="0" applyBorder="0" applyAlignment="0" applyProtection="0"/>
    <xf numFmtId="0" fontId="60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1" fillId="0" borderId="0"/>
    <xf numFmtId="0" fontId="61" fillId="0" borderId="0"/>
    <xf numFmtId="0" fontId="61" fillId="0" borderId="0"/>
    <xf numFmtId="0" fontId="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61" fillId="0" borderId="0"/>
    <xf numFmtId="0" fontId="61" fillId="0" borderId="0"/>
    <xf numFmtId="42" fontId="59" fillId="0" borderId="0" applyFont="0" applyFill="0" applyBorder="0" applyAlignment="0" applyProtection="0"/>
    <xf numFmtId="175" fontId="43" fillId="0" borderId="0" applyFont="0" applyFill="0" applyBorder="0" applyAlignment="0" applyProtection="0"/>
    <xf numFmtId="189" fontId="43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90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83" fontId="43" fillId="0" borderId="0" applyFont="0" applyFill="0" applyBorder="0" applyAlignment="0" applyProtection="0"/>
    <xf numFmtId="42" fontId="59" fillId="0" borderId="0" applyFont="0" applyFill="0" applyBorder="0" applyAlignment="0" applyProtection="0"/>
    <xf numFmtId="42" fontId="59" fillId="0" borderId="0" applyFont="0" applyFill="0" applyBorder="0" applyAlignment="0" applyProtection="0"/>
    <xf numFmtId="188" fontId="59" fillId="0" borderId="0" applyFont="0" applyFill="0" applyBorder="0" applyAlignment="0" applyProtection="0"/>
    <xf numFmtId="188" fontId="59" fillId="0" borderId="0" applyFont="0" applyFill="0" applyBorder="0" applyAlignment="0" applyProtection="0"/>
    <xf numFmtId="192" fontId="59" fillId="0" borderId="0" applyFont="0" applyFill="0" applyBorder="0" applyAlignment="0" applyProtection="0"/>
    <xf numFmtId="193" fontId="43" fillId="0" borderId="0" applyFont="0" applyFill="0" applyBorder="0" applyAlignment="0" applyProtection="0"/>
    <xf numFmtId="19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90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189" fontId="43" fillId="0" borderId="0" applyFont="0" applyFill="0" applyBorder="0" applyAlignment="0" applyProtection="0"/>
    <xf numFmtId="43" fontId="59" fillId="0" borderId="0" applyFont="0" applyFill="0" applyBorder="0" applyAlignment="0" applyProtection="0"/>
    <xf numFmtId="41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94" fontId="59" fillId="0" borderId="0" applyFont="0" applyFill="0" applyBorder="0" applyAlignment="0" applyProtection="0"/>
    <xf numFmtId="186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41" fontId="59" fillId="0" borderId="0" applyFont="0" applyFill="0" applyBorder="0" applyAlignment="0" applyProtection="0"/>
    <xf numFmtId="41" fontId="59" fillId="0" borderId="0" applyFont="0" applyFill="0" applyBorder="0" applyAlignment="0" applyProtection="0"/>
    <xf numFmtId="195" fontId="59" fillId="0" borderId="0" applyFont="0" applyFill="0" applyBorder="0" applyAlignment="0" applyProtection="0"/>
    <xf numFmtId="195" fontId="59" fillId="0" borderId="0" applyFont="0" applyFill="0" applyBorder="0" applyAlignment="0" applyProtection="0"/>
    <xf numFmtId="41" fontId="59" fillId="0" borderId="0" applyFont="0" applyFill="0" applyBorder="0" applyAlignment="0" applyProtection="0"/>
    <xf numFmtId="42" fontId="59" fillId="0" borderId="0" applyFont="0" applyFill="0" applyBorder="0" applyAlignment="0" applyProtection="0"/>
    <xf numFmtId="188" fontId="59" fillId="0" borderId="0" applyFont="0" applyFill="0" applyBorder="0" applyAlignment="0" applyProtection="0"/>
    <xf numFmtId="188" fontId="59" fillId="0" borderId="0" applyFont="0" applyFill="0" applyBorder="0" applyAlignment="0" applyProtection="0"/>
    <xf numFmtId="192" fontId="59" fillId="0" borderId="0" applyFont="0" applyFill="0" applyBorder="0" applyAlignment="0" applyProtection="0"/>
    <xf numFmtId="193" fontId="43" fillId="0" borderId="0" applyFont="0" applyFill="0" applyBorder="0" applyAlignment="0" applyProtection="0"/>
    <xf numFmtId="193" fontId="59" fillId="0" borderId="0" applyFont="0" applyFill="0" applyBorder="0" applyAlignment="0" applyProtection="0"/>
    <xf numFmtId="183" fontId="43" fillId="0" borderId="0" applyFont="0" applyFill="0" applyBorder="0" applyAlignment="0" applyProtection="0"/>
    <xf numFmtId="189" fontId="43" fillId="0" borderId="0" applyFont="0" applyFill="0" applyBorder="0" applyAlignment="0" applyProtection="0"/>
    <xf numFmtId="41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94" fontId="59" fillId="0" borderId="0" applyFont="0" applyFill="0" applyBorder="0" applyAlignment="0" applyProtection="0"/>
    <xf numFmtId="186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41" fontId="59" fillId="0" borderId="0" applyFont="0" applyFill="0" applyBorder="0" applyAlignment="0" applyProtection="0"/>
    <xf numFmtId="41" fontId="59" fillId="0" borderId="0" applyFont="0" applyFill="0" applyBorder="0" applyAlignment="0" applyProtection="0"/>
    <xf numFmtId="195" fontId="59" fillId="0" borderId="0" applyFont="0" applyFill="0" applyBorder="0" applyAlignment="0" applyProtection="0"/>
    <xf numFmtId="195" fontId="59" fillId="0" borderId="0" applyFont="0" applyFill="0" applyBorder="0" applyAlignment="0" applyProtection="0"/>
    <xf numFmtId="41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90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83" fontId="43" fillId="0" borderId="0" applyFont="0" applyFill="0" applyBorder="0" applyAlignment="0" applyProtection="0"/>
    <xf numFmtId="175" fontId="43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92" fontId="59" fillId="0" borderId="0" applyFont="0" applyFill="0" applyBorder="0" applyAlignment="0" applyProtection="0"/>
    <xf numFmtId="193" fontId="43" fillId="0" borderId="0" applyFont="0" applyFill="0" applyBorder="0" applyAlignment="0" applyProtection="0"/>
    <xf numFmtId="193" fontId="59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61" fillId="0" borderId="0"/>
    <xf numFmtId="0" fontId="61" fillId="0" borderId="0"/>
    <xf numFmtId="0" fontId="61" fillId="0" borderId="0"/>
    <xf numFmtId="42" fontId="59" fillId="0" borderId="0" applyFont="0" applyFill="0" applyBorder="0" applyAlignment="0" applyProtection="0"/>
    <xf numFmtId="42" fontId="59" fillId="0" borderId="0" applyFont="0" applyFill="0" applyBorder="0" applyAlignment="0" applyProtection="0"/>
    <xf numFmtId="0" fontId="60" fillId="0" borderId="0"/>
    <xf numFmtId="0" fontId="61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42" fontId="59" fillId="0" borderId="0" applyFont="0" applyFill="0" applyBorder="0" applyAlignment="0" applyProtection="0"/>
    <xf numFmtId="42" fontId="59" fillId="0" borderId="0" applyFont="0" applyFill="0" applyBorder="0" applyAlignment="0" applyProtection="0"/>
    <xf numFmtId="42" fontId="59" fillId="0" borderId="0" applyFont="0" applyFill="0" applyBorder="0" applyAlignment="0" applyProtection="0"/>
    <xf numFmtId="183" fontId="43" fillId="0" borderId="0" applyFont="0" applyFill="0" applyBorder="0" applyAlignment="0" applyProtection="0"/>
    <xf numFmtId="41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94" fontId="59" fillId="0" borderId="0" applyFont="0" applyFill="0" applyBorder="0" applyAlignment="0" applyProtection="0"/>
    <xf numFmtId="186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41" fontId="59" fillId="0" borderId="0" applyFont="0" applyFill="0" applyBorder="0" applyAlignment="0" applyProtection="0"/>
    <xf numFmtId="41" fontId="59" fillId="0" borderId="0" applyFont="0" applyFill="0" applyBorder="0" applyAlignment="0" applyProtection="0"/>
    <xf numFmtId="195" fontId="59" fillId="0" borderId="0" applyFont="0" applyFill="0" applyBorder="0" applyAlignment="0" applyProtection="0"/>
    <xf numFmtId="195" fontId="59" fillId="0" borderId="0" applyFont="0" applyFill="0" applyBorder="0" applyAlignment="0" applyProtection="0"/>
    <xf numFmtId="41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90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5" fontId="43" fillId="0" borderId="0" applyFont="0" applyFill="0" applyBorder="0" applyAlignment="0" applyProtection="0"/>
    <xf numFmtId="189" fontId="43" fillId="0" borderId="0" applyFont="0" applyFill="0" applyBorder="0" applyAlignment="0" applyProtection="0"/>
    <xf numFmtId="0" fontId="61" fillId="0" borderId="0"/>
    <xf numFmtId="0" fontId="60" fillId="0" borderId="0"/>
    <xf numFmtId="0" fontId="61" fillId="0" borderId="0"/>
    <xf numFmtId="0" fontId="61" fillId="0" borderId="0"/>
    <xf numFmtId="42" fontId="59" fillId="0" borderId="0" applyFont="0" applyFill="0" applyBorder="0" applyAlignment="0" applyProtection="0"/>
    <xf numFmtId="0" fontId="60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61" fillId="0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42" fontId="59" fillId="0" borderId="0" applyFont="0" applyFill="0" applyBorder="0" applyAlignment="0" applyProtection="0"/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61" fillId="0" borderId="0"/>
    <xf numFmtId="196" fontId="64" fillId="0" borderId="0" applyFont="0" applyFill="0" applyBorder="0" applyAlignment="0" applyProtection="0"/>
    <xf numFmtId="196" fontId="65" fillId="0" borderId="0" applyFont="0" applyFill="0" applyBorder="0" applyAlignment="0" applyProtection="0"/>
    <xf numFmtId="196" fontId="64" fillId="0" borderId="0" applyFont="0" applyFill="0" applyBorder="0" applyAlignment="0" applyProtection="0"/>
    <xf numFmtId="197" fontId="8" fillId="0" borderId="0" applyFill="0" applyBorder="0" applyAlignment="0" applyProtection="0"/>
    <xf numFmtId="198" fontId="66" fillId="0" borderId="0" applyFont="0" applyFill="0" applyBorder="0" applyAlignment="0" applyProtection="0"/>
    <xf numFmtId="199" fontId="66" fillId="0" borderId="0" applyFont="0" applyFill="0" applyBorder="0" applyAlignment="0" applyProtection="0"/>
    <xf numFmtId="0" fontId="1" fillId="0" borderId="0" applyNumberFormat="0" applyFill="0" applyBorder="0" applyAlignment="0" applyProtection="0"/>
    <xf numFmtId="200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0" fontId="67" fillId="0" borderId="0"/>
    <xf numFmtId="0" fontId="67" fillId="0" borderId="0"/>
    <xf numFmtId="0" fontId="68" fillId="0" borderId="0"/>
    <xf numFmtId="0" fontId="8" fillId="0" borderId="0"/>
    <xf numFmtId="1" fontId="69" fillId="0" borderId="3" applyBorder="0" applyAlignment="0">
      <alignment horizontal="center"/>
    </xf>
    <xf numFmtId="1" fontId="70" fillId="0" borderId="3" applyBorder="0" applyAlignment="0">
      <alignment horizontal="center"/>
    </xf>
    <xf numFmtId="202" fontId="71" fillId="0" borderId="0" applyFont="0" applyFill="0" applyBorder="0" applyAlignment="0" applyProtection="0"/>
    <xf numFmtId="3" fontId="45" fillId="0" borderId="3"/>
    <xf numFmtId="203" fontId="71" fillId="0" borderId="0" applyFont="0" applyFill="0" applyBorder="0" applyAlignment="0" applyProtection="0"/>
    <xf numFmtId="0" fontId="43" fillId="0" borderId="0" applyFont="0" applyFill="0" applyBorder="0" applyAlignment="0"/>
    <xf numFmtId="3" fontId="45" fillId="0" borderId="3"/>
    <xf numFmtId="10" fontId="71" fillId="0" borderId="0" applyFont="0" applyFill="0" applyBorder="0" applyAlignment="0" applyProtection="0"/>
    <xf numFmtId="1" fontId="69" fillId="0" borderId="3" applyBorder="0" applyAlignment="0">
      <alignment horizontal="center"/>
    </xf>
    <xf numFmtId="1" fontId="69" fillId="0" borderId="3" applyBorder="0" applyAlignment="0">
      <alignment horizontal="center"/>
    </xf>
    <xf numFmtId="1" fontId="70" fillId="0" borderId="3" applyBorder="0" applyAlignment="0">
      <alignment horizontal="center"/>
    </xf>
    <xf numFmtId="1" fontId="69" fillId="0" borderId="3" applyBorder="0" applyAlignment="0">
      <alignment horizontal="center"/>
    </xf>
    <xf numFmtId="1" fontId="70" fillId="0" borderId="3" applyBorder="0" applyAlignment="0">
      <alignment horizontal="center"/>
    </xf>
    <xf numFmtId="1" fontId="69" fillId="0" borderId="3" applyBorder="0" applyAlignment="0">
      <alignment horizontal="center"/>
    </xf>
    <xf numFmtId="204" fontId="43" fillId="0" borderId="0" applyFont="0" applyFill="0" applyBorder="0" applyAlignment="0" applyProtection="0"/>
    <xf numFmtId="0" fontId="72" fillId="7" borderId="0"/>
    <xf numFmtId="196" fontId="64" fillId="0" borderId="0" applyFont="0" applyFill="0" applyBorder="0" applyAlignment="0" applyProtection="0"/>
    <xf numFmtId="0" fontId="72" fillId="7" borderId="0"/>
    <xf numFmtId="196" fontId="65" fillId="0" borderId="0" applyFont="0" applyFill="0" applyBorder="0" applyAlignment="0" applyProtection="0"/>
    <xf numFmtId="197" fontId="8" fillId="0" borderId="0" applyFill="0" applyBorder="0" applyAlignment="0" applyProtection="0"/>
    <xf numFmtId="0" fontId="72" fillId="7" borderId="0"/>
    <xf numFmtId="0" fontId="72" fillId="7" borderId="0"/>
    <xf numFmtId="0" fontId="72" fillId="7" borderId="0"/>
    <xf numFmtId="0" fontId="72" fillId="7" borderId="0"/>
    <xf numFmtId="0" fontId="72" fillId="7" borderId="0"/>
    <xf numFmtId="0" fontId="72" fillId="7" borderId="0"/>
    <xf numFmtId="196" fontId="64" fillId="0" borderId="0" applyFont="0" applyFill="0" applyBorder="0" applyAlignment="0" applyProtection="0"/>
    <xf numFmtId="0" fontId="72" fillId="7" borderId="0"/>
    <xf numFmtId="0" fontId="73" fillId="7" borderId="0"/>
    <xf numFmtId="0" fontId="73" fillId="7" borderId="0"/>
    <xf numFmtId="0" fontId="73" fillId="7" borderId="0"/>
    <xf numFmtId="0" fontId="73" fillId="7" borderId="0"/>
    <xf numFmtId="0" fontId="73" fillId="7" borderId="0"/>
    <xf numFmtId="0" fontId="73" fillId="7" borderId="0"/>
    <xf numFmtId="196" fontId="65" fillId="0" borderId="0" applyFont="0" applyFill="0" applyBorder="0" applyAlignment="0" applyProtection="0"/>
    <xf numFmtId="0" fontId="72" fillId="7" borderId="0"/>
    <xf numFmtId="196" fontId="64" fillId="0" borderId="0" applyFont="0" applyFill="0" applyBorder="0" applyAlignment="0" applyProtection="0"/>
    <xf numFmtId="196" fontId="65" fillId="0" borderId="0" applyFont="0" applyFill="0" applyBorder="0" applyAlignment="0" applyProtection="0"/>
    <xf numFmtId="0" fontId="73" fillId="7" borderId="0"/>
    <xf numFmtId="0" fontId="73" fillId="7" borderId="0"/>
    <xf numFmtId="0" fontId="73" fillId="7" borderId="0"/>
    <xf numFmtId="0" fontId="72" fillId="7" borderId="0"/>
    <xf numFmtId="196" fontId="65" fillId="0" borderId="0" applyFont="0" applyFill="0" applyBorder="0" applyAlignment="0" applyProtection="0"/>
    <xf numFmtId="0" fontId="73" fillId="7" borderId="0"/>
    <xf numFmtId="0" fontId="73" fillId="7" borderId="0"/>
    <xf numFmtId="0" fontId="73" fillId="7" borderId="0"/>
    <xf numFmtId="196" fontId="65" fillId="0" borderId="0" applyFont="0" applyFill="0" applyBorder="0" applyAlignment="0" applyProtection="0"/>
    <xf numFmtId="0" fontId="72" fillId="7" borderId="0"/>
    <xf numFmtId="0" fontId="72" fillId="7" borderId="0"/>
    <xf numFmtId="196" fontId="65" fillId="0" borderId="0" applyFont="0" applyFill="0" applyBorder="0" applyAlignment="0" applyProtection="0"/>
    <xf numFmtId="0" fontId="74" fillId="0" borderId="0" applyFont="0" applyFill="0" applyBorder="0" applyAlignment="0">
      <alignment horizontal="left"/>
    </xf>
    <xf numFmtId="0" fontId="73" fillId="7" borderId="0"/>
    <xf numFmtId="0" fontId="73" fillId="7" borderId="0"/>
    <xf numFmtId="0" fontId="73" fillId="7" borderId="0"/>
    <xf numFmtId="196" fontId="65" fillId="0" borderId="0" applyFont="0" applyFill="0" applyBorder="0" applyAlignment="0" applyProtection="0"/>
    <xf numFmtId="0" fontId="72" fillId="8" borderId="0"/>
    <xf numFmtId="0" fontId="72" fillId="8" borderId="0"/>
    <xf numFmtId="196" fontId="65" fillId="0" borderId="0" applyFont="0" applyFill="0" applyBorder="0" applyAlignment="0" applyProtection="0"/>
    <xf numFmtId="196" fontId="65" fillId="0" borderId="0" applyFont="0" applyFill="0" applyBorder="0" applyAlignment="0" applyProtection="0"/>
    <xf numFmtId="196" fontId="65" fillId="0" borderId="0" applyFont="0" applyFill="0" applyBorder="0" applyAlignment="0" applyProtection="0"/>
    <xf numFmtId="196" fontId="65" fillId="0" borderId="0" applyFont="0" applyFill="0" applyBorder="0" applyAlignment="0" applyProtection="0"/>
    <xf numFmtId="196" fontId="65" fillId="0" borderId="0" applyFont="0" applyFill="0" applyBorder="0" applyAlignment="0" applyProtection="0"/>
    <xf numFmtId="0" fontId="72" fillId="7" borderId="0"/>
    <xf numFmtId="0" fontId="72" fillId="7" borderId="0"/>
    <xf numFmtId="0" fontId="72" fillId="7" borderId="0"/>
    <xf numFmtId="0" fontId="72" fillId="7" borderId="0"/>
    <xf numFmtId="0" fontId="72" fillId="7" borderId="0"/>
    <xf numFmtId="0" fontId="72" fillId="7" borderId="0"/>
    <xf numFmtId="0" fontId="75" fillId="0" borderId="3" applyNumberFormat="0" applyFont="0" applyBorder="0">
      <alignment horizontal="left" indent="2"/>
    </xf>
    <xf numFmtId="0" fontId="74" fillId="0" borderId="0" applyFont="0" applyFill="0" applyBorder="0" applyAlignment="0">
      <alignment horizontal="left"/>
    </xf>
    <xf numFmtId="0" fontId="76" fillId="0" borderId="0"/>
    <xf numFmtId="0" fontId="77" fillId="6" borderId="24" applyFont="0" applyFill="0" applyAlignment="0">
      <alignment vertical="center" wrapText="1"/>
    </xf>
    <xf numFmtId="9" fontId="78" fillId="0" borderId="0" applyBorder="0" applyAlignment="0" applyProtection="0"/>
    <xf numFmtId="0" fontId="79" fillId="7" borderId="0"/>
    <xf numFmtId="0" fontId="79" fillId="7" borderId="0"/>
    <xf numFmtId="0" fontId="79" fillId="7" borderId="0"/>
    <xf numFmtId="0" fontId="79" fillId="7" borderId="0"/>
    <xf numFmtId="0" fontId="73" fillId="7" borderId="0"/>
    <xf numFmtId="0" fontId="73" fillId="7" borderId="0"/>
    <xf numFmtId="0" fontId="73" fillId="7" borderId="0"/>
    <xf numFmtId="0" fontId="73" fillId="7" borderId="0"/>
    <xf numFmtId="0" fontId="73" fillId="7" borderId="0"/>
    <xf numFmtId="0" fontId="73" fillId="7" borderId="0"/>
    <xf numFmtId="0" fontId="79" fillId="7" borderId="0"/>
    <xf numFmtId="0" fontId="79" fillId="8" borderId="0"/>
    <xf numFmtId="0" fontId="73" fillId="7" borderId="0"/>
    <xf numFmtId="0" fontId="73" fillId="7" borderId="0"/>
    <xf numFmtId="0" fontId="73" fillId="7" borderId="0"/>
    <xf numFmtId="0" fontId="79" fillId="7" borderId="0"/>
    <xf numFmtId="0" fontId="73" fillId="7" borderId="0"/>
    <xf numFmtId="0" fontId="73" fillId="7" borderId="0"/>
    <xf numFmtId="0" fontId="73" fillId="7" borderId="0"/>
    <xf numFmtId="0" fontId="79" fillId="8" borderId="0"/>
    <xf numFmtId="0" fontId="73" fillId="7" borderId="0"/>
    <xf numFmtId="0" fontId="73" fillId="7" borderId="0"/>
    <xf numFmtId="0" fontId="73" fillId="7" borderId="0"/>
    <xf numFmtId="0" fontId="79" fillId="8" borderId="0"/>
    <xf numFmtId="0" fontId="79" fillId="7" borderId="0"/>
    <xf numFmtId="0" fontId="79" fillId="7" borderId="0"/>
    <xf numFmtId="0" fontId="79" fillId="7" borderId="0"/>
    <xf numFmtId="0" fontId="75" fillId="0" borderId="3" applyNumberFormat="0" applyFont="0" applyBorder="0" applyAlignment="0">
      <alignment horizontal="center"/>
    </xf>
    <xf numFmtId="0" fontId="8" fillId="0" borderId="0"/>
    <xf numFmtId="0" fontId="8" fillId="0" borderId="0"/>
    <xf numFmtId="0" fontId="8" fillId="0" borderId="0"/>
    <xf numFmtId="0" fontId="80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81" fillId="9" borderId="0" applyNumberFormat="0" applyBorder="0" applyAlignment="0" applyProtection="0"/>
    <xf numFmtId="0" fontId="80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81" fillId="10" borderId="0" applyNumberFormat="0" applyBorder="0" applyAlignment="0" applyProtection="0"/>
    <xf numFmtId="0" fontId="80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81" fillId="11" borderId="0" applyNumberFormat="0" applyBorder="0" applyAlignment="0" applyProtection="0"/>
    <xf numFmtId="0" fontId="80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81" fillId="12" borderId="0" applyNumberFormat="0" applyBorder="0" applyAlignment="0" applyProtection="0"/>
    <xf numFmtId="0" fontId="80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81" fillId="13" borderId="0" applyNumberFormat="0" applyBorder="0" applyAlignment="0" applyProtection="0"/>
    <xf numFmtId="0" fontId="80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8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82" fillId="7" borderId="0"/>
    <xf numFmtId="0" fontId="82" fillId="7" borderId="0"/>
    <xf numFmtId="0" fontId="82" fillId="7" borderId="0"/>
    <xf numFmtId="0" fontId="82" fillId="7" borderId="0"/>
    <xf numFmtId="0" fontId="73" fillId="7" borderId="0"/>
    <xf numFmtId="0" fontId="73" fillId="7" borderId="0"/>
    <xf numFmtId="0" fontId="73" fillId="7" borderId="0"/>
    <xf numFmtId="0" fontId="73" fillId="7" borderId="0"/>
    <xf numFmtId="0" fontId="73" fillId="7" borderId="0"/>
    <xf numFmtId="0" fontId="73" fillId="7" borderId="0"/>
    <xf numFmtId="0" fontId="82" fillId="7" borderId="0"/>
    <xf numFmtId="0" fontId="82" fillId="8" borderId="0"/>
    <xf numFmtId="0" fontId="73" fillId="7" borderId="0"/>
    <xf numFmtId="0" fontId="73" fillId="7" borderId="0"/>
    <xf numFmtId="0" fontId="73" fillId="7" borderId="0"/>
    <xf numFmtId="0" fontId="82" fillId="7" borderId="0"/>
    <xf numFmtId="0" fontId="73" fillId="7" borderId="0"/>
    <xf numFmtId="0" fontId="73" fillId="7" borderId="0"/>
    <xf numFmtId="0" fontId="73" fillId="7" borderId="0"/>
    <xf numFmtId="0" fontId="82" fillId="8" borderId="0"/>
    <xf numFmtId="0" fontId="73" fillId="7" borderId="0"/>
    <xf numFmtId="0" fontId="73" fillId="7" borderId="0"/>
    <xf numFmtId="0" fontId="73" fillId="7" borderId="0"/>
    <xf numFmtId="0" fontId="82" fillId="8" borderId="0"/>
    <xf numFmtId="0" fontId="82" fillId="7" borderId="0"/>
    <xf numFmtId="0" fontId="82" fillId="7" borderId="0"/>
    <xf numFmtId="0" fontId="37" fillId="0" borderId="0"/>
    <xf numFmtId="0" fontId="83" fillId="0" borderId="0">
      <alignment wrapText="1"/>
    </xf>
    <xf numFmtId="0" fontId="83" fillId="0" borderId="0">
      <alignment wrapText="1"/>
    </xf>
    <xf numFmtId="0" fontId="73" fillId="0" borderId="0">
      <alignment wrapText="1"/>
    </xf>
    <xf numFmtId="0" fontId="73" fillId="0" borderId="0">
      <alignment wrapText="1"/>
    </xf>
    <xf numFmtId="0" fontId="73" fillId="0" borderId="0">
      <alignment wrapText="1"/>
    </xf>
    <xf numFmtId="0" fontId="73" fillId="0" borderId="0">
      <alignment wrapText="1"/>
    </xf>
    <xf numFmtId="0" fontId="73" fillId="0" borderId="0">
      <alignment wrapText="1"/>
    </xf>
    <xf numFmtId="0" fontId="73" fillId="0" borderId="0">
      <alignment wrapText="1"/>
    </xf>
    <xf numFmtId="0" fontId="73" fillId="0" borderId="0">
      <alignment wrapText="1"/>
    </xf>
    <xf numFmtId="0" fontId="73" fillId="0" borderId="0">
      <alignment wrapText="1"/>
    </xf>
    <xf numFmtId="0" fontId="73" fillId="0" borderId="0">
      <alignment wrapText="1"/>
    </xf>
    <xf numFmtId="0" fontId="73" fillId="0" borderId="0">
      <alignment wrapText="1"/>
    </xf>
    <xf numFmtId="0" fontId="73" fillId="0" borderId="0">
      <alignment wrapText="1"/>
    </xf>
    <xf numFmtId="0" fontId="73" fillId="0" borderId="0">
      <alignment wrapText="1"/>
    </xf>
    <xf numFmtId="0" fontId="73" fillId="0" borderId="0">
      <alignment wrapText="1"/>
    </xf>
    <xf numFmtId="0" fontId="73" fillId="0" borderId="0">
      <alignment wrapText="1"/>
    </xf>
    <xf numFmtId="0" fontId="73" fillId="0" borderId="0">
      <alignment wrapText="1"/>
    </xf>
    <xf numFmtId="0" fontId="83" fillId="0" borderId="0">
      <alignment wrapText="1"/>
    </xf>
    <xf numFmtId="0" fontId="80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81" fillId="15" borderId="0" applyNumberFormat="0" applyBorder="0" applyAlignment="0" applyProtection="0"/>
    <xf numFmtId="0" fontId="80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81" fillId="16" borderId="0" applyNumberFormat="0" applyBorder="0" applyAlignment="0" applyProtection="0"/>
    <xf numFmtId="0" fontId="80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81" fillId="17" borderId="0" applyNumberFormat="0" applyBorder="0" applyAlignment="0" applyProtection="0"/>
    <xf numFmtId="0" fontId="80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81" fillId="12" borderId="0" applyNumberFormat="0" applyBorder="0" applyAlignment="0" applyProtection="0"/>
    <xf numFmtId="0" fontId="80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81" fillId="15" borderId="0" applyNumberFormat="0" applyBorder="0" applyAlignment="0" applyProtection="0"/>
    <xf numFmtId="0" fontId="80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81" fillId="18" borderId="0" applyNumberFormat="0" applyBorder="0" applyAlignment="0" applyProtection="0"/>
    <xf numFmtId="166" fontId="84" fillId="0" borderId="12" applyNumberFormat="0" applyFont="0" applyBorder="0" applyAlignment="0">
      <alignment horizontal="center" vertical="center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85" fillId="19" borderId="0" applyNumberFormat="0" applyBorder="0" applyAlignment="0" applyProtection="0">
      <alignment vertical="center"/>
    </xf>
    <xf numFmtId="0" fontId="86" fillId="19" borderId="0" applyNumberFormat="0" applyBorder="0" applyAlignment="0" applyProtection="0"/>
    <xf numFmtId="0" fontId="86" fillId="19" borderId="0" applyNumberFormat="0" applyBorder="0" applyAlignment="0" applyProtection="0"/>
    <xf numFmtId="0" fontId="87" fillId="19" borderId="0" applyNumberFormat="0" applyBorder="0" applyAlignment="0" applyProtection="0"/>
    <xf numFmtId="0" fontId="85" fillId="16" borderId="0" applyNumberFormat="0" applyBorder="0" applyAlignment="0" applyProtection="0">
      <alignment vertical="center"/>
    </xf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7" fillId="16" borderId="0" applyNumberFormat="0" applyBorder="0" applyAlignment="0" applyProtection="0"/>
    <xf numFmtId="0" fontId="85" fillId="17" borderId="0" applyNumberFormat="0" applyBorder="0" applyAlignment="0" applyProtection="0">
      <alignment vertical="center"/>
    </xf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7" fillId="17" borderId="0" applyNumberFormat="0" applyBorder="0" applyAlignment="0" applyProtection="0"/>
    <xf numFmtId="0" fontId="85" fillId="20" borderId="0" applyNumberFormat="0" applyBorder="0" applyAlignment="0" applyProtection="0">
      <alignment vertical="center"/>
    </xf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7" fillId="20" borderId="0" applyNumberFormat="0" applyBorder="0" applyAlignment="0" applyProtection="0"/>
    <xf numFmtId="0" fontId="85" fillId="21" borderId="0" applyNumberFormat="0" applyBorder="0" applyAlignment="0" applyProtection="0">
      <alignment vertical="center"/>
    </xf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7" fillId="21" borderId="0" applyNumberFormat="0" applyBorder="0" applyAlignment="0" applyProtection="0"/>
    <xf numFmtId="0" fontId="85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7" fillId="22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9" fillId="0" borderId="0"/>
    <xf numFmtId="0" fontId="90" fillId="23" borderId="0" applyNumberFormat="0" applyBorder="0" applyAlignment="0" applyProtection="0"/>
    <xf numFmtId="0" fontId="90" fillId="23" borderId="0" applyNumberFormat="0" applyBorder="0" applyAlignment="0" applyProtection="0"/>
    <xf numFmtId="0" fontId="91" fillId="24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5" fillId="25" borderId="0" applyNumberFormat="0" applyBorder="0" applyAlignment="0" applyProtection="0">
      <alignment vertical="center"/>
    </xf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5" fillId="25" borderId="0" applyNumberFormat="0" applyBorder="0" applyAlignment="0" applyProtection="0">
      <alignment vertical="center"/>
    </xf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6" fillId="25" borderId="0" applyNumberFormat="0" applyBorder="0" applyAlignment="0" applyProtection="0"/>
    <xf numFmtId="0" fontId="87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90" fillId="26" borderId="0" applyNumberFormat="0" applyBorder="0" applyAlignment="0" applyProtection="0"/>
    <xf numFmtId="0" fontId="90" fillId="27" borderId="0" applyNumberFormat="0" applyBorder="0" applyAlignment="0" applyProtection="0"/>
    <xf numFmtId="0" fontId="91" fillId="28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5" fillId="29" borderId="0" applyNumberFormat="0" applyBorder="0" applyAlignment="0" applyProtection="0">
      <alignment vertical="center"/>
    </xf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5" fillId="29" borderId="0" applyNumberFormat="0" applyBorder="0" applyAlignment="0" applyProtection="0">
      <alignment vertical="center"/>
    </xf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6" fillId="29" borderId="0" applyNumberFormat="0" applyBorder="0" applyAlignment="0" applyProtection="0"/>
    <xf numFmtId="0" fontId="87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90" fillId="26" borderId="0" applyNumberFormat="0" applyBorder="0" applyAlignment="0" applyProtection="0"/>
    <xf numFmtId="0" fontId="90" fillId="30" borderId="0" applyNumberFormat="0" applyBorder="0" applyAlignment="0" applyProtection="0"/>
    <xf numFmtId="0" fontId="91" fillId="27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5" fillId="31" borderId="0" applyNumberFormat="0" applyBorder="0" applyAlignment="0" applyProtection="0">
      <alignment vertical="center"/>
    </xf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5" fillId="31" borderId="0" applyNumberFormat="0" applyBorder="0" applyAlignment="0" applyProtection="0">
      <alignment vertical="center"/>
    </xf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7" fillId="31" borderId="0" applyNumberFormat="0" applyBorder="0" applyAlignment="0" applyProtection="0"/>
    <xf numFmtId="0" fontId="87" fillId="31" borderId="0" applyNumberFormat="0" applyBorder="0" applyAlignment="0" applyProtection="0"/>
    <xf numFmtId="0" fontId="86" fillId="31" borderId="0" applyNumberFormat="0" applyBorder="0" applyAlignment="0" applyProtection="0"/>
    <xf numFmtId="0" fontId="87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86" fillId="31" borderId="0" applyNumberFormat="0" applyBorder="0" applyAlignment="0" applyProtection="0"/>
    <xf numFmtId="0" fontId="90" fillId="23" borderId="0" applyNumberFormat="0" applyBorder="0" applyAlignment="0" applyProtection="0"/>
    <xf numFmtId="0" fontId="90" fillId="27" borderId="0" applyNumberFormat="0" applyBorder="0" applyAlignment="0" applyProtection="0"/>
    <xf numFmtId="0" fontId="91" fillId="27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5" fillId="20" borderId="0" applyNumberFormat="0" applyBorder="0" applyAlignment="0" applyProtection="0">
      <alignment vertical="center"/>
    </xf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5" fillId="20" borderId="0" applyNumberFormat="0" applyBorder="0" applyAlignment="0" applyProtection="0">
      <alignment vertical="center"/>
    </xf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6" fillId="20" borderId="0" applyNumberFormat="0" applyBorder="0" applyAlignment="0" applyProtection="0"/>
    <xf numFmtId="0" fontId="87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90" fillId="32" borderId="0" applyNumberFormat="0" applyBorder="0" applyAlignment="0" applyProtection="0"/>
    <xf numFmtId="0" fontId="90" fillId="23" borderId="0" applyNumberFormat="0" applyBorder="0" applyAlignment="0" applyProtection="0"/>
    <xf numFmtId="0" fontId="91" fillId="24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5" fillId="21" borderId="0" applyNumberFormat="0" applyBorder="0" applyAlignment="0" applyProtection="0">
      <alignment vertical="center"/>
    </xf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5" fillId="21" borderId="0" applyNumberFormat="0" applyBorder="0" applyAlignment="0" applyProtection="0">
      <alignment vertical="center"/>
    </xf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6" fillId="21" borderId="0" applyNumberFormat="0" applyBorder="0" applyAlignment="0" applyProtection="0"/>
    <xf numFmtId="0" fontId="87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90" fillId="26" borderId="0" applyNumberFormat="0" applyBorder="0" applyAlignment="0" applyProtection="0"/>
    <xf numFmtId="0" fontId="90" fillId="33" borderId="0" applyNumberFormat="0" applyBorder="0" applyAlignment="0" applyProtection="0"/>
    <xf numFmtId="0" fontId="91" fillId="33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5" fillId="34" borderId="0" applyNumberFormat="0" applyBorder="0" applyAlignment="0" applyProtection="0">
      <alignment vertical="center"/>
    </xf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5" fillId="34" borderId="0" applyNumberFormat="0" applyBorder="0" applyAlignment="0" applyProtection="0">
      <alignment vertical="center"/>
    </xf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7" fillId="34" borderId="0" applyNumberFormat="0" applyBorder="0" applyAlignment="0" applyProtection="0"/>
    <xf numFmtId="0" fontId="87" fillId="34" borderId="0" applyNumberFormat="0" applyBorder="0" applyAlignment="0" applyProtection="0"/>
    <xf numFmtId="0" fontId="86" fillId="34" borderId="0" applyNumberFormat="0" applyBorder="0" applyAlignment="0" applyProtection="0"/>
    <xf numFmtId="0" fontId="87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92" fillId="0" borderId="0" applyNumberFormat="0" applyAlignment="0"/>
    <xf numFmtId="205" fontId="1" fillId="0" borderId="0" applyFont="0" applyFill="0" applyBorder="0" applyAlignment="0" applyProtection="0"/>
    <xf numFmtId="0" fontId="93" fillId="0" borderId="0" applyFont="0" applyFill="0" applyBorder="0" applyAlignment="0" applyProtection="0"/>
    <xf numFmtId="206" fontId="43" fillId="0" borderId="0" applyFont="0" applyFill="0" applyBorder="0" applyAlignment="0" applyProtection="0"/>
    <xf numFmtId="207" fontId="1" fillId="0" borderId="0" applyFont="0" applyFill="0" applyBorder="0" applyAlignment="0" applyProtection="0"/>
    <xf numFmtId="0" fontId="93" fillId="0" borderId="0" applyFont="0" applyFill="0" applyBorder="0" applyAlignment="0" applyProtection="0"/>
    <xf numFmtId="207" fontId="1" fillId="0" borderId="0" applyFont="0" applyFill="0" applyBorder="0" applyAlignment="0" applyProtection="0"/>
    <xf numFmtId="0" fontId="41" fillId="0" borderId="0">
      <alignment horizontal="center" wrapText="1"/>
      <protection locked="0"/>
    </xf>
    <xf numFmtId="0" fontId="94" fillId="0" borderId="0" applyNumberFormat="0" applyBorder="0" applyAlignment="0">
      <alignment horizontal="center"/>
    </xf>
    <xf numFmtId="208" fontId="95" fillId="0" borderId="0" applyFont="0" applyFill="0" applyBorder="0" applyAlignment="0" applyProtection="0"/>
    <xf numFmtId="0" fontId="93" fillId="0" borderId="0" applyFont="0" applyFill="0" applyBorder="0" applyAlignment="0" applyProtection="0"/>
    <xf numFmtId="208" fontId="96" fillId="0" borderId="0" applyFont="0" applyFill="0" applyBorder="0" applyAlignment="0" applyProtection="0"/>
    <xf numFmtId="209" fontId="95" fillId="0" borderId="0" applyFont="0" applyFill="0" applyBorder="0" applyAlignment="0" applyProtection="0"/>
    <xf numFmtId="0" fontId="93" fillId="0" borderId="0" applyFont="0" applyFill="0" applyBorder="0" applyAlignment="0" applyProtection="0"/>
    <xf numFmtId="209" fontId="96" fillId="0" borderId="0" applyFont="0" applyFill="0" applyBorder="0" applyAlignment="0" applyProtection="0"/>
    <xf numFmtId="175" fontId="43" fillId="0" borderId="0" applyFont="0" applyFill="0" applyBorder="0" applyAlignment="0" applyProtection="0"/>
    <xf numFmtId="0" fontId="97" fillId="10" borderId="0" applyNumberFormat="0" applyBorder="0" applyAlignment="0" applyProtection="0">
      <alignment vertical="center"/>
    </xf>
    <xf numFmtId="0" fontId="98" fillId="10" borderId="0" applyNumberFormat="0" applyBorder="0" applyAlignment="0" applyProtection="0"/>
    <xf numFmtId="0" fontId="98" fillId="10" borderId="0" applyNumberFormat="0" applyBorder="0" applyAlignment="0" applyProtection="0"/>
    <xf numFmtId="0" fontId="99" fillId="10" borderId="0" applyNumberFormat="0" applyBorder="0" applyAlignment="0" applyProtection="0"/>
    <xf numFmtId="0" fontId="100" fillId="0" borderId="0"/>
    <xf numFmtId="0" fontId="1" fillId="0" borderId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93" fillId="0" borderId="0"/>
    <xf numFmtId="0" fontId="63" fillId="0" borderId="0"/>
    <xf numFmtId="0" fontId="63" fillId="0" borderId="0"/>
    <xf numFmtId="0" fontId="38" fillId="0" borderId="0"/>
    <xf numFmtId="0" fontId="93" fillId="0" borderId="0"/>
    <xf numFmtId="0" fontId="103" fillId="0" borderId="0"/>
    <xf numFmtId="0" fontId="104" fillId="0" borderId="0"/>
    <xf numFmtId="0" fontId="105" fillId="0" borderId="0"/>
    <xf numFmtId="181" fontId="1" fillId="0" borderId="0" applyFont="0" applyFill="0" applyBorder="0" applyAlignment="0" applyProtection="0"/>
    <xf numFmtId="210" fontId="1" fillId="0" borderId="0" applyFont="0" applyFill="0" applyBorder="0" applyAlignment="0" applyProtection="0"/>
    <xf numFmtId="211" fontId="60" fillId="0" borderId="0" applyFill="0" applyBorder="0" applyAlignment="0"/>
    <xf numFmtId="0" fontId="1" fillId="0" borderId="0" applyFill="0" applyBorder="0" applyAlignment="0"/>
    <xf numFmtId="212" fontId="106" fillId="0" borderId="0" applyFill="0" applyBorder="0" applyAlignment="0"/>
    <xf numFmtId="203" fontId="1" fillId="0" borderId="0" applyFill="0" applyBorder="0" applyAlignment="0"/>
    <xf numFmtId="213" fontId="1" fillId="0" borderId="0" applyFill="0" applyBorder="0" applyAlignment="0"/>
    <xf numFmtId="214" fontId="1" fillId="0" borderId="0" applyFill="0" applyBorder="0" applyAlignment="0"/>
    <xf numFmtId="214" fontId="1" fillId="0" borderId="0" applyFill="0" applyBorder="0" applyAlignment="0"/>
    <xf numFmtId="214" fontId="1" fillId="0" borderId="0" applyFill="0" applyBorder="0" applyAlignment="0"/>
    <xf numFmtId="215" fontId="106" fillId="0" borderId="0" applyFill="0" applyBorder="0" applyAlignment="0"/>
    <xf numFmtId="216" fontId="106" fillId="0" borderId="0" applyFill="0" applyBorder="0" applyAlignment="0"/>
    <xf numFmtId="212" fontId="106" fillId="0" borderId="0" applyFill="0" applyBorder="0" applyAlignment="0"/>
    <xf numFmtId="0" fontId="107" fillId="35" borderId="25" applyNumberFormat="0" applyAlignment="0" applyProtection="0">
      <alignment vertical="center"/>
    </xf>
    <xf numFmtId="0" fontId="108" fillId="35" borderId="25" applyNumberFormat="0" applyAlignment="0" applyProtection="0"/>
    <xf numFmtId="0" fontId="108" fillId="35" borderId="25" applyNumberFormat="0" applyAlignment="0" applyProtection="0"/>
    <xf numFmtId="0" fontId="109" fillId="35" borderId="25" applyNumberFormat="0" applyAlignment="0" applyProtection="0"/>
    <xf numFmtId="0" fontId="110" fillId="0" borderId="0"/>
    <xf numFmtId="0" fontId="111" fillId="0" borderId="0"/>
    <xf numFmtId="217" fontId="112" fillId="0" borderId="23" applyBorder="0"/>
    <xf numFmtId="217" fontId="113" fillId="0" borderId="15">
      <protection locked="0"/>
    </xf>
    <xf numFmtId="218" fontId="59" fillId="0" borderId="0" applyFont="0" applyFill="0" applyBorder="0" applyAlignment="0" applyProtection="0"/>
    <xf numFmtId="3" fontId="114" fillId="36" borderId="3"/>
    <xf numFmtId="219" fontId="115" fillId="0" borderId="15"/>
    <xf numFmtId="0" fontId="116" fillId="37" borderId="26" applyNumberFormat="0" applyAlignment="0" applyProtection="0">
      <alignment vertical="center"/>
    </xf>
    <xf numFmtId="0" fontId="117" fillId="37" borderId="26" applyNumberFormat="0" applyAlignment="0" applyProtection="0"/>
    <xf numFmtId="0" fontId="117" fillId="37" borderId="26" applyNumberFormat="0" applyAlignment="0" applyProtection="0"/>
    <xf numFmtId="0" fontId="118" fillId="37" borderId="26" applyNumberFormat="0" applyAlignment="0" applyProtection="0"/>
    <xf numFmtId="166" fontId="50" fillId="0" borderId="0" applyFont="0" applyFill="0" applyBorder="0" applyAlignment="0" applyProtection="0"/>
    <xf numFmtId="1" fontId="119" fillId="0" borderId="4" applyBorder="0"/>
    <xf numFmtId="0" fontId="120" fillId="0" borderId="12" applyNumberFormat="0" applyFill="0" applyProtection="0">
      <alignment horizontal="center"/>
    </xf>
    <xf numFmtId="0" fontId="121" fillId="0" borderId="0" applyNumberFormat="0" applyFill="0" applyBorder="0" applyAlignment="0" applyProtection="0"/>
    <xf numFmtId="220" fontId="122" fillId="0" borderId="0"/>
    <xf numFmtId="220" fontId="123" fillId="0" borderId="0"/>
    <xf numFmtId="220" fontId="122" fillId="0" borderId="0"/>
    <xf numFmtId="220" fontId="123" fillId="0" borderId="0"/>
    <xf numFmtId="220" fontId="122" fillId="0" borderId="0"/>
    <xf numFmtId="220" fontId="123" fillId="0" borderId="0"/>
    <xf numFmtId="220" fontId="122" fillId="0" borderId="0"/>
    <xf numFmtId="220" fontId="123" fillId="0" borderId="0"/>
    <xf numFmtId="220" fontId="122" fillId="0" borderId="0"/>
    <xf numFmtId="220" fontId="123" fillId="0" borderId="0"/>
    <xf numFmtId="220" fontId="122" fillId="0" borderId="0"/>
    <xf numFmtId="220" fontId="123" fillId="0" borderId="0"/>
    <xf numFmtId="220" fontId="122" fillId="0" borderId="0"/>
    <xf numFmtId="220" fontId="123" fillId="0" borderId="0"/>
    <xf numFmtId="220" fontId="122" fillId="0" borderId="0"/>
    <xf numFmtId="220" fontId="123" fillId="0" borderId="0"/>
    <xf numFmtId="0" fontId="124" fillId="0" borderId="3"/>
    <xf numFmtId="41" fontId="37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39" fillId="0" borderId="0" applyFont="0" applyFill="0" applyBorder="0" applyAlignment="0" applyProtection="0"/>
    <xf numFmtId="41" fontId="37" fillId="0" borderId="0" applyFont="0" applyFill="0" applyBorder="0" applyAlignment="0" applyProtection="0"/>
    <xf numFmtId="215" fontId="10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25" fillId="0" borderId="0" applyFont="0" applyFill="0" applyBorder="0" applyAlignment="0" applyProtection="0"/>
    <xf numFmtId="43" fontId="125" fillId="0" borderId="0" applyFont="0" applyFill="0" applyBorder="0" applyAlignment="0" applyProtection="0"/>
    <xf numFmtId="43" fontId="1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26" fillId="0" borderId="0" applyFont="0" applyFill="0" applyBorder="0" applyAlignment="0" applyProtection="0"/>
    <xf numFmtId="43" fontId="1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39" fillId="0" borderId="0" applyFont="0" applyFill="0" applyBorder="0" applyAlignment="0" applyProtection="0"/>
    <xf numFmtId="221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222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223" fontId="37" fillId="0" borderId="0" applyFont="0" applyFill="0" applyBorder="0" applyAlignment="0" applyProtection="0"/>
    <xf numFmtId="222" fontId="8" fillId="0" borderId="0" applyFont="0" applyFill="0" applyBorder="0" applyAlignment="0" applyProtection="0"/>
    <xf numFmtId="22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9" fillId="0" borderId="0" applyFont="0" applyFill="0" applyBorder="0" applyAlignment="0" applyProtection="0"/>
    <xf numFmtId="222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8" fillId="0" borderId="0" applyFont="0" applyFill="0" applyBorder="0" applyAlignment="0" applyProtection="0"/>
    <xf numFmtId="224" fontId="1" fillId="0" borderId="0" applyFont="0" applyFill="0" applyBorder="0" applyAlignment="0" applyProtection="0"/>
    <xf numFmtId="43" fontId="12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9" fillId="0" borderId="0" applyFont="0" applyFill="0" applyBorder="0" applyAlignment="0" applyProtection="0"/>
    <xf numFmtId="175" fontId="1" fillId="0" borderId="0"/>
    <xf numFmtId="225" fontId="38" fillId="0" borderId="0"/>
    <xf numFmtId="37" fontId="71" fillId="0" borderId="0" applyFont="0" applyFill="0" applyBorder="0" applyAlignment="0" applyProtection="0"/>
    <xf numFmtId="212" fontId="71" fillId="0" borderId="0" applyFont="0" applyFill="0" applyBorder="0" applyAlignment="0" applyProtection="0"/>
    <xf numFmtId="39" fontId="71" fillId="0" borderId="0" applyFont="0" applyFill="0" applyBorder="0" applyAlignment="0" applyProtection="0"/>
    <xf numFmtId="3" fontId="1" fillId="0" borderId="0" applyFont="0" applyFill="0" applyBorder="0" applyAlignment="0" applyProtection="0"/>
    <xf numFmtId="43" fontId="8" fillId="0" borderId="21">
      <alignment vertical="center" wrapText="1"/>
    </xf>
    <xf numFmtId="0" fontId="130" fillId="0" borderId="0">
      <alignment horizontal="center"/>
    </xf>
    <xf numFmtId="0" fontId="131" fillId="0" borderId="0" applyNumberFormat="0" applyAlignment="0">
      <alignment horizontal="left"/>
    </xf>
    <xf numFmtId="0" fontId="132" fillId="0" borderId="0" applyNumberFormat="0" applyAlignment="0"/>
    <xf numFmtId="226" fontId="63" fillId="0" borderId="0" applyFont="0" applyFill="0" applyBorder="0" applyAlignment="0" applyProtection="0"/>
    <xf numFmtId="227" fontId="133" fillId="0" borderId="0">
      <protection locked="0"/>
    </xf>
    <xf numFmtId="227" fontId="134" fillId="0" borderId="0">
      <protection locked="0"/>
    </xf>
    <xf numFmtId="228" fontId="133" fillId="0" borderId="0">
      <protection locked="0"/>
    </xf>
    <xf numFmtId="228" fontId="134" fillId="0" borderId="0">
      <protection locked="0"/>
    </xf>
    <xf numFmtId="229" fontId="135" fillId="0" borderId="27">
      <protection locked="0"/>
    </xf>
    <xf numFmtId="229" fontId="136" fillId="0" borderId="27">
      <protection locked="0"/>
    </xf>
    <xf numFmtId="230" fontId="133" fillId="0" borderId="0">
      <protection locked="0"/>
    </xf>
    <xf numFmtId="230" fontId="134" fillId="0" borderId="0">
      <protection locked="0"/>
    </xf>
    <xf numFmtId="231" fontId="133" fillId="0" borderId="0">
      <protection locked="0"/>
    </xf>
    <xf numFmtId="231" fontId="134" fillId="0" borderId="0">
      <protection locked="0"/>
    </xf>
    <xf numFmtId="230" fontId="133" fillId="0" borderId="0" applyNumberFormat="0">
      <protection locked="0"/>
    </xf>
    <xf numFmtId="230" fontId="134" fillId="0" borderId="0" applyNumberFormat="0">
      <protection locked="0"/>
    </xf>
    <xf numFmtId="230" fontId="133" fillId="0" borderId="0">
      <protection locked="0"/>
    </xf>
    <xf numFmtId="230" fontId="134" fillId="0" borderId="0">
      <protection locked="0"/>
    </xf>
    <xf numFmtId="217" fontId="137" fillId="0" borderId="11"/>
    <xf numFmtId="232" fontId="137" fillId="0" borderId="11"/>
    <xf numFmtId="212" fontId="106" fillId="0" borderId="0" applyFont="0" applyFill="0" applyBorder="0" applyAlignment="0" applyProtection="0"/>
    <xf numFmtId="5" fontId="71" fillId="0" borderId="0" applyFont="0" applyFill="0" applyBorder="0" applyAlignment="0" applyProtection="0"/>
    <xf numFmtId="7" fontId="71" fillId="0" borderId="0" applyFont="0" applyFill="0" applyBorder="0" applyAlignment="0" applyProtection="0"/>
    <xf numFmtId="233" fontId="1" fillId="0" borderId="0" applyFont="0" applyFill="0" applyBorder="0" applyAlignment="0" applyProtection="0"/>
    <xf numFmtId="234" fontId="1" fillId="0" borderId="0"/>
    <xf numFmtId="235" fontId="1" fillId="0" borderId="0"/>
    <xf numFmtId="217" fontId="46" fillId="0" borderId="11">
      <alignment horizontal="center"/>
      <protection hidden="1"/>
    </xf>
    <xf numFmtId="236" fontId="138" fillId="0" borderId="11">
      <alignment horizontal="center"/>
      <protection hidden="1"/>
    </xf>
    <xf numFmtId="236" fontId="138" fillId="0" borderId="11">
      <alignment horizontal="center"/>
      <protection hidden="1"/>
    </xf>
    <xf numFmtId="170" fontId="8" fillId="0" borderId="28"/>
    <xf numFmtId="170" fontId="8" fillId="0" borderId="28"/>
    <xf numFmtId="170" fontId="8" fillId="0" borderId="28"/>
    <xf numFmtId="0" fontId="121" fillId="7" borderId="0" applyNumberFormat="0" applyFont="0" applyFill="0" applyBorder="0" applyProtection="0">
      <alignment horizontal="left"/>
    </xf>
    <xf numFmtId="0" fontId="121" fillId="7" borderId="0" applyNumberFormat="0" applyFont="0" applyFill="0" applyBorder="0" applyProtection="0">
      <alignment horizontal="left"/>
    </xf>
    <xf numFmtId="0" fontId="1" fillId="0" borderId="0" applyFont="0" applyFill="0" applyBorder="0" applyAlignment="0" applyProtection="0"/>
    <xf numFmtId="14" fontId="62" fillId="0" borderId="0" applyFill="0" applyBorder="0" applyAlignment="0"/>
    <xf numFmtId="14" fontId="62" fillId="0" borderId="0" applyFill="0" applyBorder="0" applyAlignment="0"/>
    <xf numFmtId="14" fontId="62" fillId="0" borderId="0" applyFill="0" applyBorder="0" applyAlignment="0"/>
    <xf numFmtId="0" fontId="1" fillId="0" borderId="0" applyFont="0" applyFill="0" applyBorder="0" applyAlignment="0" applyProtection="0"/>
    <xf numFmtId="3" fontId="139" fillId="0" borderId="17">
      <alignment horizontal="left" vertical="top" wrapText="1"/>
    </xf>
    <xf numFmtId="16" fontId="1" fillId="0" borderId="0"/>
    <xf numFmtId="16" fontId="1" fillId="0" borderId="0"/>
    <xf numFmtId="16" fontId="1" fillId="0" borderId="0"/>
    <xf numFmtId="16" fontId="1" fillId="0" borderId="0"/>
    <xf numFmtId="16" fontId="1" fillId="0" borderId="0"/>
    <xf numFmtId="16" fontId="1" fillId="0" borderId="0"/>
    <xf numFmtId="14" fontId="43" fillId="0" borderId="0" applyFont="0" applyFill="0" applyBorder="0" applyAlignment="0" applyProtection="0"/>
    <xf numFmtId="237" fontId="1" fillId="0" borderId="29">
      <alignment vertical="center"/>
    </xf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38" fontId="8" fillId="0" borderId="0"/>
    <xf numFmtId="238" fontId="8" fillId="0" borderId="0"/>
    <xf numFmtId="239" fontId="48" fillId="0" borderId="3"/>
    <xf numFmtId="173" fontId="1" fillId="0" borderId="0"/>
    <xf numFmtId="240" fontId="1" fillId="0" borderId="0"/>
    <xf numFmtId="241" fontId="48" fillId="0" borderId="0"/>
    <xf numFmtId="242" fontId="140" fillId="0" borderId="0" applyFont="0" applyFill="0" applyBorder="0" applyAlignment="0" applyProtection="0"/>
    <xf numFmtId="243" fontId="140" fillId="0" borderId="0" applyFont="0" applyFill="0" applyBorder="0" applyAlignment="0" applyProtection="0"/>
    <xf numFmtId="164" fontId="140" fillId="0" borderId="0" applyFont="0" applyFill="0" applyBorder="0" applyAlignment="0" applyProtection="0"/>
    <xf numFmtId="164" fontId="140" fillId="0" borderId="0" applyFont="0" applyFill="0" applyBorder="0" applyAlignment="0" applyProtection="0"/>
    <xf numFmtId="183" fontId="141" fillId="0" borderId="0" applyFont="0" applyFill="0" applyBorder="0" applyAlignment="0" applyProtection="0"/>
    <xf numFmtId="41" fontId="141" fillId="0" borderId="0" applyFont="0" applyFill="0" applyBorder="0" applyAlignment="0" applyProtection="0"/>
    <xf numFmtId="183" fontId="141" fillId="0" borderId="0" applyFont="0" applyFill="0" applyBorder="0" applyAlignment="0" applyProtection="0"/>
    <xf numFmtId="41" fontId="141" fillId="0" borderId="0" applyFont="0" applyFill="0" applyBorder="0" applyAlignment="0" applyProtection="0"/>
    <xf numFmtId="183" fontId="141" fillId="0" borderId="0" applyFont="0" applyFill="0" applyBorder="0" applyAlignment="0" applyProtection="0"/>
    <xf numFmtId="41" fontId="14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2" fontId="140" fillId="0" borderId="0" applyFont="0" applyFill="0" applyBorder="0" applyAlignment="0" applyProtection="0"/>
    <xf numFmtId="41" fontId="141" fillId="0" borderId="0" applyFont="0" applyFill="0" applyBorder="0" applyAlignment="0" applyProtection="0"/>
    <xf numFmtId="246" fontId="8" fillId="0" borderId="0" applyFill="0" applyBorder="0" applyAlignment="0" applyProtection="0"/>
    <xf numFmtId="247" fontId="8" fillId="0" borderId="0" applyFill="0" applyBorder="0" applyAlignment="0" applyProtection="0"/>
    <xf numFmtId="246" fontId="8" fillId="0" borderId="0" applyFill="0" applyBorder="0" applyAlignment="0" applyProtection="0"/>
    <xf numFmtId="247" fontId="8" fillId="0" borderId="0" applyFill="0" applyBorder="0" applyAlignment="0" applyProtection="0"/>
    <xf numFmtId="246" fontId="8" fillId="0" borderId="0" applyFill="0" applyBorder="0" applyAlignment="0" applyProtection="0"/>
    <xf numFmtId="247" fontId="8" fillId="0" borderId="0" applyFill="0" applyBorder="0" applyAlignment="0" applyProtection="0"/>
    <xf numFmtId="246" fontId="8" fillId="0" borderId="0" applyFill="0" applyBorder="0" applyAlignment="0" applyProtection="0"/>
    <xf numFmtId="247" fontId="8" fillId="0" borderId="0" applyFill="0" applyBorder="0" applyAlignment="0" applyProtection="0"/>
    <xf numFmtId="246" fontId="8" fillId="0" borderId="0" applyFill="0" applyBorder="0" applyAlignment="0" applyProtection="0"/>
    <xf numFmtId="247" fontId="8" fillId="0" borderId="0" applyFill="0" applyBorder="0" applyAlignment="0" applyProtection="0"/>
    <xf numFmtId="246" fontId="8" fillId="0" borderId="0" applyFill="0" applyBorder="0" applyAlignment="0" applyProtection="0"/>
    <xf numFmtId="247" fontId="8" fillId="0" borderId="0" applyFill="0" applyBorder="0" applyAlignment="0" applyProtection="0"/>
    <xf numFmtId="183" fontId="141" fillId="0" borderId="0" applyFont="0" applyFill="0" applyBorder="0" applyAlignment="0" applyProtection="0"/>
    <xf numFmtId="41" fontId="140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164" fontId="141" fillId="0" borderId="0" applyFont="0" applyFill="0" applyBorder="0" applyAlignment="0" applyProtection="0"/>
    <xf numFmtId="164" fontId="14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164" fontId="141" fillId="0" borderId="0" applyFont="0" applyFill="0" applyBorder="0" applyAlignment="0" applyProtection="0"/>
    <xf numFmtId="164" fontId="141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164" fontId="141" fillId="0" borderId="0" applyFont="0" applyFill="0" applyBorder="0" applyAlignment="0" applyProtection="0"/>
    <xf numFmtId="164" fontId="141" fillId="0" borderId="0" applyFont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164" fontId="141" fillId="0" borderId="0" applyFont="0" applyFill="0" applyBorder="0" applyAlignment="0" applyProtection="0"/>
    <xf numFmtId="164" fontId="14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46" fontId="8" fillId="0" borderId="0" applyFill="0" applyBorder="0" applyAlignment="0" applyProtection="0"/>
    <xf numFmtId="244" fontId="1" fillId="0" borderId="0" applyFont="0" applyFill="0" applyBorder="0" applyAlignment="0" applyProtection="0"/>
    <xf numFmtId="183" fontId="141" fillId="0" borderId="0" applyFont="0" applyFill="0" applyBorder="0" applyAlignment="0" applyProtection="0"/>
    <xf numFmtId="41" fontId="141" fillId="0" borderId="0" applyFont="0" applyFill="0" applyBorder="0" applyAlignment="0" applyProtection="0"/>
    <xf numFmtId="41" fontId="141" fillId="0" borderId="0" applyFont="0" applyFill="0" applyBorder="0" applyAlignment="0" applyProtection="0"/>
    <xf numFmtId="41" fontId="141" fillId="0" borderId="0" applyFont="0" applyFill="0" applyBorder="0" applyAlignment="0" applyProtection="0"/>
    <xf numFmtId="164" fontId="141" fillId="0" borderId="0" applyFont="0" applyFill="0" applyBorder="0" applyAlignment="0" applyProtection="0"/>
    <xf numFmtId="164" fontId="141" fillId="0" borderId="0" applyFont="0" applyFill="0" applyBorder="0" applyAlignment="0" applyProtection="0"/>
    <xf numFmtId="164" fontId="141" fillId="0" borderId="0" applyFont="0" applyFill="0" applyBorder="0" applyAlignment="0" applyProtection="0"/>
    <xf numFmtId="164" fontId="141" fillId="0" borderId="0" applyFont="0" applyFill="0" applyBorder="0" applyAlignment="0" applyProtection="0"/>
    <xf numFmtId="41" fontId="141" fillId="0" borderId="0" applyFont="0" applyFill="0" applyBorder="0" applyAlignment="0" applyProtection="0"/>
    <xf numFmtId="41" fontId="141" fillId="0" borderId="0" applyFont="0" applyFill="0" applyBorder="0" applyAlignment="0" applyProtection="0"/>
    <xf numFmtId="164" fontId="141" fillId="0" borderId="0" applyFont="0" applyFill="0" applyBorder="0" applyAlignment="0" applyProtection="0"/>
    <xf numFmtId="164" fontId="141" fillId="0" borderId="0" applyFont="0" applyFill="0" applyBorder="0" applyAlignment="0" applyProtection="0"/>
    <xf numFmtId="41" fontId="141" fillId="0" borderId="0" applyFont="0" applyFill="0" applyBorder="0" applyAlignment="0" applyProtection="0"/>
    <xf numFmtId="41" fontId="141" fillId="0" borderId="0" applyFont="0" applyFill="0" applyBorder="0" applyAlignment="0" applyProtection="0"/>
    <xf numFmtId="41" fontId="141" fillId="0" borderId="0" applyFont="0" applyFill="0" applyBorder="0" applyAlignment="0" applyProtection="0"/>
    <xf numFmtId="41" fontId="141" fillId="0" borderId="0" applyFont="0" applyFill="0" applyBorder="0" applyAlignment="0" applyProtection="0"/>
    <xf numFmtId="41" fontId="141" fillId="0" borderId="0" applyFont="0" applyFill="0" applyBorder="0" applyAlignment="0" applyProtection="0"/>
    <xf numFmtId="41" fontId="141" fillId="0" borderId="0" applyFont="0" applyFill="0" applyBorder="0" applyAlignment="0" applyProtection="0"/>
    <xf numFmtId="183" fontId="141" fillId="0" borderId="0" applyFont="0" applyFill="0" applyBorder="0" applyAlignment="0" applyProtection="0"/>
    <xf numFmtId="41" fontId="141" fillId="0" borderId="0" applyFont="0" applyFill="0" applyBorder="0" applyAlignment="0" applyProtection="0"/>
    <xf numFmtId="246" fontId="8" fillId="0" borderId="0" applyFill="0" applyBorder="0" applyAlignment="0" applyProtection="0"/>
    <xf numFmtId="247" fontId="8" fillId="0" borderId="0" applyFill="0" applyBorder="0" applyAlignment="0" applyProtection="0"/>
    <xf numFmtId="246" fontId="8" fillId="0" borderId="0" applyFill="0" applyBorder="0" applyAlignment="0" applyProtection="0"/>
    <xf numFmtId="247" fontId="8" fillId="0" borderId="0" applyFill="0" applyBorder="0" applyAlignment="0" applyProtection="0"/>
    <xf numFmtId="246" fontId="8" fillId="0" borderId="0" applyFill="0" applyBorder="0" applyAlignment="0" applyProtection="0"/>
    <xf numFmtId="247" fontId="8" fillId="0" borderId="0" applyFill="0" applyBorder="0" applyAlignment="0" applyProtection="0"/>
    <xf numFmtId="246" fontId="8" fillId="0" borderId="0" applyFill="0" applyBorder="0" applyAlignment="0" applyProtection="0"/>
    <xf numFmtId="247" fontId="8" fillId="0" borderId="0" applyFill="0" applyBorder="0" applyAlignment="0" applyProtection="0"/>
    <xf numFmtId="246" fontId="8" fillId="0" borderId="0" applyFill="0" applyBorder="0" applyAlignment="0" applyProtection="0"/>
    <xf numFmtId="247" fontId="8" fillId="0" borderId="0" applyFill="0" applyBorder="0" applyAlignment="0" applyProtection="0"/>
    <xf numFmtId="246" fontId="8" fillId="0" borderId="0" applyFill="0" applyBorder="0" applyAlignment="0" applyProtection="0"/>
    <xf numFmtId="247" fontId="8" fillId="0" borderId="0" applyFill="0" applyBorder="0" applyAlignment="0" applyProtection="0"/>
    <xf numFmtId="183" fontId="141" fillId="0" borderId="0" applyFont="0" applyFill="0" applyBorder="0" applyAlignment="0" applyProtection="0"/>
    <xf numFmtId="41" fontId="141" fillId="0" borderId="0" applyFont="0" applyFill="0" applyBorder="0" applyAlignment="0" applyProtection="0"/>
    <xf numFmtId="164" fontId="141" fillId="0" borderId="0" applyFont="0" applyFill="0" applyBorder="0" applyAlignment="0" applyProtection="0"/>
    <xf numFmtId="164" fontId="141" fillId="0" borderId="0" applyFont="0" applyFill="0" applyBorder="0" applyAlignment="0" applyProtection="0"/>
    <xf numFmtId="247" fontId="8" fillId="0" borderId="0" applyFill="0" applyBorder="0" applyAlignment="0" applyProtection="0"/>
    <xf numFmtId="41" fontId="141" fillId="0" borderId="0" applyFont="0" applyFill="0" applyBorder="0" applyAlignment="0" applyProtection="0"/>
    <xf numFmtId="183" fontId="141" fillId="0" borderId="0" applyFont="0" applyFill="0" applyBorder="0" applyAlignment="0" applyProtection="0"/>
    <xf numFmtId="41" fontId="141" fillId="0" borderId="0" applyFont="0" applyFill="0" applyBorder="0" applyAlignment="0" applyProtection="0"/>
    <xf numFmtId="246" fontId="8" fillId="0" borderId="0" applyFill="0" applyBorder="0" applyAlignment="0" applyProtection="0"/>
    <xf numFmtId="247" fontId="8" fillId="0" borderId="0" applyFill="0" applyBorder="0" applyAlignment="0" applyProtection="0"/>
    <xf numFmtId="246" fontId="8" fillId="0" borderId="0" applyFill="0" applyBorder="0" applyAlignment="0" applyProtection="0"/>
    <xf numFmtId="247" fontId="8" fillId="0" borderId="0" applyFill="0" applyBorder="0" applyAlignment="0" applyProtection="0"/>
    <xf numFmtId="246" fontId="8" fillId="0" borderId="0" applyFill="0" applyBorder="0" applyAlignment="0" applyProtection="0"/>
    <xf numFmtId="247" fontId="8" fillId="0" borderId="0" applyFill="0" applyBorder="0" applyAlignment="0" applyProtection="0"/>
    <xf numFmtId="246" fontId="8" fillId="0" borderId="0" applyFill="0" applyBorder="0" applyAlignment="0" applyProtection="0"/>
    <xf numFmtId="247" fontId="8" fillId="0" borderId="0" applyFill="0" applyBorder="0" applyAlignment="0" applyProtection="0"/>
    <xf numFmtId="246" fontId="8" fillId="0" borderId="0" applyFill="0" applyBorder="0" applyAlignment="0" applyProtection="0"/>
    <xf numFmtId="247" fontId="8" fillId="0" borderId="0" applyFill="0" applyBorder="0" applyAlignment="0" applyProtection="0"/>
    <xf numFmtId="246" fontId="8" fillId="0" borderId="0" applyFill="0" applyBorder="0" applyAlignment="0" applyProtection="0"/>
    <xf numFmtId="247" fontId="8" fillId="0" borderId="0" applyFill="0" applyBorder="0" applyAlignment="0" applyProtection="0"/>
    <xf numFmtId="164" fontId="141" fillId="0" borderId="0" applyFont="0" applyFill="0" applyBorder="0" applyAlignment="0" applyProtection="0"/>
    <xf numFmtId="247" fontId="8" fillId="0" borderId="0" applyFill="0" applyBorder="0" applyAlignment="0" applyProtection="0"/>
    <xf numFmtId="183" fontId="141" fillId="0" borderId="0" applyFont="0" applyFill="0" applyBorder="0" applyAlignment="0" applyProtection="0"/>
    <xf numFmtId="164" fontId="141" fillId="0" borderId="0" applyFont="0" applyFill="0" applyBorder="0" applyAlignment="0" applyProtection="0"/>
    <xf numFmtId="183" fontId="141" fillId="0" borderId="0" applyFont="0" applyFill="0" applyBorder="0" applyAlignment="0" applyProtection="0"/>
    <xf numFmtId="164" fontId="141" fillId="0" borderId="0" applyFont="0" applyFill="0" applyBorder="0" applyAlignment="0" applyProtection="0"/>
    <xf numFmtId="246" fontId="8" fillId="0" borderId="0" applyFill="0" applyBorder="0" applyAlignment="0" applyProtection="0"/>
    <xf numFmtId="247" fontId="8" fillId="0" borderId="0" applyFill="0" applyBorder="0" applyAlignment="0" applyProtection="0"/>
    <xf numFmtId="246" fontId="8" fillId="0" borderId="0" applyFill="0" applyBorder="0" applyAlignment="0" applyProtection="0"/>
    <xf numFmtId="247" fontId="8" fillId="0" borderId="0" applyFill="0" applyBorder="0" applyAlignment="0" applyProtection="0"/>
    <xf numFmtId="246" fontId="8" fillId="0" borderId="0" applyFill="0" applyBorder="0" applyAlignment="0" applyProtection="0"/>
    <xf numFmtId="247" fontId="8" fillId="0" borderId="0" applyFill="0" applyBorder="0" applyAlignment="0" applyProtection="0"/>
    <xf numFmtId="246" fontId="8" fillId="0" borderId="0" applyFill="0" applyBorder="0" applyAlignment="0" applyProtection="0"/>
    <xf numFmtId="247" fontId="8" fillId="0" borderId="0" applyFill="0" applyBorder="0" applyAlignment="0" applyProtection="0"/>
    <xf numFmtId="41" fontId="141" fillId="0" borderId="0" applyFont="0" applyFill="0" applyBorder="0" applyAlignment="0" applyProtection="0"/>
    <xf numFmtId="164" fontId="141" fillId="0" borderId="0" applyFont="0" applyFill="0" applyBorder="0" applyAlignment="0" applyProtection="0"/>
    <xf numFmtId="41" fontId="140" fillId="0" borderId="0" applyFont="0" applyFill="0" applyBorder="0" applyAlignment="0" applyProtection="0"/>
    <xf numFmtId="41" fontId="140" fillId="0" borderId="0" applyFont="0" applyFill="0" applyBorder="0" applyAlignment="0" applyProtection="0"/>
    <xf numFmtId="41" fontId="141" fillId="0" borderId="0" applyFont="0" applyFill="0" applyBorder="0" applyAlignment="0" applyProtection="0"/>
    <xf numFmtId="183" fontId="141" fillId="0" borderId="0" applyFont="0" applyFill="0" applyBorder="0" applyAlignment="0" applyProtection="0"/>
    <xf numFmtId="41" fontId="141" fillId="0" borderId="0" applyFont="0" applyFill="0" applyBorder="0" applyAlignment="0" applyProtection="0"/>
    <xf numFmtId="41" fontId="141" fillId="0" borderId="0" applyFont="0" applyFill="0" applyBorder="0" applyAlignment="0" applyProtection="0"/>
    <xf numFmtId="183" fontId="141" fillId="0" borderId="0" applyFont="0" applyFill="0" applyBorder="0" applyAlignment="0" applyProtection="0"/>
    <xf numFmtId="41" fontId="141" fillId="0" borderId="0" applyFont="0" applyFill="0" applyBorder="0" applyAlignment="0" applyProtection="0"/>
    <xf numFmtId="164" fontId="141" fillId="0" borderId="0" applyFont="0" applyFill="0" applyBorder="0" applyAlignment="0" applyProtection="0"/>
    <xf numFmtId="164" fontId="141" fillId="0" borderId="0" applyFont="0" applyFill="0" applyBorder="0" applyAlignment="0" applyProtection="0"/>
    <xf numFmtId="41" fontId="140" fillId="0" borderId="0" applyFont="0" applyFill="0" applyBorder="0" applyAlignment="0" applyProtection="0"/>
    <xf numFmtId="41" fontId="140" fillId="0" borderId="0" applyFont="0" applyFill="0" applyBorder="0" applyAlignment="0" applyProtection="0"/>
    <xf numFmtId="183" fontId="141" fillId="0" borderId="0" applyFont="0" applyFill="0" applyBorder="0" applyAlignment="0" applyProtection="0"/>
    <xf numFmtId="183" fontId="141" fillId="0" borderId="0" applyFont="0" applyFill="0" applyBorder="0" applyAlignment="0" applyProtection="0"/>
    <xf numFmtId="183" fontId="141" fillId="0" borderId="0" applyFont="0" applyFill="0" applyBorder="0" applyAlignment="0" applyProtection="0"/>
    <xf numFmtId="183" fontId="141" fillId="0" borderId="0" applyFont="0" applyFill="0" applyBorder="0" applyAlignment="0" applyProtection="0"/>
    <xf numFmtId="183" fontId="141" fillId="0" borderId="0" applyFont="0" applyFill="0" applyBorder="0" applyAlignment="0" applyProtection="0"/>
    <xf numFmtId="183" fontId="141" fillId="0" borderId="0" applyFont="0" applyFill="0" applyBorder="0" applyAlignment="0" applyProtection="0"/>
    <xf numFmtId="183" fontId="141" fillId="0" borderId="0" applyFont="0" applyFill="0" applyBorder="0" applyAlignment="0" applyProtection="0"/>
    <xf numFmtId="183" fontId="141" fillId="0" borderId="0" applyFont="0" applyFill="0" applyBorder="0" applyAlignment="0" applyProtection="0"/>
    <xf numFmtId="41" fontId="140" fillId="0" borderId="0" applyFont="0" applyFill="0" applyBorder="0" applyAlignment="0" applyProtection="0"/>
    <xf numFmtId="41" fontId="140" fillId="0" borderId="0" applyFont="0" applyFill="0" applyBorder="0" applyAlignment="0" applyProtection="0"/>
    <xf numFmtId="41" fontId="141" fillId="0" borderId="0" applyFont="0" applyFill="0" applyBorder="0" applyAlignment="0" applyProtection="0"/>
    <xf numFmtId="41" fontId="141" fillId="0" borderId="0" applyFont="0" applyFill="0" applyBorder="0" applyAlignment="0" applyProtection="0"/>
    <xf numFmtId="164" fontId="141" fillId="0" borderId="0" applyFont="0" applyFill="0" applyBorder="0" applyAlignment="0" applyProtection="0"/>
    <xf numFmtId="164" fontId="141" fillId="0" borderId="0" applyFont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41" fontId="141" fillId="0" borderId="0" applyFont="0" applyFill="0" applyBorder="0" applyAlignment="0" applyProtection="0"/>
    <xf numFmtId="41" fontId="141" fillId="0" borderId="0" applyFont="0" applyFill="0" applyBorder="0" applyAlignment="0" applyProtection="0"/>
    <xf numFmtId="183" fontId="141" fillId="0" borderId="0" applyFont="0" applyFill="0" applyBorder="0" applyAlignment="0" applyProtection="0"/>
    <xf numFmtId="183" fontId="141" fillId="0" borderId="0" applyFont="0" applyFill="0" applyBorder="0" applyAlignment="0" applyProtection="0"/>
    <xf numFmtId="253" fontId="141" fillId="0" borderId="0" applyFont="0" applyFill="0" applyBorder="0" applyAlignment="0" applyProtection="0"/>
    <xf numFmtId="253" fontId="141" fillId="0" borderId="0" applyFont="0" applyFill="0" applyBorder="0" applyAlignment="0" applyProtection="0"/>
    <xf numFmtId="183" fontId="141" fillId="0" borderId="0" applyFont="0" applyFill="0" applyBorder="0" applyAlignment="0" applyProtection="0"/>
    <xf numFmtId="183" fontId="141" fillId="0" borderId="0" applyFont="0" applyFill="0" applyBorder="0" applyAlignment="0" applyProtection="0"/>
    <xf numFmtId="41" fontId="141" fillId="0" borderId="0" applyFont="0" applyFill="0" applyBorder="0" applyAlignment="0" applyProtection="0"/>
    <xf numFmtId="41" fontId="141" fillId="0" borderId="0" applyFont="0" applyFill="0" applyBorder="0" applyAlignment="0" applyProtection="0"/>
    <xf numFmtId="41" fontId="141" fillId="0" borderId="0" applyFont="0" applyFill="0" applyBorder="0" applyAlignment="0" applyProtection="0"/>
    <xf numFmtId="41" fontId="141" fillId="0" borderId="0" applyFont="0" applyFill="0" applyBorder="0" applyAlignment="0" applyProtection="0"/>
    <xf numFmtId="183" fontId="141" fillId="0" borderId="0" applyFont="0" applyFill="0" applyBorder="0" applyAlignment="0" applyProtection="0"/>
    <xf numFmtId="183" fontId="141" fillId="0" borderId="0" applyFont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253" fontId="141" fillId="0" borderId="0" applyFont="0" applyFill="0" applyBorder="0" applyAlignment="0" applyProtection="0"/>
    <xf numFmtId="253" fontId="141" fillId="0" borderId="0" applyFont="0" applyFill="0" applyBorder="0" applyAlignment="0" applyProtection="0"/>
    <xf numFmtId="253" fontId="141" fillId="0" borderId="0" applyFont="0" applyFill="0" applyBorder="0" applyAlignment="0" applyProtection="0"/>
    <xf numFmtId="253" fontId="141" fillId="0" borderId="0" applyFont="0" applyFill="0" applyBorder="0" applyAlignment="0" applyProtection="0"/>
    <xf numFmtId="183" fontId="141" fillId="0" borderId="0" applyFont="0" applyFill="0" applyBorder="0" applyAlignment="0" applyProtection="0"/>
    <xf numFmtId="183" fontId="141" fillId="0" borderId="0" applyFont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183" fontId="141" fillId="0" borderId="0" applyFont="0" applyFill="0" applyBorder="0" applyAlignment="0" applyProtection="0"/>
    <xf numFmtId="183" fontId="141" fillId="0" borderId="0" applyFont="0" applyFill="0" applyBorder="0" applyAlignment="0" applyProtection="0"/>
    <xf numFmtId="41" fontId="141" fillId="0" borderId="0" applyFont="0" applyFill="0" applyBorder="0" applyAlignment="0" applyProtection="0"/>
    <xf numFmtId="41" fontId="141" fillId="0" borderId="0" applyFont="0" applyFill="0" applyBorder="0" applyAlignment="0" applyProtection="0"/>
    <xf numFmtId="183" fontId="141" fillId="0" borderId="0" applyFont="0" applyFill="0" applyBorder="0" applyAlignment="0" applyProtection="0"/>
    <xf numFmtId="183" fontId="141" fillId="0" borderId="0" applyFont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41" fontId="141" fillId="0" borderId="0" applyFont="0" applyFill="0" applyBorder="0" applyAlignment="0" applyProtection="0"/>
    <xf numFmtId="41" fontId="141" fillId="0" borderId="0" applyFont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41" fontId="141" fillId="0" borderId="0" applyFont="0" applyFill="0" applyBorder="0" applyAlignment="0" applyProtection="0"/>
    <xf numFmtId="41" fontId="141" fillId="0" borderId="0" applyFont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183" fontId="141" fillId="0" borderId="0" applyFont="0" applyFill="0" applyBorder="0" applyAlignment="0" applyProtection="0"/>
    <xf numFmtId="183" fontId="141" fillId="0" borderId="0" applyFont="0" applyFill="0" applyBorder="0" applyAlignment="0" applyProtection="0"/>
    <xf numFmtId="41" fontId="141" fillId="0" borderId="0" applyFont="0" applyFill="0" applyBorder="0" applyAlignment="0" applyProtection="0"/>
    <xf numFmtId="41" fontId="141" fillId="0" borderId="0" applyFont="0" applyFill="0" applyBorder="0" applyAlignment="0" applyProtection="0"/>
    <xf numFmtId="183" fontId="141" fillId="0" borderId="0" applyFont="0" applyFill="0" applyBorder="0" applyAlignment="0" applyProtection="0"/>
    <xf numFmtId="183" fontId="141" fillId="0" borderId="0" applyFont="0" applyFill="0" applyBorder="0" applyAlignment="0" applyProtection="0"/>
    <xf numFmtId="41" fontId="141" fillId="0" borderId="0" applyFont="0" applyFill="0" applyBorder="0" applyAlignment="0" applyProtection="0"/>
    <xf numFmtId="41" fontId="141" fillId="0" borderId="0" applyFont="0" applyFill="0" applyBorder="0" applyAlignment="0" applyProtection="0"/>
    <xf numFmtId="183" fontId="141" fillId="0" borderId="0" applyFont="0" applyFill="0" applyBorder="0" applyAlignment="0" applyProtection="0"/>
    <xf numFmtId="183" fontId="141" fillId="0" borderId="0" applyFont="0" applyFill="0" applyBorder="0" applyAlignment="0" applyProtection="0"/>
    <xf numFmtId="183" fontId="141" fillId="0" borderId="0" applyFont="0" applyFill="0" applyBorder="0" applyAlignment="0" applyProtection="0"/>
    <xf numFmtId="183" fontId="141" fillId="0" borderId="0" applyFont="0" applyFill="0" applyBorder="0" applyAlignment="0" applyProtection="0"/>
    <xf numFmtId="41" fontId="141" fillId="0" borderId="0" applyFont="0" applyFill="0" applyBorder="0" applyAlignment="0" applyProtection="0"/>
    <xf numFmtId="41" fontId="141" fillId="0" borderId="0" applyFont="0" applyFill="0" applyBorder="0" applyAlignment="0" applyProtection="0"/>
    <xf numFmtId="41" fontId="141" fillId="0" borderId="0" applyFont="0" applyFill="0" applyBorder="0" applyAlignment="0" applyProtection="0"/>
    <xf numFmtId="41" fontId="141" fillId="0" borderId="0" applyFont="0" applyFill="0" applyBorder="0" applyAlignment="0" applyProtection="0"/>
    <xf numFmtId="164" fontId="141" fillId="0" borderId="0" applyFont="0" applyFill="0" applyBorder="0" applyAlignment="0" applyProtection="0"/>
    <xf numFmtId="164" fontId="141" fillId="0" borderId="0" applyFont="0" applyFill="0" applyBorder="0" applyAlignment="0" applyProtection="0"/>
    <xf numFmtId="164" fontId="141" fillId="0" borderId="0" applyFont="0" applyFill="0" applyBorder="0" applyAlignment="0" applyProtection="0"/>
    <xf numFmtId="164" fontId="141" fillId="0" borderId="0" applyFont="0" applyFill="0" applyBorder="0" applyAlignment="0" applyProtection="0"/>
    <xf numFmtId="41" fontId="141" fillId="0" borderId="0" applyFont="0" applyFill="0" applyBorder="0" applyAlignment="0" applyProtection="0"/>
    <xf numFmtId="41" fontId="141" fillId="0" borderId="0" applyFont="0" applyFill="0" applyBorder="0" applyAlignment="0" applyProtection="0"/>
    <xf numFmtId="164" fontId="141" fillId="0" borderId="0" applyFont="0" applyFill="0" applyBorder="0" applyAlignment="0" applyProtection="0"/>
    <xf numFmtId="164" fontId="141" fillId="0" borderId="0" applyFont="0" applyFill="0" applyBorder="0" applyAlignment="0" applyProtection="0"/>
    <xf numFmtId="41" fontId="141" fillId="0" borderId="0" applyFont="0" applyFill="0" applyBorder="0" applyAlignment="0" applyProtection="0"/>
    <xf numFmtId="41" fontId="141" fillId="0" borderId="0" applyFont="0" applyFill="0" applyBorder="0" applyAlignment="0" applyProtection="0"/>
    <xf numFmtId="41" fontId="141" fillId="0" borderId="0" applyFont="0" applyFill="0" applyBorder="0" applyAlignment="0" applyProtection="0"/>
    <xf numFmtId="41" fontId="141" fillId="0" borderId="0" applyFont="0" applyFill="0" applyBorder="0" applyAlignment="0" applyProtection="0"/>
    <xf numFmtId="183" fontId="141" fillId="0" borderId="0" applyFont="0" applyFill="0" applyBorder="0" applyAlignment="0" applyProtection="0"/>
    <xf numFmtId="183" fontId="141" fillId="0" borderId="0" applyFont="0" applyFill="0" applyBorder="0" applyAlignment="0" applyProtection="0"/>
    <xf numFmtId="183" fontId="141" fillId="0" borderId="0" applyFont="0" applyFill="0" applyBorder="0" applyAlignment="0" applyProtection="0"/>
    <xf numFmtId="183" fontId="141" fillId="0" borderId="0" applyFont="0" applyFill="0" applyBorder="0" applyAlignment="0" applyProtection="0"/>
    <xf numFmtId="41" fontId="140" fillId="0" borderId="0" applyFont="0" applyFill="0" applyBorder="0" applyAlignment="0" applyProtection="0"/>
    <xf numFmtId="41" fontId="140" fillId="0" borderId="0" applyFont="0" applyFill="0" applyBorder="0" applyAlignment="0" applyProtection="0"/>
    <xf numFmtId="164" fontId="141" fillId="0" borderId="0" applyFont="0" applyFill="0" applyBorder="0" applyAlignment="0" applyProtection="0"/>
    <xf numFmtId="164" fontId="141" fillId="0" borderId="0" applyFont="0" applyFill="0" applyBorder="0" applyAlignment="0" applyProtection="0"/>
    <xf numFmtId="183" fontId="141" fillId="0" borderId="0" applyFont="0" applyFill="0" applyBorder="0" applyAlignment="0" applyProtection="0"/>
    <xf numFmtId="41" fontId="14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183" fontId="141" fillId="0" borderId="0" applyFont="0" applyFill="0" applyBorder="0" applyAlignment="0" applyProtection="0"/>
    <xf numFmtId="164" fontId="141" fillId="0" borderId="0" applyFont="0" applyFill="0" applyBorder="0" applyAlignment="0" applyProtection="0"/>
    <xf numFmtId="41" fontId="141" fillId="0" borderId="0" applyFont="0" applyFill="0" applyBorder="0" applyAlignment="0" applyProtection="0"/>
    <xf numFmtId="41" fontId="141" fillId="0" borderId="0" applyFont="0" applyFill="0" applyBorder="0" applyAlignment="0" applyProtection="0"/>
    <xf numFmtId="164" fontId="140" fillId="0" borderId="0" applyFont="0" applyFill="0" applyBorder="0" applyAlignment="0" applyProtection="0"/>
    <xf numFmtId="164" fontId="140" fillId="0" borderId="0" applyFont="0" applyFill="0" applyBorder="0" applyAlignment="0" applyProtection="0"/>
    <xf numFmtId="165" fontId="140" fillId="0" borderId="0" applyFont="0" applyFill="0" applyBorder="0" applyAlignment="0" applyProtection="0"/>
    <xf numFmtId="165" fontId="140" fillId="0" borderId="0" applyFont="0" applyFill="0" applyBorder="0" applyAlignment="0" applyProtection="0"/>
    <xf numFmtId="189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189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189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7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7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43" fontId="140" fillId="0" borderId="0" applyFont="0" applyFill="0" applyBorder="0" applyAlignment="0" applyProtection="0"/>
    <xf numFmtId="43" fontId="141" fillId="0" borderId="0" applyFont="0" applyFill="0" applyBorder="0" applyAlignment="0" applyProtection="0"/>
    <xf numFmtId="258" fontId="8" fillId="0" borderId="0" applyFill="0" applyBorder="0" applyAlignment="0" applyProtection="0"/>
    <xf numFmtId="259" fontId="8" fillId="0" borderId="0" applyFill="0" applyBorder="0" applyAlignment="0" applyProtection="0"/>
    <xf numFmtId="258" fontId="8" fillId="0" borderId="0" applyFill="0" applyBorder="0" applyAlignment="0" applyProtection="0"/>
    <xf numFmtId="259" fontId="8" fillId="0" borderId="0" applyFill="0" applyBorder="0" applyAlignment="0" applyProtection="0"/>
    <xf numFmtId="258" fontId="8" fillId="0" borderId="0" applyFill="0" applyBorder="0" applyAlignment="0" applyProtection="0"/>
    <xf numFmtId="259" fontId="8" fillId="0" borderId="0" applyFill="0" applyBorder="0" applyAlignment="0" applyProtection="0"/>
    <xf numFmtId="258" fontId="8" fillId="0" borderId="0" applyFill="0" applyBorder="0" applyAlignment="0" applyProtection="0"/>
    <xf numFmtId="259" fontId="8" fillId="0" borderId="0" applyFill="0" applyBorder="0" applyAlignment="0" applyProtection="0"/>
    <xf numFmtId="258" fontId="8" fillId="0" borderId="0" applyFill="0" applyBorder="0" applyAlignment="0" applyProtection="0"/>
    <xf numFmtId="259" fontId="8" fillId="0" borderId="0" applyFill="0" applyBorder="0" applyAlignment="0" applyProtection="0"/>
    <xf numFmtId="258" fontId="8" fillId="0" borderId="0" applyFill="0" applyBorder="0" applyAlignment="0" applyProtection="0"/>
    <xf numFmtId="259" fontId="8" fillId="0" borderId="0" applyFill="0" applyBorder="0" applyAlignment="0" applyProtection="0"/>
    <xf numFmtId="189" fontId="141" fillId="0" borderId="0" applyFont="0" applyFill="0" applyBorder="0" applyAlignment="0" applyProtection="0"/>
    <xf numFmtId="43" fontId="140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165" fontId="141" fillId="0" borderId="0" applyFont="0" applyFill="0" applyBorder="0" applyAlignment="0" applyProtection="0"/>
    <xf numFmtId="165" fontId="14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57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165" fontId="141" fillId="0" borderId="0" applyFont="0" applyFill="0" applyBorder="0" applyAlignment="0" applyProtection="0"/>
    <xf numFmtId="165" fontId="141" fillId="0" borderId="0" applyFont="0" applyFill="0" applyBorder="0" applyAlignment="0" applyProtection="0"/>
    <xf numFmtId="257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257" fontId="1" fillId="0" borderId="0" applyFont="0" applyFill="0" applyBorder="0" applyAlignment="0" applyProtection="0"/>
    <xf numFmtId="165" fontId="141" fillId="0" borderId="0" applyFont="0" applyFill="0" applyBorder="0" applyAlignment="0" applyProtection="0"/>
    <xf numFmtId="165" fontId="141" fillId="0" borderId="0" applyFont="0" applyFill="0" applyBorder="0" applyAlignment="0" applyProtection="0"/>
    <xf numFmtId="261" fontId="8" fillId="0" borderId="0" applyFont="0" applyFill="0" applyBorder="0" applyAlignment="0" applyProtection="0"/>
    <xf numFmtId="261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3" fontId="8" fillId="0" borderId="0" applyFont="0" applyFill="0" applyBorder="0" applyAlignment="0" applyProtection="0"/>
    <xf numFmtId="263" fontId="8" fillId="0" borderId="0" applyFont="0" applyFill="0" applyBorder="0" applyAlignment="0" applyProtection="0"/>
    <xf numFmtId="263" fontId="8" fillId="0" borderId="0" applyFont="0" applyFill="0" applyBorder="0" applyAlignment="0" applyProtection="0"/>
    <xf numFmtId="263" fontId="8" fillId="0" borderId="0" applyFont="0" applyFill="0" applyBorder="0" applyAlignment="0" applyProtection="0"/>
    <xf numFmtId="263" fontId="8" fillId="0" borderId="0" applyFont="0" applyFill="0" applyBorder="0" applyAlignment="0" applyProtection="0"/>
    <xf numFmtId="263" fontId="8" fillId="0" borderId="0" applyFont="0" applyFill="0" applyBorder="0" applyAlignment="0" applyProtection="0"/>
    <xf numFmtId="263" fontId="8" fillId="0" borderId="0" applyFont="0" applyFill="0" applyBorder="0" applyAlignment="0" applyProtection="0"/>
    <xf numFmtId="263" fontId="8" fillId="0" borderId="0" applyFont="0" applyFill="0" applyBorder="0" applyAlignment="0" applyProtection="0"/>
    <xf numFmtId="263" fontId="8" fillId="0" borderId="0" applyFont="0" applyFill="0" applyBorder="0" applyAlignment="0" applyProtection="0"/>
    <xf numFmtId="263" fontId="8" fillId="0" borderId="0" applyFont="0" applyFill="0" applyBorder="0" applyAlignment="0" applyProtection="0"/>
    <xf numFmtId="263" fontId="8" fillId="0" borderId="0" applyFont="0" applyFill="0" applyBorder="0" applyAlignment="0" applyProtection="0"/>
    <xf numFmtId="263" fontId="8" fillId="0" borderId="0" applyFont="0" applyFill="0" applyBorder="0" applyAlignment="0" applyProtection="0"/>
    <xf numFmtId="263" fontId="8" fillId="0" borderId="0" applyFont="0" applyFill="0" applyBorder="0" applyAlignment="0" applyProtection="0"/>
    <xf numFmtId="263" fontId="8" fillId="0" borderId="0" applyFont="0" applyFill="0" applyBorder="0" applyAlignment="0" applyProtection="0"/>
    <xf numFmtId="263" fontId="8" fillId="0" borderId="0" applyFont="0" applyFill="0" applyBorder="0" applyAlignment="0" applyProtection="0"/>
    <xf numFmtId="263" fontId="8" fillId="0" borderId="0" applyFont="0" applyFill="0" applyBorder="0" applyAlignment="0" applyProtection="0"/>
    <xf numFmtId="263" fontId="8" fillId="0" borderId="0" applyFont="0" applyFill="0" applyBorder="0" applyAlignment="0" applyProtection="0"/>
    <xf numFmtId="263" fontId="8" fillId="0" borderId="0" applyFont="0" applyFill="0" applyBorder="0" applyAlignment="0" applyProtection="0"/>
    <xf numFmtId="263" fontId="8" fillId="0" borderId="0" applyFont="0" applyFill="0" applyBorder="0" applyAlignment="0" applyProtection="0"/>
    <xf numFmtId="263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165" fontId="141" fillId="0" borderId="0" applyFont="0" applyFill="0" applyBorder="0" applyAlignment="0" applyProtection="0"/>
    <xf numFmtId="165" fontId="141" fillId="0" borderId="0" applyFont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165" fontId="141" fillId="0" borderId="0" applyFont="0" applyFill="0" applyBorder="0" applyAlignment="0" applyProtection="0"/>
    <xf numFmtId="165" fontId="14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58" fontId="8" fillId="0" borderId="0" applyFill="0" applyBorder="0" applyAlignment="0" applyProtection="0"/>
    <xf numFmtId="254" fontId="1" fillId="0" borderId="0" applyFont="0" applyFill="0" applyBorder="0" applyAlignment="0" applyProtection="0"/>
    <xf numFmtId="189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165" fontId="141" fillId="0" borderId="0" applyFont="0" applyFill="0" applyBorder="0" applyAlignment="0" applyProtection="0"/>
    <xf numFmtId="165" fontId="141" fillId="0" borderId="0" applyFont="0" applyFill="0" applyBorder="0" applyAlignment="0" applyProtection="0"/>
    <xf numFmtId="165" fontId="141" fillId="0" borderId="0" applyFont="0" applyFill="0" applyBorder="0" applyAlignment="0" applyProtection="0"/>
    <xf numFmtId="165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165" fontId="141" fillId="0" borderId="0" applyFont="0" applyFill="0" applyBorder="0" applyAlignment="0" applyProtection="0"/>
    <xf numFmtId="165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189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258" fontId="8" fillId="0" borderId="0" applyFill="0" applyBorder="0" applyAlignment="0" applyProtection="0"/>
    <xf numFmtId="259" fontId="8" fillId="0" borderId="0" applyFill="0" applyBorder="0" applyAlignment="0" applyProtection="0"/>
    <xf numFmtId="258" fontId="8" fillId="0" borderId="0" applyFill="0" applyBorder="0" applyAlignment="0" applyProtection="0"/>
    <xf numFmtId="259" fontId="8" fillId="0" borderId="0" applyFill="0" applyBorder="0" applyAlignment="0" applyProtection="0"/>
    <xf numFmtId="258" fontId="8" fillId="0" borderId="0" applyFill="0" applyBorder="0" applyAlignment="0" applyProtection="0"/>
    <xf numFmtId="259" fontId="8" fillId="0" borderId="0" applyFill="0" applyBorder="0" applyAlignment="0" applyProtection="0"/>
    <xf numFmtId="258" fontId="8" fillId="0" borderId="0" applyFill="0" applyBorder="0" applyAlignment="0" applyProtection="0"/>
    <xf numFmtId="259" fontId="8" fillId="0" borderId="0" applyFill="0" applyBorder="0" applyAlignment="0" applyProtection="0"/>
    <xf numFmtId="258" fontId="8" fillId="0" borderId="0" applyFill="0" applyBorder="0" applyAlignment="0" applyProtection="0"/>
    <xf numFmtId="259" fontId="8" fillId="0" borderId="0" applyFill="0" applyBorder="0" applyAlignment="0" applyProtection="0"/>
    <xf numFmtId="258" fontId="8" fillId="0" borderId="0" applyFill="0" applyBorder="0" applyAlignment="0" applyProtection="0"/>
    <xf numFmtId="259" fontId="8" fillId="0" borderId="0" applyFill="0" applyBorder="0" applyAlignment="0" applyProtection="0"/>
    <xf numFmtId="189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165" fontId="141" fillId="0" borderId="0" applyFont="0" applyFill="0" applyBorder="0" applyAlignment="0" applyProtection="0"/>
    <xf numFmtId="165" fontId="141" fillId="0" borderId="0" applyFont="0" applyFill="0" applyBorder="0" applyAlignment="0" applyProtection="0"/>
    <xf numFmtId="259" fontId="8" fillId="0" borderId="0" applyFill="0" applyBorder="0" applyAlignment="0" applyProtection="0"/>
    <xf numFmtId="43" fontId="141" fillId="0" borderId="0" applyFont="0" applyFill="0" applyBorder="0" applyAlignment="0" applyProtection="0"/>
    <xf numFmtId="189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258" fontId="8" fillId="0" borderId="0" applyFill="0" applyBorder="0" applyAlignment="0" applyProtection="0"/>
    <xf numFmtId="259" fontId="8" fillId="0" borderId="0" applyFill="0" applyBorder="0" applyAlignment="0" applyProtection="0"/>
    <xf numFmtId="258" fontId="8" fillId="0" borderId="0" applyFill="0" applyBorder="0" applyAlignment="0" applyProtection="0"/>
    <xf numFmtId="259" fontId="8" fillId="0" borderId="0" applyFill="0" applyBorder="0" applyAlignment="0" applyProtection="0"/>
    <xf numFmtId="258" fontId="8" fillId="0" borderId="0" applyFill="0" applyBorder="0" applyAlignment="0" applyProtection="0"/>
    <xf numFmtId="259" fontId="8" fillId="0" borderId="0" applyFill="0" applyBorder="0" applyAlignment="0" applyProtection="0"/>
    <xf numFmtId="258" fontId="8" fillId="0" borderId="0" applyFill="0" applyBorder="0" applyAlignment="0" applyProtection="0"/>
    <xf numFmtId="259" fontId="8" fillId="0" borderId="0" applyFill="0" applyBorder="0" applyAlignment="0" applyProtection="0"/>
    <xf numFmtId="258" fontId="8" fillId="0" borderId="0" applyFill="0" applyBorder="0" applyAlignment="0" applyProtection="0"/>
    <xf numFmtId="259" fontId="8" fillId="0" borderId="0" applyFill="0" applyBorder="0" applyAlignment="0" applyProtection="0"/>
    <xf numFmtId="258" fontId="8" fillId="0" borderId="0" applyFill="0" applyBorder="0" applyAlignment="0" applyProtection="0"/>
    <xf numFmtId="259" fontId="8" fillId="0" borderId="0" applyFill="0" applyBorder="0" applyAlignment="0" applyProtection="0"/>
    <xf numFmtId="165" fontId="141" fillId="0" borderId="0" applyFont="0" applyFill="0" applyBorder="0" applyAlignment="0" applyProtection="0"/>
    <xf numFmtId="259" fontId="8" fillId="0" borderId="0" applyFill="0" applyBorder="0" applyAlignment="0" applyProtection="0"/>
    <xf numFmtId="189" fontId="141" fillId="0" borderId="0" applyFont="0" applyFill="0" applyBorder="0" applyAlignment="0" applyProtection="0"/>
    <xf numFmtId="165" fontId="141" fillId="0" borderId="0" applyFont="0" applyFill="0" applyBorder="0" applyAlignment="0" applyProtection="0"/>
    <xf numFmtId="189" fontId="141" fillId="0" borderId="0" applyFont="0" applyFill="0" applyBorder="0" applyAlignment="0" applyProtection="0"/>
    <xf numFmtId="165" fontId="141" fillId="0" borderId="0" applyFont="0" applyFill="0" applyBorder="0" applyAlignment="0" applyProtection="0"/>
    <xf numFmtId="258" fontId="8" fillId="0" borderId="0" applyFill="0" applyBorder="0" applyAlignment="0" applyProtection="0"/>
    <xf numFmtId="259" fontId="8" fillId="0" borderId="0" applyFill="0" applyBorder="0" applyAlignment="0" applyProtection="0"/>
    <xf numFmtId="258" fontId="8" fillId="0" borderId="0" applyFill="0" applyBorder="0" applyAlignment="0" applyProtection="0"/>
    <xf numFmtId="259" fontId="8" fillId="0" borderId="0" applyFill="0" applyBorder="0" applyAlignment="0" applyProtection="0"/>
    <xf numFmtId="258" fontId="8" fillId="0" borderId="0" applyFill="0" applyBorder="0" applyAlignment="0" applyProtection="0"/>
    <xf numFmtId="259" fontId="8" fillId="0" borderId="0" applyFill="0" applyBorder="0" applyAlignment="0" applyProtection="0"/>
    <xf numFmtId="258" fontId="8" fillId="0" borderId="0" applyFill="0" applyBorder="0" applyAlignment="0" applyProtection="0"/>
    <xf numFmtId="259" fontId="8" fillId="0" borderId="0" applyFill="0" applyBorder="0" applyAlignment="0" applyProtection="0"/>
    <xf numFmtId="43" fontId="141" fillId="0" borderId="0" applyFont="0" applyFill="0" applyBorder="0" applyAlignment="0" applyProtection="0"/>
    <xf numFmtId="165" fontId="141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1" fillId="0" borderId="0" applyFont="0" applyFill="0" applyBorder="0" applyAlignment="0" applyProtection="0"/>
    <xf numFmtId="189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189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165" fontId="141" fillId="0" borderId="0" applyFont="0" applyFill="0" applyBorder="0" applyAlignment="0" applyProtection="0"/>
    <xf numFmtId="165" fontId="141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189" fontId="141" fillId="0" borderId="0" applyFont="0" applyFill="0" applyBorder="0" applyAlignment="0" applyProtection="0"/>
    <xf numFmtId="189" fontId="141" fillId="0" borderId="0" applyFont="0" applyFill="0" applyBorder="0" applyAlignment="0" applyProtection="0"/>
    <xf numFmtId="189" fontId="141" fillId="0" borderId="0" applyFont="0" applyFill="0" applyBorder="0" applyAlignment="0" applyProtection="0"/>
    <xf numFmtId="189" fontId="141" fillId="0" borderId="0" applyFont="0" applyFill="0" applyBorder="0" applyAlignment="0" applyProtection="0"/>
    <xf numFmtId="189" fontId="141" fillId="0" borderId="0" applyFont="0" applyFill="0" applyBorder="0" applyAlignment="0" applyProtection="0"/>
    <xf numFmtId="189" fontId="141" fillId="0" borderId="0" applyFont="0" applyFill="0" applyBorder="0" applyAlignment="0" applyProtection="0"/>
    <xf numFmtId="189" fontId="141" fillId="0" borderId="0" applyFont="0" applyFill="0" applyBorder="0" applyAlignment="0" applyProtection="0"/>
    <xf numFmtId="189" fontId="141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165" fontId="141" fillId="0" borderId="0" applyFont="0" applyFill="0" applyBorder="0" applyAlignment="0" applyProtection="0"/>
    <xf numFmtId="165" fontId="141" fillId="0" borderId="0" applyFont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189" fontId="141" fillId="0" borderId="0" applyFont="0" applyFill="0" applyBorder="0" applyAlignment="0" applyProtection="0"/>
    <xf numFmtId="189" fontId="141" fillId="0" borderId="0" applyFont="0" applyFill="0" applyBorder="0" applyAlignment="0" applyProtection="0"/>
    <xf numFmtId="267" fontId="141" fillId="0" borderId="0" applyFont="0" applyFill="0" applyBorder="0" applyAlignment="0" applyProtection="0"/>
    <xf numFmtId="267" fontId="141" fillId="0" borderId="0" applyFont="0" applyFill="0" applyBorder="0" applyAlignment="0" applyProtection="0"/>
    <xf numFmtId="189" fontId="141" fillId="0" borderId="0" applyFont="0" applyFill="0" applyBorder="0" applyAlignment="0" applyProtection="0"/>
    <xf numFmtId="189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189" fontId="141" fillId="0" borderId="0" applyFont="0" applyFill="0" applyBorder="0" applyAlignment="0" applyProtection="0"/>
    <xf numFmtId="189" fontId="141" fillId="0" borderId="0" applyFont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7" fontId="141" fillId="0" borderId="0" applyFont="0" applyFill="0" applyBorder="0" applyAlignment="0" applyProtection="0"/>
    <xf numFmtId="267" fontId="141" fillId="0" borderId="0" applyFont="0" applyFill="0" applyBorder="0" applyAlignment="0" applyProtection="0"/>
    <xf numFmtId="267" fontId="141" fillId="0" borderId="0" applyFont="0" applyFill="0" applyBorder="0" applyAlignment="0" applyProtection="0"/>
    <xf numFmtId="267" fontId="141" fillId="0" borderId="0" applyFont="0" applyFill="0" applyBorder="0" applyAlignment="0" applyProtection="0"/>
    <xf numFmtId="189" fontId="141" fillId="0" borderId="0" applyFont="0" applyFill="0" applyBorder="0" applyAlignment="0" applyProtection="0"/>
    <xf numFmtId="189" fontId="141" fillId="0" borderId="0" applyFont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189" fontId="141" fillId="0" borderId="0" applyFont="0" applyFill="0" applyBorder="0" applyAlignment="0" applyProtection="0"/>
    <xf numFmtId="189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189" fontId="141" fillId="0" borderId="0" applyFont="0" applyFill="0" applyBorder="0" applyAlignment="0" applyProtection="0"/>
    <xf numFmtId="189" fontId="141" fillId="0" borderId="0" applyFont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189" fontId="141" fillId="0" borderId="0" applyFont="0" applyFill="0" applyBorder="0" applyAlignment="0" applyProtection="0"/>
    <xf numFmtId="189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189" fontId="141" fillId="0" borderId="0" applyFont="0" applyFill="0" applyBorder="0" applyAlignment="0" applyProtection="0"/>
    <xf numFmtId="189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189" fontId="141" fillId="0" borderId="0" applyFont="0" applyFill="0" applyBorder="0" applyAlignment="0" applyProtection="0"/>
    <xf numFmtId="189" fontId="141" fillId="0" borderId="0" applyFont="0" applyFill="0" applyBorder="0" applyAlignment="0" applyProtection="0"/>
    <xf numFmtId="189" fontId="141" fillId="0" borderId="0" applyFont="0" applyFill="0" applyBorder="0" applyAlignment="0" applyProtection="0"/>
    <xf numFmtId="189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165" fontId="141" fillId="0" borderId="0" applyFont="0" applyFill="0" applyBorder="0" applyAlignment="0" applyProtection="0"/>
    <xf numFmtId="165" fontId="141" fillId="0" borderId="0" applyFont="0" applyFill="0" applyBorder="0" applyAlignment="0" applyProtection="0"/>
    <xf numFmtId="165" fontId="141" fillId="0" borderId="0" applyFont="0" applyFill="0" applyBorder="0" applyAlignment="0" applyProtection="0"/>
    <xf numFmtId="165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165" fontId="141" fillId="0" borderId="0" applyFont="0" applyFill="0" applyBorder="0" applyAlignment="0" applyProtection="0"/>
    <xf numFmtId="165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189" fontId="141" fillId="0" borderId="0" applyFont="0" applyFill="0" applyBorder="0" applyAlignment="0" applyProtection="0"/>
    <xf numFmtId="189" fontId="141" fillId="0" borderId="0" applyFont="0" applyFill="0" applyBorder="0" applyAlignment="0" applyProtection="0"/>
    <xf numFmtId="189" fontId="141" fillId="0" borderId="0" applyFont="0" applyFill="0" applyBorder="0" applyAlignment="0" applyProtection="0"/>
    <xf numFmtId="189" fontId="141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165" fontId="141" fillId="0" borderId="0" applyFont="0" applyFill="0" applyBorder="0" applyAlignment="0" applyProtection="0"/>
    <xf numFmtId="165" fontId="141" fillId="0" borderId="0" applyFont="0" applyFill="0" applyBorder="0" applyAlignment="0" applyProtection="0"/>
    <xf numFmtId="189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254" fontId="1" fillId="0" borderId="0" applyFont="0" applyFill="0" applyBorder="0" applyAlignment="0" applyProtection="0"/>
    <xf numFmtId="254" fontId="1" fillId="0" borderId="0" applyFont="0" applyFill="0" applyBorder="0" applyAlignment="0" applyProtection="0"/>
    <xf numFmtId="189" fontId="141" fillId="0" borderId="0" applyFont="0" applyFill="0" applyBorder="0" applyAlignment="0" applyProtection="0"/>
    <xf numFmtId="165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165" fontId="140" fillId="0" borderId="0" applyFont="0" applyFill="0" applyBorder="0" applyAlignment="0" applyProtection="0"/>
    <xf numFmtId="165" fontId="140" fillId="0" borderId="0" applyFont="0" applyFill="0" applyBorder="0" applyAlignment="0" applyProtection="0"/>
    <xf numFmtId="3" fontId="8" fillId="0" borderId="0" applyFont="0" applyBorder="0" applyAlignment="0"/>
    <xf numFmtId="3" fontId="8" fillId="0" borderId="0" applyFont="0" applyBorder="0" applyAlignment="0"/>
    <xf numFmtId="0" fontId="101" fillId="0" borderId="0" applyNumberFormat="0" applyFill="0" applyBorder="0" applyAlignment="0" applyProtection="0"/>
    <xf numFmtId="3" fontId="8" fillId="0" borderId="0" applyFont="0" applyBorder="0" applyAlignment="0"/>
    <xf numFmtId="3" fontId="8" fillId="0" borderId="0" applyFont="0" applyBorder="0" applyAlignment="0"/>
    <xf numFmtId="3" fontId="8" fillId="0" borderId="0" applyFont="0" applyBorder="0" applyAlignment="0"/>
    <xf numFmtId="3" fontId="8" fillId="0" borderId="0" applyFont="0" applyBorder="0" applyAlignment="0"/>
    <xf numFmtId="3" fontId="8" fillId="0" borderId="0" applyFont="0" applyBorder="0" applyAlignment="0"/>
    <xf numFmtId="3" fontId="8" fillId="0" borderId="0" applyFont="0" applyBorder="0" applyAlignment="0"/>
    <xf numFmtId="3" fontId="8" fillId="0" borderId="0" applyFont="0" applyBorder="0" applyAlignment="0"/>
    <xf numFmtId="3" fontId="8" fillId="0" borderId="0" applyFont="0" applyBorder="0" applyAlignment="0"/>
    <xf numFmtId="3" fontId="8" fillId="0" borderId="0" applyBorder="0" applyAlignment="0"/>
    <xf numFmtId="3" fontId="8" fillId="0" borderId="0" applyBorder="0" applyAlignment="0"/>
    <xf numFmtId="3" fontId="8" fillId="0" borderId="0" applyBorder="0" applyAlignment="0"/>
    <xf numFmtId="3" fontId="8" fillId="0" borderId="0" applyFont="0" applyBorder="0" applyAlignment="0"/>
    <xf numFmtId="3" fontId="8" fillId="0" borderId="0" applyFont="0" applyBorder="0" applyAlignment="0"/>
    <xf numFmtId="3" fontId="8" fillId="0" borderId="0" applyBorder="0" applyAlignment="0"/>
    <xf numFmtId="3" fontId="8" fillId="0" borderId="0" applyBorder="0" applyAlignment="0"/>
    <xf numFmtId="3" fontId="8" fillId="0" borderId="0" applyBorder="0" applyAlignment="0"/>
    <xf numFmtId="3" fontId="8" fillId="0" borderId="0" applyBorder="0" applyAlignment="0"/>
    <xf numFmtId="3" fontId="8" fillId="0" borderId="0" applyBorder="0" applyAlignment="0"/>
    <xf numFmtId="3" fontId="8" fillId="0" borderId="0" applyBorder="0" applyAlignment="0"/>
    <xf numFmtId="3" fontId="8" fillId="0" borderId="0" applyBorder="0" applyAlignment="0"/>
    <xf numFmtId="3" fontId="8" fillId="0" borderId="0" applyBorder="0" applyAlignment="0"/>
    <xf numFmtId="3" fontId="8" fillId="0" borderId="0" applyBorder="0" applyAlignment="0"/>
    <xf numFmtId="3" fontId="8" fillId="0" borderId="0" applyFont="0" applyBorder="0" applyAlignment="0"/>
    <xf numFmtId="3" fontId="8" fillId="0" borderId="0" applyFont="0" applyBorder="0" applyAlignment="0"/>
    <xf numFmtId="0" fontId="59" fillId="0" borderId="15">
      <alignment horizontal="left"/>
    </xf>
    <xf numFmtId="0" fontId="142" fillId="38" borderId="0" applyNumberFormat="0" applyBorder="0" applyAlignment="0" applyProtection="0"/>
    <xf numFmtId="0" fontId="142" fillId="39" borderId="0" applyNumberFormat="0" applyBorder="0" applyAlignment="0" applyProtection="0"/>
    <xf numFmtId="0" fontId="142" fillId="40" borderId="0" applyNumberFormat="0" applyBorder="0" applyAlignment="0" applyProtection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212" fontId="106" fillId="0" borderId="0" applyFill="0" applyBorder="0" applyAlignment="0"/>
    <xf numFmtId="215" fontId="106" fillId="0" borderId="0" applyFill="0" applyBorder="0" applyAlignment="0"/>
    <xf numFmtId="216" fontId="106" fillId="0" borderId="0" applyFill="0" applyBorder="0" applyAlignment="0"/>
    <xf numFmtId="212" fontId="106" fillId="0" borderId="0" applyFill="0" applyBorder="0" applyAlignment="0"/>
    <xf numFmtId="0" fontId="143" fillId="0" borderId="0" applyNumberFormat="0" applyAlignment="0">
      <alignment horizontal="left"/>
    </xf>
    <xf numFmtId="0" fontId="144" fillId="0" borderId="0"/>
    <xf numFmtId="0" fontId="39" fillId="0" borderId="0"/>
    <xf numFmtId="0" fontId="145" fillId="0" borderId="0" applyNumberFormat="0" applyFill="0" applyBorder="0" applyAlignment="0" applyProtection="0">
      <alignment vertical="center"/>
    </xf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3" fontId="8" fillId="0" borderId="0" applyFont="0" applyBorder="0" applyAlignment="0"/>
    <xf numFmtId="3" fontId="8" fillId="0" borderId="0" applyFont="0" applyBorder="0" applyAlignment="0"/>
    <xf numFmtId="3" fontId="8" fillId="0" borderId="0" applyFont="0" applyBorder="0" applyAlignment="0"/>
    <xf numFmtId="3" fontId="8" fillId="0" borderId="0" applyFont="0" applyBorder="0" applyAlignment="0"/>
    <xf numFmtId="3" fontId="8" fillId="0" borderId="0" applyFont="0" applyBorder="0" applyAlignment="0"/>
    <xf numFmtId="3" fontId="8" fillId="0" borderId="0" applyFont="0" applyBorder="0" applyAlignment="0"/>
    <xf numFmtId="3" fontId="8" fillId="0" borderId="0" applyFont="0" applyBorder="0" applyAlignment="0"/>
    <xf numFmtId="3" fontId="8" fillId="0" borderId="0" applyFont="0" applyBorder="0" applyAlignment="0"/>
    <xf numFmtId="3" fontId="8" fillId="0" borderId="0" applyFont="0" applyBorder="0" applyAlignment="0"/>
    <xf numFmtId="3" fontId="8" fillId="0" borderId="0" applyFont="0" applyBorder="0" applyAlignment="0"/>
    <xf numFmtId="3" fontId="8" fillId="0" borderId="0" applyBorder="0" applyAlignment="0"/>
    <xf numFmtId="3" fontId="8" fillId="0" borderId="0" applyBorder="0" applyAlignment="0"/>
    <xf numFmtId="3" fontId="8" fillId="0" borderId="0" applyBorder="0" applyAlignment="0"/>
    <xf numFmtId="3" fontId="8" fillId="0" borderId="0" applyFont="0" applyBorder="0" applyAlignment="0"/>
    <xf numFmtId="3" fontId="8" fillId="0" borderId="0" applyFont="0" applyBorder="0" applyAlignment="0"/>
    <xf numFmtId="3" fontId="8" fillId="0" borderId="0" applyBorder="0" applyAlignment="0"/>
    <xf numFmtId="3" fontId="8" fillId="0" borderId="0" applyBorder="0" applyAlignment="0"/>
    <xf numFmtId="3" fontId="8" fillId="0" borderId="0" applyBorder="0" applyAlignment="0"/>
    <xf numFmtId="3" fontId="8" fillId="0" borderId="0" applyBorder="0" applyAlignment="0"/>
    <xf numFmtId="3" fontId="8" fillId="0" borderId="0" applyBorder="0" applyAlignment="0"/>
    <xf numFmtId="3" fontId="8" fillId="0" borderId="0" applyBorder="0" applyAlignment="0"/>
    <xf numFmtId="3" fontId="8" fillId="0" borderId="0" applyBorder="0" applyAlignment="0"/>
    <xf numFmtId="3" fontId="8" fillId="0" borderId="0" applyBorder="0" applyAlignment="0"/>
    <xf numFmtId="3" fontId="8" fillId="0" borderId="0" applyBorder="0" applyAlignment="0"/>
    <xf numFmtId="3" fontId="8" fillId="0" borderId="0" applyFont="0" applyBorder="0" applyAlignment="0"/>
    <xf numFmtId="3" fontId="8" fillId="0" borderId="0" applyFont="0" applyBorder="0" applyAlignment="0"/>
    <xf numFmtId="0" fontId="114" fillId="36" borderId="3">
      <alignment horizontal="centerContinuous" vertical="center"/>
    </xf>
    <xf numFmtId="3" fontId="114" fillId="36" borderId="3">
      <alignment horizontal="center" vertical="center" wrapText="1"/>
    </xf>
    <xf numFmtId="0" fontId="148" fillId="0" borderId="0" applyProtection="0"/>
    <xf numFmtId="0" fontId="149" fillId="0" borderId="0" applyProtection="0"/>
    <xf numFmtId="0" fontId="150" fillId="0" borderId="0" applyProtection="0"/>
    <xf numFmtId="0" fontId="151" fillId="0" borderId="0" applyNumberFormat="0" applyFont="0" applyFill="0" applyBorder="0" applyAlignment="0" applyProtection="0"/>
    <xf numFmtId="0" fontId="152" fillId="0" borderId="0" applyProtection="0"/>
    <xf numFmtId="0" fontId="153" fillId="0" borderId="0" applyProtection="0"/>
    <xf numFmtId="2" fontId="1" fillId="0" borderId="0" applyFont="0" applyFill="0" applyBorder="0" applyAlignment="0" applyProtection="0"/>
    <xf numFmtId="0" fontId="154" fillId="0" borderId="0">
      <alignment vertical="top" wrapText="1"/>
    </xf>
    <xf numFmtId="0" fontId="155" fillId="11" borderId="0" applyNumberFormat="0" applyBorder="0" applyAlignment="0" applyProtection="0">
      <alignment vertical="center"/>
    </xf>
    <xf numFmtId="0" fontId="156" fillId="11" borderId="0" applyNumberFormat="0" applyBorder="0" applyAlignment="0" applyProtection="0"/>
    <xf numFmtId="0" fontId="156" fillId="11" borderId="0" applyNumberFormat="0" applyBorder="0" applyAlignment="0" applyProtection="0"/>
    <xf numFmtId="0" fontId="157" fillId="11" borderId="0" applyNumberFormat="0" applyBorder="0" applyAlignment="0" applyProtection="0"/>
    <xf numFmtId="38" fontId="92" fillId="7" borderId="0" applyNumberFormat="0" applyBorder="0" applyAlignment="0" applyProtection="0"/>
    <xf numFmtId="38" fontId="92" fillId="3" borderId="0" applyNumberFormat="0" applyBorder="0" applyAlignment="0" applyProtection="0"/>
    <xf numFmtId="38" fontId="92" fillId="3" borderId="0" applyNumberFormat="0" applyBorder="0" applyAlignment="0" applyProtection="0"/>
    <xf numFmtId="38" fontId="92" fillId="3" borderId="0" applyNumberFormat="0" applyBorder="0" applyAlignment="0" applyProtection="0"/>
    <xf numFmtId="268" fontId="42" fillId="7" borderId="0" applyBorder="0" applyProtection="0"/>
    <xf numFmtId="0" fontId="158" fillId="0" borderId="21" applyNumberFormat="0" applyFill="0" applyBorder="0" applyAlignment="0" applyProtection="0">
      <alignment horizontal="center" vertical="center"/>
    </xf>
    <xf numFmtId="269" fontId="48" fillId="41" borderId="21" applyBorder="0">
      <alignment horizontal="center"/>
    </xf>
    <xf numFmtId="269" fontId="48" fillId="41" borderId="21" applyBorder="0">
      <alignment horizontal="center"/>
    </xf>
    <xf numFmtId="269" fontId="48" fillId="41" borderId="21" applyBorder="0">
      <alignment horizontal="center"/>
    </xf>
    <xf numFmtId="269" fontId="48" fillId="41" borderId="21" applyBorder="0">
      <alignment horizontal="center"/>
    </xf>
    <xf numFmtId="269" fontId="48" fillId="41" borderId="21" applyBorder="0">
      <alignment horizontal="center"/>
    </xf>
    <xf numFmtId="269" fontId="48" fillId="41" borderId="21" applyBorder="0">
      <alignment horizontal="center"/>
    </xf>
    <xf numFmtId="0" fontId="158" fillId="0" borderId="21" applyNumberFormat="0" applyFill="0" applyBorder="0" applyAlignment="0" applyProtection="0">
      <alignment horizontal="center" vertical="center"/>
    </xf>
    <xf numFmtId="269" fontId="48" fillId="41" borderId="21" applyBorder="0">
      <alignment horizontal="center"/>
    </xf>
    <xf numFmtId="269" fontId="48" fillId="41" borderId="21" applyBorder="0">
      <alignment horizontal="center"/>
    </xf>
    <xf numFmtId="269" fontId="48" fillId="41" borderId="21" applyBorder="0">
      <alignment horizontal="center"/>
    </xf>
    <xf numFmtId="269" fontId="48" fillId="41" borderId="21" applyBorder="0">
      <alignment horizontal="center"/>
    </xf>
    <xf numFmtId="269" fontId="48" fillId="41" borderId="21" applyBorder="0">
      <alignment horizontal="center"/>
    </xf>
    <xf numFmtId="269" fontId="48" fillId="41" borderId="21" applyBorder="0">
      <alignment horizontal="center"/>
    </xf>
    <xf numFmtId="0" fontId="159" fillId="0" borderId="0" applyNumberFormat="0" applyFont="0" applyBorder="0" applyAlignment="0">
      <alignment horizontal="left" vertical="center"/>
    </xf>
    <xf numFmtId="0" fontId="160" fillId="42" borderId="0"/>
    <xf numFmtId="0" fontId="161" fillId="42" borderId="0"/>
    <xf numFmtId="0" fontId="162" fillId="0" borderId="0">
      <alignment horizontal="left"/>
    </xf>
    <xf numFmtId="0" fontId="163" fillId="0" borderId="0">
      <alignment horizontal="left"/>
    </xf>
    <xf numFmtId="0" fontId="164" fillId="0" borderId="30" applyNumberFormat="0" applyAlignment="0" applyProtection="0">
      <alignment horizontal="left" vertical="center"/>
    </xf>
    <xf numFmtId="0" fontId="164" fillId="0" borderId="13">
      <alignment horizontal="left" vertical="center"/>
    </xf>
    <xf numFmtId="270" fontId="165" fillId="43" borderId="0">
      <alignment horizontal="left" vertical="top"/>
    </xf>
    <xf numFmtId="0" fontId="166" fillId="0" borderId="0" applyNumberFormat="0" applyFill="0" applyBorder="0" applyAlignment="0" applyProtection="0"/>
    <xf numFmtId="0" fontId="167" fillId="0" borderId="31" applyNumberFormat="0" applyFill="0" applyAlignment="0" applyProtection="0">
      <alignment vertical="center"/>
    </xf>
    <xf numFmtId="0" fontId="168" fillId="0" borderId="31" applyNumberFormat="0" applyFill="0" applyAlignment="0" applyProtection="0"/>
    <xf numFmtId="0" fontId="164" fillId="0" borderId="0" applyNumberFormat="0" applyFill="0" applyBorder="0" applyAlignment="0" applyProtection="0"/>
    <xf numFmtId="0" fontId="169" fillId="0" borderId="32" applyNumberFormat="0" applyFill="0" applyAlignment="0" applyProtection="0">
      <alignment vertical="center"/>
    </xf>
    <xf numFmtId="0" fontId="170" fillId="0" borderId="32" applyNumberFormat="0" applyFill="0" applyAlignment="0" applyProtection="0"/>
    <xf numFmtId="0" fontId="171" fillId="0" borderId="33" applyNumberFormat="0" applyFill="0" applyAlignment="0" applyProtection="0">
      <alignment vertical="center"/>
    </xf>
    <xf numFmtId="0" fontId="172" fillId="0" borderId="33" applyNumberFormat="0" applyFill="0" applyAlignment="0" applyProtection="0"/>
    <xf numFmtId="0" fontId="172" fillId="0" borderId="33" applyNumberFormat="0" applyFill="0" applyAlignment="0" applyProtection="0"/>
    <xf numFmtId="0" fontId="173" fillId="0" borderId="33" applyNumberFormat="0" applyFill="0" applyAlignment="0" applyProtection="0"/>
    <xf numFmtId="0" fontId="171" fillId="0" borderId="0" applyNumberFormat="0" applyFill="0" applyBorder="0" applyAlignment="0" applyProtection="0">
      <alignment vertical="center"/>
    </xf>
    <xf numFmtId="0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166" fillId="0" borderId="0" applyProtection="0"/>
    <xf numFmtId="271" fontId="88" fillId="0" borderId="0">
      <protection locked="0"/>
    </xf>
    <xf numFmtId="271" fontId="88" fillId="0" borderId="0">
      <protection locked="0"/>
    </xf>
    <xf numFmtId="0" fontId="164" fillId="0" borderId="0" applyProtection="0"/>
    <xf numFmtId="271" fontId="88" fillId="0" borderId="0">
      <protection locked="0"/>
    </xf>
    <xf numFmtId="271" fontId="88" fillId="0" borderId="0">
      <protection locked="0"/>
    </xf>
    <xf numFmtId="0" fontId="174" fillId="0" borderId="34">
      <alignment horizontal="center"/>
    </xf>
    <xf numFmtId="0" fontId="174" fillId="0" borderId="0">
      <alignment horizontal="center"/>
    </xf>
    <xf numFmtId="5" fontId="175" fillId="44" borderId="3" applyNumberFormat="0" applyAlignment="0">
      <alignment horizontal="left" vertical="top"/>
    </xf>
    <xf numFmtId="49" fontId="176" fillId="0" borderId="3">
      <alignment vertical="center"/>
    </xf>
    <xf numFmtId="0" fontId="38" fillId="0" borderId="0"/>
    <xf numFmtId="183" fontId="8" fillId="0" borderId="0" applyFont="0" applyFill="0" applyBorder="0" applyAlignment="0" applyProtection="0"/>
    <xf numFmtId="38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38" fontId="8" fillId="0" borderId="0" applyFill="0" applyBorder="0" applyAlignment="0" applyProtection="0"/>
    <xf numFmtId="41" fontId="59" fillId="0" borderId="0" applyFont="0" applyFill="0" applyBorder="0" applyAlignment="0" applyProtection="0"/>
    <xf numFmtId="272" fontId="177" fillId="0" borderId="0" applyFont="0" applyFill="0" applyBorder="0" applyAlignment="0" applyProtection="0"/>
    <xf numFmtId="0" fontId="178" fillId="43" borderId="0">
      <alignment horizontal="left" wrapText="1" indent="2"/>
    </xf>
    <xf numFmtId="10" fontId="92" fillId="43" borderId="3" applyNumberFormat="0" applyBorder="0" applyAlignment="0" applyProtection="0"/>
    <xf numFmtId="10" fontId="92" fillId="3" borderId="3" applyNumberFormat="0" applyBorder="0" applyAlignment="0" applyProtection="0"/>
    <xf numFmtId="10" fontId="92" fillId="3" borderId="3" applyNumberFormat="0" applyBorder="0" applyAlignment="0" applyProtection="0"/>
    <xf numFmtId="10" fontId="92" fillId="3" borderId="3" applyNumberFormat="0" applyBorder="0" applyAlignment="0" applyProtection="0"/>
    <xf numFmtId="0" fontId="179" fillId="14" borderId="25" applyNumberFormat="0" applyAlignment="0" applyProtection="0"/>
    <xf numFmtId="0" fontId="179" fillId="14" borderId="25" applyNumberFormat="0" applyAlignment="0" applyProtection="0"/>
    <xf numFmtId="0" fontId="179" fillId="14" borderId="25" applyNumberFormat="0" applyAlignment="0" applyProtection="0"/>
    <xf numFmtId="0" fontId="179" fillId="14" borderId="25" applyNumberFormat="0" applyAlignment="0" applyProtection="0"/>
    <xf numFmtId="0" fontId="179" fillId="14" borderId="25" applyNumberFormat="0" applyAlignment="0" applyProtection="0"/>
    <xf numFmtId="0" fontId="179" fillId="14" borderId="25" applyNumberFormat="0" applyAlignment="0" applyProtection="0"/>
    <xf numFmtId="0" fontId="179" fillId="14" borderId="25" applyNumberFormat="0" applyAlignment="0" applyProtection="0"/>
    <xf numFmtId="0" fontId="179" fillId="14" borderId="25" applyNumberFormat="0" applyAlignment="0" applyProtection="0"/>
    <xf numFmtId="0" fontId="179" fillId="14" borderId="25" applyNumberFormat="0" applyAlignment="0" applyProtection="0"/>
    <xf numFmtId="0" fontId="179" fillId="14" borderId="25" applyNumberFormat="0" applyAlignment="0" applyProtection="0"/>
    <xf numFmtId="0" fontId="180" fillId="14" borderId="25" applyNumberFormat="0" applyAlignment="0" applyProtection="0">
      <alignment vertical="center"/>
    </xf>
    <xf numFmtId="0" fontId="179" fillId="14" borderId="25" applyNumberFormat="0" applyAlignment="0" applyProtection="0"/>
    <xf numFmtId="0" fontId="179" fillId="14" borderId="25" applyNumberFormat="0" applyAlignment="0" applyProtection="0"/>
    <xf numFmtId="0" fontId="179" fillId="14" borderId="25" applyNumberFormat="0" applyAlignment="0" applyProtection="0"/>
    <xf numFmtId="0" fontId="179" fillId="14" borderId="25" applyNumberFormat="0" applyAlignment="0" applyProtection="0"/>
    <xf numFmtId="0" fontId="179" fillId="14" borderId="25" applyNumberFormat="0" applyAlignment="0" applyProtection="0"/>
    <xf numFmtId="0" fontId="179" fillId="14" borderId="25" applyNumberFormat="0" applyAlignment="0" applyProtection="0"/>
    <xf numFmtId="0" fontId="179" fillId="14" borderId="25" applyNumberFormat="0" applyAlignment="0" applyProtection="0"/>
    <xf numFmtId="0" fontId="179" fillId="14" borderId="25" applyNumberFormat="0" applyAlignment="0" applyProtection="0"/>
    <xf numFmtId="0" fontId="179" fillId="14" borderId="25" applyNumberFormat="0" applyAlignment="0" applyProtection="0"/>
    <xf numFmtId="0" fontId="179" fillId="14" borderId="25" applyNumberFormat="0" applyAlignment="0" applyProtection="0"/>
    <xf numFmtId="0" fontId="179" fillId="14" borderId="25" applyNumberFormat="0" applyAlignment="0" applyProtection="0"/>
    <xf numFmtId="0" fontId="180" fillId="14" borderId="25" applyNumberFormat="0" applyAlignment="0" applyProtection="0">
      <alignment vertical="center"/>
    </xf>
    <xf numFmtId="0" fontId="179" fillId="14" borderId="25" applyNumberFormat="0" applyAlignment="0" applyProtection="0"/>
    <xf numFmtId="0" fontId="179" fillId="14" borderId="25" applyNumberFormat="0" applyAlignment="0" applyProtection="0"/>
    <xf numFmtId="0" fontId="179" fillId="14" borderId="25" applyNumberFormat="0" applyAlignment="0" applyProtection="0"/>
    <xf numFmtId="0" fontId="179" fillId="14" borderId="25" applyNumberFormat="0" applyAlignment="0" applyProtection="0"/>
    <xf numFmtId="0" fontId="179" fillId="14" borderId="25" applyNumberFormat="0" applyAlignment="0" applyProtection="0"/>
    <xf numFmtId="0" fontId="179" fillId="14" borderId="25" applyNumberFormat="0" applyAlignment="0" applyProtection="0"/>
    <xf numFmtId="0" fontId="179" fillId="14" borderId="25" applyNumberFormat="0" applyAlignment="0" applyProtection="0"/>
    <xf numFmtId="0" fontId="179" fillId="14" borderId="25" applyNumberFormat="0" applyAlignment="0" applyProtection="0"/>
    <xf numFmtId="0" fontId="179" fillId="14" borderId="25" applyNumberFormat="0" applyAlignment="0" applyProtection="0"/>
    <xf numFmtId="0" fontId="179" fillId="14" borderId="25" applyNumberFormat="0" applyAlignment="0" applyProtection="0"/>
    <xf numFmtId="0" fontId="180" fillId="14" borderId="25" applyNumberFormat="0" applyAlignment="0" applyProtection="0">
      <alignment vertical="center"/>
    </xf>
    <xf numFmtId="0" fontId="179" fillId="14" borderId="25" applyNumberFormat="0" applyAlignment="0" applyProtection="0"/>
    <xf numFmtId="0" fontId="179" fillId="14" borderId="25" applyNumberFormat="0" applyAlignment="0" applyProtection="0"/>
    <xf numFmtId="0" fontId="179" fillId="14" borderId="25" applyNumberFormat="0" applyAlignment="0" applyProtection="0"/>
    <xf numFmtId="0" fontId="179" fillId="14" borderId="25" applyNumberFormat="0" applyAlignment="0" applyProtection="0"/>
    <xf numFmtId="0" fontId="179" fillId="14" borderId="25" applyNumberFormat="0" applyAlignment="0" applyProtection="0"/>
    <xf numFmtId="0" fontId="179" fillId="14" borderId="25" applyNumberFormat="0" applyAlignment="0" applyProtection="0"/>
    <xf numFmtId="0" fontId="179" fillId="14" borderId="25" applyNumberFormat="0" applyAlignment="0" applyProtection="0"/>
    <xf numFmtId="0" fontId="179" fillId="14" borderId="25" applyNumberFormat="0" applyAlignment="0" applyProtection="0"/>
    <xf numFmtId="0" fontId="179" fillId="14" borderId="25" applyNumberFormat="0" applyAlignment="0" applyProtection="0"/>
    <xf numFmtId="0" fontId="179" fillId="14" borderId="25" applyNumberFormat="0" applyAlignment="0" applyProtection="0"/>
    <xf numFmtId="0" fontId="179" fillId="14" borderId="25" applyNumberFormat="0" applyAlignment="0" applyProtection="0"/>
    <xf numFmtId="0" fontId="179" fillId="14" borderId="25" applyNumberFormat="0" applyAlignment="0" applyProtection="0"/>
    <xf numFmtId="0" fontId="179" fillId="14" borderId="25" applyNumberFormat="0" applyAlignment="0" applyProtection="0"/>
    <xf numFmtId="0" fontId="179" fillId="14" borderId="25" applyNumberFormat="0" applyAlignment="0" applyProtection="0"/>
    <xf numFmtId="0" fontId="179" fillId="14" borderId="25" applyNumberFormat="0" applyAlignment="0" applyProtection="0"/>
    <xf numFmtId="0" fontId="179" fillId="14" borderId="25" applyNumberFormat="0" applyAlignment="0" applyProtection="0"/>
    <xf numFmtId="0" fontId="179" fillId="14" borderId="25" applyNumberFormat="0" applyAlignment="0" applyProtection="0"/>
    <xf numFmtId="0" fontId="179" fillId="14" borderId="25" applyNumberFormat="0" applyAlignment="0" applyProtection="0"/>
    <xf numFmtId="0" fontId="179" fillId="14" borderId="25" applyNumberFormat="0" applyAlignment="0" applyProtection="0"/>
    <xf numFmtId="0" fontId="179" fillId="14" borderId="25" applyNumberFormat="0" applyAlignment="0" applyProtection="0"/>
    <xf numFmtId="0" fontId="181" fillId="14" borderId="25" applyNumberFormat="0" applyAlignment="0" applyProtection="0"/>
    <xf numFmtId="0" fontId="179" fillId="14" borderId="25" applyNumberFormat="0" applyAlignment="0" applyProtection="0"/>
    <xf numFmtId="0" fontId="181" fillId="14" borderId="25" applyNumberFormat="0" applyAlignment="0" applyProtection="0"/>
    <xf numFmtId="0" fontId="181" fillId="14" borderId="25" applyNumberFormat="0" applyAlignment="0" applyProtection="0"/>
    <xf numFmtId="0" fontId="179" fillId="14" borderId="25" applyNumberFormat="0" applyAlignment="0" applyProtection="0"/>
    <xf numFmtId="0" fontId="179" fillId="14" borderId="25" applyNumberFormat="0" applyAlignment="0" applyProtection="0"/>
    <xf numFmtId="0" fontId="179" fillId="14" borderId="25" applyNumberFormat="0" applyAlignment="0" applyProtection="0"/>
    <xf numFmtId="0" fontId="1" fillId="45" borderId="0"/>
    <xf numFmtId="2" fontId="182" fillId="0" borderId="19" applyBorder="0"/>
    <xf numFmtId="0" fontId="183" fillId="0" borderId="0" applyNumberFormat="0" applyFill="0" applyBorder="0" applyAlignment="0" applyProtection="0">
      <alignment vertical="top"/>
      <protection locked="0"/>
    </xf>
    <xf numFmtId="0" fontId="183" fillId="0" borderId="0" applyNumberFormat="0" applyFill="0" applyBorder="0" applyAlignment="0" applyProtection="0">
      <alignment vertical="top"/>
      <protection locked="0"/>
    </xf>
    <xf numFmtId="0" fontId="183" fillId="0" borderId="0" applyNumberFormat="0" applyFill="0" applyBorder="0" applyAlignment="0" applyProtection="0">
      <alignment vertical="top"/>
      <protection locked="0"/>
    </xf>
    <xf numFmtId="0" fontId="184" fillId="0" borderId="0" applyNumberFormat="0" applyFill="0" applyBorder="0" applyAlignment="0" applyProtection="0">
      <alignment vertical="top"/>
      <protection locked="0"/>
    </xf>
    <xf numFmtId="0" fontId="184" fillId="0" borderId="0" applyNumberFormat="0" applyFill="0" applyBorder="0" applyAlignment="0" applyProtection="0">
      <alignment vertical="top"/>
      <protection locked="0"/>
    </xf>
    <xf numFmtId="0" fontId="185" fillId="0" borderId="0" applyNumberFormat="0" applyFill="0" applyBorder="0" applyAlignment="0" applyProtection="0">
      <alignment vertical="top"/>
      <protection locked="0"/>
    </xf>
    <xf numFmtId="0" fontId="183" fillId="0" borderId="0" applyNumberFormat="0" applyFill="0" applyBorder="0" applyAlignment="0" applyProtection="0">
      <alignment vertical="top"/>
      <protection locked="0"/>
    </xf>
    <xf numFmtId="0" fontId="183" fillId="0" borderId="0" applyNumberFormat="0" applyFill="0" applyBorder="0" applyAlignment="0" applyProtection="0">
      <alignment vertical="top"/>
      <protection locked="0"/>
    </xf>
    <xf numFmtId="0" fontId="183" fillId="0" borderId="0" applyNumberFormat="0" applyFill="0" applyBorder="0" applyAlignment="0" applyProtection="0">
      <alignment vertical="top"/>
      <protection locked="0"/>
    </xf>
    <xf numFmtId="0" fontId="184" fillId="0" borderId="0" applyNumberFormat="0" applyFill="0" applyBorder="0" applyAlignment="0" applyProtection="0">
      <alignment vertical="top"/>
      <protection locked="0"/>
    </xf>
    <xf numFmtId="3" fontId="114" fillId="0" borderId="16" applyFont="0" applyAlignment="0">
      <alignment horizontal="center" vertical="center" wrapText="1"/>
    </xf>
    <xf numFmtId="3" fontId="114" fillId="0" borderId="17"/>
    <xf numFmtId="183" fontId="8" fillId="0" borderId="0" applyFont="0" applyFill="0" applyBorder="0" applyAlignment="0" applyProtection="0"/>
    <xf numFmtId="0" fontId="8" fillId="0" borderId="0"/>
    <xf numFmtId="0" fontId="8" fillId="0" borderId="0"/>
    <xf numFmtId="0" fontId="41" fillId="0" borderId="35">
      <alignment horizontal="centerContinuous"/>
    </xf>
    <xf numFmtId="0" fontId="41" fillId="0" borderId="35">
      <alignment horizontal="centerContinuous"/>
    </xf>
    <xf numFmtId="0" fontId="41" fillId="0" borderId="35">
      <alignment horizontal="centerContinuous"/>
    </xf>
    <xf numFmtId="0" fontId="60" fillId="0" borderId="0"/>
    <xf numFmtId="0" fontId="60" fillId="0" borderId="0"/>
    <xf numFmtId="0" fontId="60" fillId="0" borderId="0"/>
    <xf numFmtId="0" fontId="31" fillId="0" borderId="0"/>
    <xf numFmtId="0" fontId="60" fillId="0" borderId="0"/>
    <xf numFmtId="0" fontId="38" fillId="0" borderId="0" applyNumberFormat="0" applyFont="0" applyFill="0" applyBorder="0" applyProtection="0">
      <alignment horizontal="left" vertical="center"/>
    </xf>
    <xf numFmtId="0" fontId="60" fillId="0" borderId="0"/>
    <xf numFmtId="0" fontId="60" fillId="0" borderId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212" fontId="106" fillId="0" borderId="0" applyFill="0" applyBorder="0" applyAlignment="0"/>
    <xf numFmtId="215" fontId="106" fillId="0" borderId="0" applyFill="0" applyBorder="0" applyAlignment="0"/>
    <xf numFmtId="216" fontId="106" fillId="0" borderId="0" applyFill="0" applyBorder="0" applyAlignment="0"/>
    <xf numFmtId="212" fontId="106" fillId="0" borderId="0" applyFill="0" applyBorder="0" applyAlignment="0"/>
    <xf numFmtId="0" fontId="186" fillId="0" borderId="36" applyNumberFormat="0" applyFill="0" applyAlignment="0" applyProtection="0">
      <alignment vertical="center"/>
    </xf>
    <xf numFmtId="0" fontId="187" fillId="0" borderId="36" applyNumberFormat="0" applyFill="0" applyAlignment="0" applyProtection="0"/>
    <xf numFmtId="0" fontId="187" fillId="0" borderId="36" applyNumberFormat="0" applyFill="0" applyAlignment="0" applyProtection="0"/>
    <xf numFmtId="0" fontId="188" fillId="0" borderId="36" applyNumberFormat="0" applyFill="0" applyAlignment="0" applyProtection="0"/>
    <xf numFmtId="0" fontId="1" fillId="46" borderId="0"/>
    <xf numFmtId="3" fontId="189" fillId="0" borderId="17" applyNumberFormat="0" applyAlignment="0">
      <alignment horizontal="center" vertical="center"/>
    </xf>
    <xf numFmtId="3" fontId="75" fillId="0" borderId="17" applyNumberFormat="0" applyAlignment="0">
      <alignment horizontal="center" vertical="center"/>
    </xf>
    <xf numFmtId="3" fontId="175" fillId="0" borderId="17" applyNumberFormat="0" applyAlignment="0">
      <alignment horizontal="center" vertical="center"/>
    </xf>
    <xf numFmtId="217" fontId="92" fillId="0" borderId="23" applyFont="0"/>
    <xf numFmtId="217" fontId="92" fillId="0" borderId="23" applyFont="0"/>
    <xf numFmtId="3" fontId="1" fillId="0" borderId="37"/>
    <xf numFmtId="3" fontId="1" fillId="0" borderId="37"/>
    <xf numFmtId="3" fontId="1" fillId="0" borderId="37"/>
    <xf numFmtId="170" fontId="190" fillId="0" borderId="38" applyNumberFormat="0" applyFont="0" applyFill="0" applyBorder="0">
      <alignment horizontal="center"/>
    </xf>
    <xf numFmtId="273" fontId="1" fillId="0" borderId="0" applyFont="0" applyFill="0" applyBorder="0" applyAlignment="0" applyProtection="0"/>
    <xf numFmtId="274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0" fontId="191" fillId="0" borderId="15"/>
    <xf numFmtId="0" fontId="191" fillId="0" borderId="15"/>
    <xf numFmtId="0" fontId="191" fillId="0" borderId="15"/>
    <xf numFmtId="0" fontId="192" fillId="0" borderId="34"/>
    <xf numFmtId="0" fontId="193" fillId="0" borderId="34"/>
    <xf numFmtId="275" fontId="88" fillId="0" borderId="38"/>
    <xf numFmtId="276" fontId="194" fillId="0" borderId="38"/>
    <xf numFmtId="175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77" fontId="1" fillId="0" borderId="0" applyFont="0" applyFill="0" applyBorder="0" applyAlignment="0" applyProtection="0"/>
    <xf numFmtId="278" fontId="1" fillId="0" borderId="0" applyFont="0" applyFill="0" applyBorder="0" applyAlignment="0" applyProtection="0"/>
    <xf numFmtId="0" fontId="195" fillId="0" borderId="0" applyNumberFormat="0" applyFont="0" applyFill="0" applyAlignment="0"/>
    <xf numFmtId="0" fontId="195" fillId="0" borderId="0" applyNumberFormat="0" applyFont="0" applyFill="0" applyAlignment="0"/>
    <xf numFmtId="0" fontId="195" fillId="0" borderId="0" applyNumberFormat="0" applyFont="0" applyFill="0" applyAlignment="0"/>
    <xf numFmtId="0" fontId="195" fillId="0" borderId="0" applyNumberFormat="0" applyFont="0" applyFill="0" applyAlignment="0"/>
    <xf numFmtId="0" fontId="195" fillId="0" borderId="0" applyNumberFormat="0" applyFont="0" applyFill="0" applyAlignment="0"/>
    <xf numFmtId="0" fontId="195" fillId="0" borderId="0" applyNumberFormat="0" applyFont="0" applyFill="0" applyAlignment="0"/>
    <xf numFmtId="0" fontId="8" fillId="0" borderId="0" applyNumberFormat="0" applyFill="0" applyAlignment="0"/>
    <xf numFmtId="0" fontId="8" fillId="0" borderId="0" applyNumberFormat="0" applyFill="0" applyAlignment="0"/>
    <xf numFmtId="0" fontId="8" fillId="0" borderId="0" applyNumberFormat="0" applyFill="0" applyAlignment="0"/>
    <xf numFmtId="0" fontId="195" fillId="0" borderId="0" applyNumberFormat="0" applyFont="0" applyFill="0" applyAlignment="0"/>
    <xf numFmtId="0" fontId="8" fillId="0" borderId="0" applyNumberFormat="0" applyFill="0" applyAlignment="0"/>
    <xf numFmtId="0" fontId="8" fillId="0" borderId="0" applyNumberFormat="0" applyFill="0" applyAlignment="0"/>
    <xf numFmtId="0" fontId="8" fillId="0" borderId="0" applyNumberFormat="0" applyFill="0" applyAlignment="0"/>
    <xf numFmtId="0" fontId="8" fillId="0" borderId="0" applyNumberFormat="0" applyFill="0" applyAlignment="0"/>
    <xf numFmtId="0" fontId="8" fillId="0" borderId="0" applyNumberFormat="0" applyFill="0" applyAlignment="0"/>
    <xf numFmtId="0" fontId="195" fillId="0" borderId="0" applyNumberFormat="0" applyFont="0" applyFill="0" applyAlignment="0"/>
    <xf numFmtId="0" fontId="8" fillId="0" borderId="0" applyNumberFormat="0" applyFill="0" applyAlignment="0"/>
    <xf numFmtId="0" fontId="8" fillId="0" borderId="0" applyNumberFormat="0" applyFill="0" applyAlignment="0"/>
    <xf numFmtId="0" fontId="8" fillId="0" borderId="0" applyNumberFormat="0" applyFill="0" applyAlignment="0"/>
    <xf numFmtId="0" fontId="8" fillId="0" borderId="0" applyNumberFormat="0" applyFill="0" applyAlignment="0"/>
    <xf numFmtId="0" fontId="137" fillId="0" borderId="0">
      <alignment horizontal="justify" vertical="top"/>
    </xf>
    <xf numFmtId="0" fontId="196" fillId="47" borderId="0" applyNumberFormat="0" applyBorder="0" applyAlignment="0" applyProtection="0">
      <alignment vertical="center"/>
    </xf>
    <xf numFmtId="0" fontId="197" fillId="47" borderId="0" applyNumberFormat="0" applyBorder="0" applyAlignment="0" applyProtection="0"/>
    <xf numFmtId="0" fontId="197" fillId="47" borderId="0" applyNumberFormat="0" applyBorder="0" applyAlignment="0" applyProtection="0"/>
    <xf numFmtId="0" fontId="198" fillId="47" borderId="0" applyNumberFormat="0" applyBorder="0" applyAlignment="0" applyProtection="0"/>
    <xf numFmtId="0" fontId="63" fillId="0" borderId="3"/>
    <xf numFmtId="0" fontId="63" fillId="0" borderId="3"/>
    <xf numFmtId="0" fontId="38" fillId="0" borderId="0"/>
    <xf numFmtId="0" fontId="38" fillId="0" borderId="0"/>
    <xf numFmtId="0" fontId="63" fillId="0" borderId="3"/>
    <xf numFmtId="0" fontId="48" fillId="0" borderId="15" applyNumberFormat="0" applyAlignment="0">
      <alignment horizontal="center"/>
    </xf>
    <xf numFmtId="37" fontId="199" fillId="0" borderId="0"/>
    <xf numFmtId="0" fontId="200" fillId="0" borderId="3" applyNumberFormat="0" applyFont="0" applyFill="0" applyBorder="0" applyAlignment="0">
      <alignment horizontal="center"/>
    </xf>
    <xf numFmtId="279" fontId="63" fillId="0" borderId="0"/>
    <xf numFmtId="280" fontId="201" fillId="0" borderId="0"/>
    <xf numFmtId="281" fontId="8" fillId="0" borderId="0"/>
    <xf numFmtId="0" fontId="202" fillId="0" borderId="0"/>
    <xf numFmtId="279" fontId="63" fillId="0" borderId="0"/>
    <xf numFmtId="0" fontId="203" fillId="0" borderId="0"/>
    <xf numFmtId="0" fontId="8" fillId="0" borderId="0"/>
    <xf numFmtId="0" fontId="37" fillId="0" borderId="0"/>
    <xf numFmtId="0" fontId="37" fillId="0" borderId="0"/>
    <xf numFmtId="0" fontId="39" fillId="0" borderId="0"/>
    <xf numFmtId="0" fontId="8" fillId="0" borderId="0"/>
    <xf numFmtId="0" fontId="37" fillId="0" borderId="0"/>
    <xf numFmtId="0" fontId="39" fillId="0" borderId="0"/>
    <xf numFmtId="0" fontId="37" fillId="0" borderId="0"/>
    <xf numFmtId="0" fontId="8" fillId="0" borderId="0"/>
    <xf numFmtId="0" fontId="37" fillId="0" borderId="0"/>
    <xf numFmtId="0" fontId="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9" fillId="0" borderId="0"/>
    <xf numFmtId="0" fontId="37" fillId="0" borderId="0"/>
    <xf numFmtId="0" fontId="37" fillId="0" borderId="0"/>
    <xf numFmtId="0" fontId="126" fillId="0" borderId="0"/>
    <xf numFmtId="0" fontId="39" fillId="0" borderId="0"/>
    <xf numFmtId="0" fontId="1" fillId="0" borderId="0"/>
    <xf numFmtId="0" fontId="39" fillId="0" borderId="0"/>
    <xf numFmtId="0" fontId="125" fillId="0" borderId="0"/>
    <xf numFmtId="0" fontId="39" fillId="0" borderId="0"/>
    <xf numFmtId="0" fontId="5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26" fillId="0" borderId="0"/>
    <xf numFmtId="0" fontId="1" fillId="0" borderId="0"/>
    <xf numFmtId="0" fontId="12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2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125" fillId="0" borderId="0"/>
    <xf numFmtId="0" fontId="125" fillId="0" borderId="0"/>
    <xf numFmtId="0" fontId="12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" fillId="0" borderId="0"/>
    <xf numFmtId="0" fontId="8" fillId="0" borderId="0"/>
    <xf numFmtId="0" fontId="8" fillId="0" borderId="0"/>
    <xf numFmtId="0" fontId="37" fillId="0" borderId="0"/>
    <xf numFmtId="0" fontId="39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51" fillId="0" borderId="0"/>
    <xf numFmtId="0" fontId="39" fillId="0" borderId="0"/>
    <xf numFmtId="0" fontId="39" fillId="0" borderId="0"/>
    <xf numFmtId="0" fontId="8" fillId="0" borderId="0"/>
    <xf numFmtId="0" fontId="129" fillId="0" borderId="0"/>
    <xf numFmtId="176" fontId="43" fillId="0" borderId="0">
      <protection locked="0"/>
    </xf>
    <xf numFmtId="0" fontId="8" fillId="0" borderId="0"/>
    <xf numFmtId="0" fontId="8" fillId="0" borderId="0"/>
    <xf numFmtId="0" fontId="70" fillId="0" borderId="0" applyFont="0"/>
    <xf numFmtId="0" fontId="140" fillId="0" borderId="0"/>
    <xf numFmtId="0" fontId="1" fillId="48" borderId="39" applyNumberFormat="0" applyFont="0" applyAlignment="0" applyProtection="0">
      <alignment vertical="center"/>
    </xf>
    <xf numFmtId="0" fontId="37" fillId="48" borderId="39" applyNumberFormat="0" applyFont="0" applyAlignment="0" applyProtection="0"/>
    <xf numFmtId="0" fontId="1" fillId="48" borderId="39" applyNumberFormat="0" applyFont="0" applyAlignment="0" applyProtection="0"/>
    <xf numFmtId="0" fontId="8" fillId="48" borderId="39" applyNumberFormat="0" applyFont="0" applyAlignment="0" applyProtection="0"/>
    <xf numFmtId="282" fontId="204" fillId="0" borderId="0" applyFont="0" applyFill="0" applyBorder="0" applyProtection="0">
      <alignment vertical="top" wrapText="1"/>
    </xf>
    <xf numFmtId="0" fontId="48" fillId="0" borderId="0"/>
    <xf numFmtId="3" fontId="205" fillId="0" borderId="0" applyFont="0" applyFill="0" applyBorder="0" applyAlignment="0" applyProtection="0"/>
    <xf numFmtId="183" fontId="67" fillId="0" borderId="0" applyFon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 applyFont="0" applyFill="0" applyBorder="0" applyAlignment="0" applyProtection="0"/>
    <xf numFmtId="0" fontId="38" fillId="0" borderId="0"/>
    <xf numFmtId="0" fontId="207" fillId="35" borderId="40" applyNumberFormat="0" applyAlignment="0" applyProtection="0">
      <alignment vertical="center"/>
    </xf>
    <xf numFmtId="0" fontId="208" fillId="35" borderId="40" applyNumberFormat="0" applyAlignment="0" applyProtection="0"/>
    <xf numFmtId="0" fontId="208" fillId="35" borderId="40" applyNumberFormat="0" applyAlignment="0" applyProtection="0"/>
    <xf numFmtId="0" fontId="209" fillId="35" borderId="40" applyNumberFormat="0" applyAlignment="0" applyProtection="0"/>
    <xf numFmtId="166" fontId="210" fillId="0" borderId="15" applyFont="0" applyBorder="0" applyAlignment="0"/>
    <xf numFmtId="0" fontId="80" fillId="3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4" fontId="41" fillId="0" borderId="0">
      <alignment horizontal="center" wrapText="1"/>
      <protection locked="0"/>
    </xf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83" fontId="1" fillId="0" borderId="0" applyFont="0" applyFill="0" applyBorder="0" applyAlignment="0" applyProtection="0"/>
    <xf numFmtId="283" fontId="1" fillId="0" borderId="0" applyFont="0" applyFill="0" applyBorder="0" applyAlignment="0" applyProtection="0"/>
    <xf numFmtId="283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0" fillId="0" borderId="41" applyNumberFormat="0" applyBorder="0"/>
    <xf numFmtId="9" fontId="60" fillId="0" borderId="41" applyNumberFormat="0" applyBorder="0"/>
    <xf numFmtId="9" fontId="60" fillId="0" borderId="41" applyNumberFormat="0" applyBorder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212" fontId="106" fillId="0" borderId="0" applyFill="0" applyBorder="0" applyAlignment="0"/>
    <xf numFmtId="215" fontId="106" fillId="0" borderId="0" applyFill="0" applyBorder="0" applyAlignment="0"/>
    <xf numFmtId="216" fontId="106" fillId="0" borderId="0" applyFill="0" applyBorder="0" applyAlignment="0"/>
    <xf numFmtId="212" fontId="106" fillId="0" borderId="0" applyFill="0" applyBorder="0" applyAlignment="0"/>
    <xf numFmtId="5" fontId="211" fillId="0" borderId="0"/>
    <xf numFmtId="0" fontId="60" fillId="0" borderId="0" applyNumberFormat="0" applyFont="0" applyFill="0" applyBorder="0" applyAlignment="0" applyProtection="0">
      <alignment horizontal="left"/>
    </xf>
    <xf numFmtId="0" fontId="60" fillId="0" borderId="0" applyNumberFormat="0" applyFont="0" applyFill="0" applyBorder="0" applyAlignment="0" applyProtection="0">
      <alignment horizontal="left"/>
    </xf>
    <xf numFmtId="0" fontId="212" fillId="0" borderId="34">
      <alignment horizontal="center"/>
    </xf>
    <xf numFmtId="0" fontId="212" fillId="0" borderId="34">
      <alignment horizontal="center"/>
    </xf>
    <xf numFmtId="0" fontId="212" fillId="0" borderId="34">
      <alignment horizontal="center"/>
    </xf>
    <xf numFmtId="0" fontId="213" fillId="49" borderId="0" applyNumberFormat="0" applyFont="0" applyBorder="0" applyAlignment="0">
      <alignment horizontal="center"/>
    </xf>
    <xf numFmtId="14" fontId="214" fillId="0" borderId="0" applyNumberFormat="0" applyFill="0" applyBorder="0" applyAlignment="0" applyProtection="0">
      <alignment horizontal="left"/>
    </xf>
    <xf numFmtId="14" fontId="215" fillId="0" borderId="0" applyNumberFormat="0" applyFill="0" applyBorder="0" applyAlignment="0" applyProtection="0">
      <alignment horizontal="left"/>
    </xf>
    <xf numFmtId="284" fontId="1" fillId="0" borderId="0" applyNumberFormat="0" applyFill="0" applyBorder="0" applyAlignment="0" applyProtection="0">
      <alignment horizontal="left"/>
    </xf>
    <xf numFmtId="0" fontId="184" fillId="0" borderId="0" applyNumberFormat="0" applyFill="0" applyBorder="0" applyAlignment="0" applyProtection="0">
      <alignment vertical="top"/>
      <protection locked="0"/>
    </xf>
    <xf numFmtId="0" fontId="48" fillId="0" borderId="0"/>
    <xf numFmtId="0" fontId="121" fillId="0" borderId="0" applyNumberFormat="0" applyFill="0" applyBorder="0" applyAlignment="0" applyProtection="0"/>
    <xf numFmtId="41" fontId="59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4" fontId="216" fillId="50" borderId="42" applyNumberFormat="0" applyProtection="0">
      <alignment vertical="center"/>
    </xf>
    <xf numFmtId="4" fontId="217" fillId="50" borderId="42" applyNumberFormat="0" applyProtection="0">
      <alignment vertical="center"/>
    </xf>
    <xf numFmtId="4" fontId="218" fillId="50" borderId="42" applyNumberFormat="0" applyProtection="0">
      <alignment horizontal="left" vertical="center"/>
    </xf>
    <xf numFmtId="4" fontId="218" fillId="50" borderId="42" applyNumberFormat="0" applyProtection="0">
      <alignment horizontal="left" vertical="center" indent="1"/>
    </xf>
    <xf numFmtId="4" fontId="218" fillId="51" borderId="0" applyNumberFormat="0" applyProtection="0">
      <alignment horizontal="left" vertical="center"/>
    </xf>
    <xf numFmtId="4" fontId="218" fillId="51" borderId="0" applyNumberFormat="0" applyProtection="0">
      <alignment horizontal="left" vertical="center" indent="1"/>
    </xf>
    <xf numFmtId="4" fontId="218" fillId="52" borderId="42" applyNumberFormat="0" applyProtection="0">
      <alignment horizontal="right" vertical="center"/>
    </xf>
    <xf numFmtId="4" fontId="218" fillId="53" borderId="42" applyNumberFormat="0" applyProtection="0">
      <alignment horizontal="right" vertical="center"/>
    </xf>
    <xf numFmtId="4" fontId="218" fillId="54" borderId="42" applyNumberFormat="0" applyProtection="0">
      <alignment horizontal="right" vertical="center"/>
    </xf>
    <xf numFmtId="4" fontId="218" fillId="36" borderId="42" applyNumberFormat="0" applyProtection="0">
      <alignment horizontal="right" vertical="center"/>
    </xf>
    <xf numFmtId="4" fontId="218" fillId="55" borderId="42" applyNumberFormat="0" applyProtection="0">
      <alignment horizontal="right" vertical="center"/>
    </xf>
    <xf numFmtId="4" fontId="218" fillId="7" borderId="42" applyNumberFormat="0" applyProtection="0">
      <alignment horizontal="right" vertical="center"/>
    </xf>
    <xf numFmtId="4" fontId="218" fillId="56" borderId="42" applyNumberFormat="0" applyProtection="0">
      <alignment horizontal="right" vertical="center"/>
    </xf>
    <xf numFmtId="4" fontId="218" fillId="5" borderId="42" applyNumberFormat="0" applyProtection="0">
      <alignment horizontal="right" vertical="center"/>
    </xf>
    <xf numFmtId="4" fontId="218" fillId="57" borderId="42" applyNumberFormat="0" applyProtection="0">
      <alignment horizontal="right" vertical="center"/>
    </xf>
    <xf numFmtId="4" fontId="218" fillId="58" borderId="42" applyNumberFormat="0" applyProtection="0">
      <alignment horizontal="right" vertical="center"/>
    </xf>
    <xf numFmtId="4" fontId="216" fillId="59" borderId="43" applyNumberFormat="0" applyProtection="0">
      <alignment horizontal="left" vertical="center"/>
    </xf>
    <xf numFmtId="4" fontId="216" fillId="59" borderId="43" applyNumberFormat="0" applyProtection="0">
      <alignment horizontal="left" vertical="center" indent="1"/>
    </xf>
    <xf numFmtId="4" fontId="216" fillId="60" borderId="0" applyNumberFormat="0" applyProtection="0">
      <alignment horizontal="left" vertical="center"/>
    </xf>
    <xf numFmtId="4" fontId="216" fillId="60" borderId="0" applyNumberFormat="0" applyProtection="0">
      <alignment horizontal="left" vertical="center" indent="1"/>
    </xf>
    <xf numFmtId="4" fontId="216" fillId="51" borderId="0" applyNumberFormat="0" applyProtection="0">
      <alignment horizontal="left" vertical="center"/>
    </xf>
    <xf numFmtId="4" fontId="216" fillId="51" borderId="0" applyNumberFormat="0" applyProtection="0">
      <alignment horizontal="left" vertical="center" indent="1"/>
    </xf>
    <xf numFmtId="4" fontId="218" fillId="60" borderId="42" applyNumberFormat="0" applyProtection="0">
      <alignment horizontal="right" vertical="center"/>
    </xf>
    <xf numFmtId="4" fontId="62" fillId="60" borderId="0" applyNumberFormat="0" applyProtection="0">
      <alignment horizontal="left" vertical="center"/>
    </xf>
    <xf numFmtId="4" fontId="62" fillId="60" borderId="0" applyNumberFormat="0" applyProtection="0">
      <alignment horizontal="left" vertical="center" indent="1"/>
    </xf>
    <xf numFmtId="4" fontId="62" fillId="51" borderId="0" applyNumberFormat="0" applyProtection="0">
      <alignment horizontal="left" vertical="center"/>
    </xf>
    <xf numFmtId="4" fontId="62" fillId="51" borderId="0" applyNumberFormat="0" applyProtection="0">
      <alignment horizontal="left" vertical="center" indent="1"/>
    </xf>
    <xf numFmtId="4" fontId="218" fillId="41" borderId="42" applyNumberFormat="0" applyProtection="0">
      <alignment vertical="center"/>
    </xf>
    <xf numFmtId="4" fontId="219" fillId="41" borderId="42" applyNumberFormat="0" applyProtection="0">
      <alignment vertical="center"/>
    </xf>
    <xf numFmtId="4" fontId="216" fillId="60" borderId="44" applyNumberFormat="0" applyProtection="0">
      <alignment horizontal="left" vertical="center"/>
    </xf>
    <xf numFmtId="4" fontId="216" fillId="60" borderId="44" applyNumberFormat="0" applyProtection="0">
      <alignment horizontal="left" vertical="center" indent="1"/>
    </xf>
    <xf numFmtId="4" fontId="218" fillId="41" borderId="42" applyNumberFormat="0" applyProtection="0">
      <alignment horizontal="right" vertical="center"/>
    </xf>
    <xf numFmtId="4" fontId="219" fillId="41" borderId="42" applyNumberFormat="0" applyProtection="0">
      <alignment horizontal="right" vertical="center"/>
    </xf>
    <xf numFmtId="4" fontId="216" fillId="60" borderId="42" applyNumberFormat="0" applyProtection="0">
      <alignment horizontal="left" vertical="center"/>
    </xf>
    <xf numFmtId="4" fontId="216" fillId="60" borderId="42" applyNumberFormat="0" applyProtection="0">
      <alignment horizontal="left" vertical="center" indent="1"/>
    </xf>
    <xf numFmtId="4" fontId="220" fillId="44" borderId="44" applyNumberFormat="0" applyProtection="0">
      <alignment horizontal="left" vertical="center"/>
    </xf>
    <xf numFmtId="4" fontId="220" fillId="44" borderId="44" applyNumberFormat="0" applyProtection="0">
      <alignment horizontal="left" vertical="center" indent="1"/>
    </xf>
    <xf numFmtId="4" fontId="221" fillId="41" borderId="42" applyNumberFormat="0" applyProtection="0">
      <alignment horizontal="right" vertical="center"/>
    </xf>
    <xf numFmtId="285" fontId="222" fillId="0" borderId="0" applyFont="0" applyFill="0" applyBorder="0" applyAlignment="0" applyProtection="0"/>
    <xf numFmtId="0" fontId="213" fillId="1" borderId="13" applyNumberFormat="0" applyFont="0" applyAlignment="0">
      <alignment horizontal="center"/>
    </xf>
    <xf numFmtId="0" fontId="223" fillId="0" borderId="0" applyNumberFormat="0" applyFill="0" applyBorder="0" applyAlignment="0" applyProtection="0"/>
    <xf numFmtId="0" fontId="224" fillId="0" borderId="0" applyNumberFormat="0" applyFill="0" applyBorder="0" applyAlignment="0" applyProtection="0">
      <alignment vertical="top"/>
      <protection locked="0"/>
    </xf>
    <xf numFmtId="3" fontId="43" fillId="0" borderId="0"/>
    <xf numFmtId="0" fontId="225" fillId="0" borderId="0" applyNumberFormat="0" applyFill="0" applyBorder="0" applyAlignment="0" applyProtection="0"/>
    <xf numFmtId="0" fontId="226" fillId="0" borderId="0" applyNumberFormat="0" applyFill="0" applyBorder="0" applyAlignment="0">
      <alignment horizontal="center"/>
    </xf>
    <xf numFmtId="0" fontId="1" fillId="0" borderId="0"/>
    <xf numFmtId="166" fontId="227" fillId="0" borderId="0" applyNumberFormat="0" applyBorder="0" applyAlignment="0">
      <alignment horizontal="centerContinuous"/>
    </xf>
    <xf numFmtId="0" fontId="61" fillId="0" borderId="0"/>
    <xf numFmtId="0" fontId="60" fillId="0" borderId="0"/>
    <xf numFmtId="0" fontId="61" fillId="0" borderId="0"/>
    <xf numFmtId="41" fontId="59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83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83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95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86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41" fontId="59" fillId="0" borderId="0" applyFont="0" applyFill="0" applyBorder="0" applyAlignment="0" applyProtection="0"/>
    <xf numFmtId="183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166" fontId="50" fillId="0" borderId="0" applyFont="0" applyFill="0" applyBorder="0" applyAlignment="0" applyProtection="0"/>
    <xf numFmtId="41" fontId="59" fillId="0" borderId="0" applyFont="0" applyFill="0" applyBorder="0" applyAlignment="0" applyProtection="0"/>
    <xf numFmtId="41" fontId="59" fillId="0" borderId="0" applyFont="0" applyFill="0" applyBorder="0" applyAlignment="0" applyProtection="0"/>
    <xf numFmtId="188" fontId="59" fillId="0" borderId="0" applyFont="0" applyFill="0" applyBorder="0" applyAlignment="0" applyProtection="0"/>
    <xf numFmtId="42" fontId="59" fillId="0" borderId="0" applyFont="0" applyFill="0" applyBorder="0" applyAlignment="0" applyProtection="0"/>
    <xf numFmtId="192" fontId="59" fillId="0" borderId="0" applyFont="0" applyFill="0" applyBorder="0" applyAlignment="0" applyProtection="0"/>
    <xf numFmtId="193" fontId="43" fillId="0" borderId="0" applyFont="0" applyFill="0" applyBorder="0" applyAlignment="0" applyProtection="0"/>
    <xf numFmtId="193" fontId="59" fillId="0" borderId="0" applyFont="0" applyFill="0" applyBorder="0" applyAlignment="0" applyProtection="0"/>
    <xf numFmtId="0" fontId="48" fillId="0" borderId="0"/>
    <xf numFmtId="0" fontId="48" fillId="0" borderId="0"/>
    <xf numFmtId="286" fontId="63" fillId="0" borderId="0" applyFont="0" applyFill="0" applyBorder="0" applyAlignment="0" applyProtection="0"/>
    <xf numFmtId="286" fontId="63" fillId="0" borderId="0" applyFont="0" applyFill="0" applyBorder="0" applyAlignment="0" applyProtection="0"/>
    <xf numFmtId="42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83" fontId="8" fillId="0" borderId="0" applyFont="0" applyFill="0" applyBorder="0" applyAlignment="0" applyProtection="0"/>
    <xf numFmtId="164" fontId="59" fillId="0" borderId="0" applyFont="0" applyFill="0" applyBorder="0" applyAlignment="0" applyProtection="0"/>
    <xf numFmtId="192" fontId="59" fillId="0" borderId="0" applyFont="0" applyFill="0" applyBorder="0" applyAlignment="0" applyProtection="0"/>
    <xf numFmtId="193" fontId="43" fillId="0" borderId="0" applyFont="0" applyFill="0" applyBorder="0" applyAlignment="0" applyProtection="0"/>
    <xf numFmtId="193" fontId="59" fillId="0" borderId="0" applyFont="0" applyFill="0" applyBorder="0" applyAlignment="0" applyProtection="0"/>
    <xf numFmtId="0" fontId="48" fillId="0" borderId="0"/>
    <xf numFmtId="0" fontId="48" fillId="0" borderId="0"/>
    <xf numFmtId="286" fontId="63" fillId="0" borderId="0" applyFont="0" applyFill="0" applyBorder="0" applyAlignment="0" applyProtection="0"/>
    <xf numFmtId="286" fontId="63" fillId="0" borderId="0" applyFont="0" applyFill="0" applyBorder="0" applyAlignment="0" applyProtection="0"/>
    <xf numFmtId="186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41" fontId="59" fillId="0" borderId="0" applyFont="0" applyFill="0" applyBorder="0" applyAlignment="0" applyProtection="0"/>
    <xf numFmtId="41" fontId="59" fillId="0" borderId="0" applyFont="0" applyFill="0" applyBorder="0" applyAlignment="0" applyProtection="0"/>
    <xf numFmtId="14" fontId="228" fillId="0" borderId="0"/>
    <xf numFmtId="14" fontId="229" fillId="0" borderId="0"/>
    <xf numFmtId="0" fontId="230" fillId="0" borderId="0"/>
    <xf numFmtId="0" fontId="192" fillId="0" borderId="0"/>
    <xf numFmtId="0" fontId="193" fillId="0" borderId="0"/>
    <xf numFmtId="0" fontId="231" fillId="43" borderId="0">
      <alignment wrapText="1"/>
    </xf>
    <xf numFmtId="40" fontId="232" fillId="0" borderId="0" applyBorder="0">
      <alignment horizontal="right"/>
    </xf>
    <xf numFmtId="40" fontId="233" fillId="0" borderId="0" applyBorder="0">
      <alignment horizontal="right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8" fontId="8" fillId="0" borderId="19">
      <alignment horizontal="right" vertical="center"/>
    </xf>
    <xf numFmtId="289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90" fontId="8" fillId="0" borderId="45">
      <alignment horizontal="right" vertical="center"/>
    </xf>
    <xf numFmtId="290" fontId="8" fillId="0" borderId="45">
      <alignment horizontal="right" vertical="center"/>
    </xf>
    <xf numFmtId="290" fontId="8" fillId="0" borderId="45">
      <alignment horizontal="right" vertical="center"/>
    </xf>
    <xf numFmtId="290" fontId="8" fillId="0" borderId="45">
      <alignment horizontal="right" vertical="center"/>
    </xf>
    <xf numFmtId="291" fontId="8" fillId="0" borderId="19">
      <alignment horizontal="right" vertical="center"/>
    </xf>
    <xf numFmtId="291" fontId="8" fillId="0" borderId="19">
      <alignment horizontal="right" vertical="center"/>
    </xf>
    <xf numFmtId="291" fontId="8" fillId="0" borderId="19">
      <alignment horizontal="right" vertical="center"/>
    </xf>
    <xf numFmtId="291" fontId="8" fillId="0" borderId="19">
      <alignment horizontal="right" vertical="center"/>
    </xf>
    <xf numFmtId="291" fontId="8" fillId="0" borderId="19">
      <alignment horizontal="right" vertical="center"/>
    </xf>
    <xf numFmtId="291" fontId="8" fillId="0" borderId="19">
      <alignment horizontal="right" vertical="center"/>
    </xf>
    <xf numFmtId="291" fontId="8" fillId="0" borderId="19">
      <alignment horizontal="right" vertical="center"/>
    </xf>
    <xf numFmtId="291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90" fontId="8" fillId="0" borderId="45">
      <alignment horizontal="right" vertical="center"/>
    </xf>
    <xf numFmtId="290" fontId="8" fillId="0" borderId="45">
      <alignment horizontal="right" vertical="center"/>
    </xf>
    <xf numFmtId="290" fontId="8" fillId="0" borderId="45">
      <alignment horizontal="right" vertical="center"/>
    </xf>
    <xf numFmtId="290" fontId="8" fillId="0" borderId="45">
      <alignment horizontal="right" vertical="center"/>
    </xf>
    <xf numFmtId="290" fontId="8" fillId="0" borderId="45">
      <alignment horizontal="right" vertical="center"/>
    </xf>
    <xf numFmtId="290" fontId="8" fillId="0" borderId="45">
      <alignment horizontal="right" vertical="center"/>
    </xf>
    <xf numFmtId="290" fontId="8" fillId="0" borderId="45">
      <alignment horizontal="right" vertical="center"/>
    </xf>
    <xf numFmtId="290" fontId="8" fillId="0" borderId="45">
      <alignment horizontal="right" vertical="center"/>
    </xf>
    <xf numFmtId="290" fontId="8" fillId="0" borderId="45">
      <alignment horizontal="right" vertical="center"/>
    </xf>
    <xf numFmtId="290" fontId="8" fillId="0" borderId="45">
      <alignment horizontal="right" vertical="center"/>
    </xf>
    <xf numFmtId="290" fontId="8" fillId="0" borderId="45">
      <alignment horizontal="right" vertical="center"/>
    </xf>
    <xf numFmtId="290" fontId="8" fillId="0" borderId="45">
      <alignment horizontal="right" vertical="center"/>
    </xf>
    <xf numFmtId="290" fontId="8" fillId="0" borderId="45">
      <alignment horizontal="right" vertical="center"/>
    </xf>
    <xf numFmtId="290" fontId="8" fillId="0" borderId="45">
      <alignment horizontal="right" vertical="center"/>
    </xf>
    <xf numFmtId="290" fontId="8" fillId="0" borderId="45">
      <alignment horizontal="right" vertical="center"/>
    </xf>
    <xf numFmtId="290" fontId="8" fillId="0" borderId="45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90" fontId="8" fillId="0" borderId="45">
      <alignment horizontal="right" vertical="center"/>
    </xf>
    <xf numFmtId="290" fontId="8" fillId="0" borderId="45">
      <alignment horizontal="right" vertical="center"/>
    </xf>
    <xf numFmtId="290" fontId="8" fillId="0" borderId="45">
      <alignment horizontal="right" vertical="center"/>
    </xf>
    <xf numFmtId="290" fontId="8" fillId="0" borderId="45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77" fontId="8" fillId="0" borderId="19">
      <alignment horizontal="right" vertical="center"/>
    </xf>
    <xf numFmtId="277" fontId="8" fillId="0" borderId="19">
      <alignment horizontal="right" vertical="center"/>
    </xf>
    <xf numFmtId="277" fontId="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92" fontId="234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77" fontId="8" fillId="0" borderId="19">
      <alignment horizontal="right" vertical="center"/>
    </xf>
    <xf numFmtId="277" fontId="8" fillId="0" borderId="19">
      <alignment horizontal="right" vertical="center"/>
    </xf>
    <xf numFmtId="277" fontId="8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94" fontId="50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87" fontId="63" fillId="0" borderId="19">
      <alignment horizontal="right" vertical="center"/>
    </xf>
    <xf numFmtId="294" fontId="50" fillId="0" borderId="19">
      <alignment horizontal="right" vertical="center"/>
    </xf>
    <xf numFmtId="287" fontId="63" fillId="0" borderId="19">
      <alignment horizontal="right" vertical="center"/>
    </xf>
    <xf numFmtId="171" fontId="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94" fontId="50" fillId="0" borderId="19">
      <alignment horizontal="right" vertical="center"/>
    </xf>
    <xf numFmtId="295" fontId="235" fillId="0" borderId="19">
      <alignment horizontal="right" vertical="center"/>
    </xf>
    <xf numFmtId="295" fontId="59" fillId="0" borderId="19">
      <alignment horizontal="right" vertical="center"/>
    </xf>
    <xf numFmtId="295" fontId="235" fillId="0" borderId="19">
      <alignment horizontal="right" vertical="center"/>
    </xf>
    <xf numFmtId="295" fontId="59" fillId="0" borderId="19">
      <alignment horizontal="right" vertical="center"/>
    </xf>
    <xf numFmtId="295" fontId="59" fillId="0" borderId="19">
      <alignment horizontal="right" vertical="center"/>
    </xf>
    <xf numFmtId="296" fontId="59" fillId="0" borderId="45">
      <alignment horizontal="right" vertical="center"/>
    </xf>
    <xf numFmtId="295" fontId="59" fillId="0" borderId="19">
      <alignment horizontal="right" vertical="center"/>
    </xf>
    <xf numFmtId="296" fontId="59" fillId="0" borderId="45">
      <alignment horizontal="right" vertical="center"/>
    </xf>
    <xf numFmtId="296" fontId="59" fillId="0" borderId="45">
      <alignment horizontal="right" vertical="center"/>
    </xf>
    <xf numFmtId="296" fontId="59" fillId="0" borderId="45">
      <alignment horizontal="right" vertical="center"/>
    </xf>
    <xf numFmtId="296" fontId="59" fillId="0" borderId="45">
      <alignment horizontal="right" vertical="center"/>
    </xf>
    <xf numFmtId="295" fontId="59" fillId="0" borderId="19">
      <alignment horizontal="right" vertical="center"/>
    </xf>
    <xf numFmtId="295" fontId="59" fillId="0" borderId="19">
      <alignment horizontal="right" vertical="center"/>
    </xf>
    <xf numFmtId="295" fontId="59" fillId="0" borderId="19">
      <alignment horizontal="right" vertical="center"/>
    </xf>
    <xf numFmtId="295" fontId="59" fillId="0" borderId="19">
      <alignment horizontal="right" vertical="center"/>
    </xf>
    <xf numFmtId="296" fontId="59" fillId="0" borderId="45">
      <alignment horizontal="right" vertical="center"/>
    </xf>
    <xf numFmtId="295" fontId="59" fillId="0" borderId="19">
      <alignment horizontal="right" vertical="center"/>
    </xf>
    <xf numFmtId="295" fontId="59" fillId="0" borderId="19">
      <alignment horizontal="right" vertical="center"/>
    </xf>
    <xf numFmtId="295" fontId="59" fillId="0" borderId="19">
      <alignment horizontal="right" vertical="center"/>
    </xf>
    <xf numFmtId="295" fontId="59" fillId="0" borderId="19">
      <alignment horizontal="right" vertical="center"/>
    </xf>
    <xf numFmtId="295" fontId="235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295" fontId="235" fillId="0" borderId="19">
      <alignment horizontal="right" vertical="center"/>
    </xf>
    <xf numFmtId="294" fontId="50" fillId="0" borderId="19">
      <alignment horizontal="right" vertical="center"/>
    </xf>
    <xf numFmtId="297" fontId="48" fillId="0" borderId="19">
      <alignment horizontal="right" vertical="center"/>
    </xf>
    <xf numFmtId="294" fontId="50" fillId="0" borderId="19">
      <alignment horizontal="right" vertical="center"/>
    </xf>
    <xf numFmtId="297" fontId="48" fillId="0" borderId="19">
      <alignment horizontal="right" vertical="center"/>
    </xf>
    <xf numFmtId="294" fontId="50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5" fontId="235" fillId="0" borderId="19">
      <alignment horizontal="right" vertical="center"/>
    </xf>
    <xf numFmtId="295" fontId="235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7" fontId="4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171" fontId="8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8" fontId="8" fillId="0" borderId="19">
      <alignment horizontal="right" vertical="center"/>
    </xf>
    <xf numFmtId="295" fontId="59" fillId="0" borderId="19">
      <alignment horizontal="right" vertical="center"/>
    </xf>
    <xf numFmtId="294" fontId="50" fillId="0" borderId="19">
      <alignment horizontal="right" vertical="center"/>
    </xf>
    <xf numFmtId="298" fontId="8" fillId="0" borderId="19">
      <alignment horizontal="right" vertical="center"/>
    </xf>
    <xf numFmtId="295" fontId="59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4" fontId="50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95" fontId="59" fillId="0" borderId="19">
      <alignment horizontal="right" vertical="center"/>
    </xf>
    <xf numFmtId="298" fontId="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5" fontId="59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5" fontId="235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295" fontId="59" fillId="0" borderId="19">
      <alignment horizontal="right" vertical="center"/>
    </xf>
    <xf numFmtId="297" fontId="48" fillId="0" borderId="19">
      <alignment horizontal="right" vertical="center"/>
    </xf>
    <xf numFmtId="295" fontId="59" fillId="0" borderId="19">
      <alignment horizontal="right" vertical="center"/>
    </xf>
    <xf numFmtId="296" fontId="59" fillId="0" borderId="45">
      <alignment horizontal="right" vertical="center"/>
    </xf>
    <xf numFmtId="295" fontId="59" fillId="0" borderId="19">
      <alignment horizontal="right" vertical="center"/>
    </xf>
    <xf numFmtId="295" fontId="59" fillId="0" borderId="19">
      <alignment horizontal="right" vertical="center"/>
    </xf>
    <xf numFmtId="296" fontId="59" fillId="0" borderId="45">
      <alignment horizontal="right" vertical="center"/>
    </xf>
    <xf numFmtId="296" fontId="59" fillId="0" borderId="45">
      <alignment horizontal="right" vertical="center"/>
    </xf>
    <xf numFmtId="295" fontId="59" fillId="0" borderId="19">
      <alignment horizontal="right" vertical="center"/>
    </xf>
    <xf numFmtId="295" fontId="59" fillId="0" borderId="19">
      <alignment horizontal="right" vertical="center"/>
    </xf>
    <xf numFmtId="295" fontId="59" fillId="0" borderId="19">
      <alignment horizontal="right" vertical="center"/>
    </xf>
    <xf numFmtId="295" fontId="59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5" fontId="59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9" fontId="48" fillId="0" borderId="45">
      <alignment horizontal="right" vertical="center"/>
    </xf>
    <xf numFmtId="299" fontId="48" fillId="0" borderId="45">
      <alignment horizontal="right" vertical="center"/>
    </xf>
    <xf numFmtId="299" fontId="48" fillId="0" borderId="45">
      <alignment horizontal="right" vertical="center"/>
    </xf>
    <xf numFmtId="299" fontId="48" fillId="0" borderId="45">
      <alignment horizontal="right" vertical="center"/>
    </xf>
    <xf numFmtId="299" fontId="48" fillId="0" borderId="45">
      <alignment horizontal="right" vertical="center"/>
    </xf>
    <xf numFmtId="299" fontId="48" fillId="0" borderId="45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5" fontId="59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5" fontId="235" fillId="0" borderId="19">
      <alignment horizontal="right" vertical="center"/>
    </xf>
    <xf numFmtId="295" fontId="59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9" fontId="48" fillId="0" borderId="45">
      <alignment horizontal="right" vertical="center"/>
    </xf>
    <xf numFmtId="299" fontId="48" fillId="0" borderId="45">
      <alignment horizontal="right" vertical="center"/>
    </xf>
    <xf numFmtId="299" fontId="48" fillId="0" borderId="45">
      <alignment horizontal="right" vertical="center"/>
    </xf>
    <xf numFmtId="297" fontId="48" fillId="0" borderId="19">
      <alignment horizontal="right" vertical="center"/>
    </xf>
    <xf numFmtId="295" fontId="59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5" fontId="59" fillId="0" borderId="19">
      <alignment horizontal="right" vertical="center"/>
    </xf>
    <xf numFmtId="297" fontId="4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295" fontId="59" fillId="0" borderId="19">
      <alignment horizontal="right" vertical="center"/>
    </xf>
    <xf numFmtId="295" fontId="59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4" fontId="50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5" fontId="235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292" fontId="234" fillId="0" borderId="19">
      <alignment horizontal="right" vertical="center"/>
    </xf>
    <xf numFmtId="294" fontId="50" fillId="0" borderId="19">
      <alignment horizontal="right" vertical="center"/>
    </xf>
    <xf numFmtId="300" fontId="88" fillId="0" borderId="19">
      <alignment horizontal="right" vertical="center"/>
    </xf>
    <xf numFmtId="292" fontId="234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7" fontId="48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87" fontId="63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5" fontId="59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5" fontId="59" fillId="0" borderId="19">
      <alignment horizontal="right" vertical="center"/>
    </xf>
    <xf numFmtId="294" fontId="50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5" fontId="59" fillId="0" borderId="19">
      <alignment horizontal="right" vertical="center"/>
    </xf>
    <xf numFmtId="295" fontId="59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300" fontId="88" fillId="0" borderId="19">
      <alignment horizontal="right" vertical="center"/>
    </xf>
    <xf numFmtId="300" fontId="88" fillId="0" borderId="19">
      <alignment horizontal="right" vertical="center"/>
    </xf>
    <xf numFmtId="300" fontId="88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2" fontId="234" fillId="0" borderId="19">
      <alignment horizontal="right" vertical="center"/>
    </xf>
    <xf numFmtId="300" fontId="88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301" fontId="63" fillId="0" borderId="45">
      <alignment horizontal="right" vertical="center"/>
    </xf>
    <xf numFmtId="301" fontId="63" fillId="0" borderId="45">
      <alignment horizontal="right" vertical="center"/>
    </xf>
    <xf numFmtId="301" fontId="63" fillId="0" borderId="45">
      <alignment horizontal="right" vertical="center"/>
    </xf>
    <xf numFmtId="301" fontId="63" fillId="0" borderId="45">
      <alignment horizontal="right" vertical="center"/>
    </xf>
    <xf numFmtId="301" fontId="63" fillId="0" borderId="45">
      <alignment horizontal="right" vertical="center"/>
    </xf>
    <xf numFmtId="301" fontId="63" fillId="0" borderId="45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92" fontId="234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301" fontId="63" fillId="0" borderId="45">
      <alignment horizontal="right" vertical="center"/>
    </xf>
    <xf numFmtId="301" fontId="63" fillId="0" borderId="45">
      <alignment horizontal="right" vertical="center"/>
    </xf>
    <xf numFmtId="301" fontId="63" fillId="0" borderId="45">
      <alignment horizontal="right" vertical="center"/>
    </xf>
    <xf numFmtId="300" fontId="88" fillId="0" borderId="19">
      <alignment horizontal="right" vertical="center"/>
    </xf>
    <xf numFmtId="292" fontId="234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300" fontId="88" fillId="0" borderId="19">
      <alignment horizontal="right" vertical="center"/>
    </xf>
    <xf numFmtId="300" fontId="88" fillId="0" borderId="19">
      <alignment horizontal="right" vertical="center"/>
    </xf>
    <xf numFmtId="300" fontId="88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300" fontId="8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300" fontId="88" fillId="0" borderId="19">
      <alignment horizontal="right" vertical="center"/>
    </xf>
    <xf numFmtId="300" fontId="88" fillId="0" borderId="19">
      <alignment horizontal="right" vertical="center"/>
    </xf>
    <xf numFmtId="300" fontId="88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92" fontId="234" fillId="0" borderId="19">
      <alignment horizontal="right" vertical="center"/>
    </xf>
    <xf numFmtId="287" fontId="63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2" fontId="234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7" fontId="48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97" fontId="48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87" fontId="63" fillId="0" borderId="19">
      <alignment horizontal="right" vertical="center"/>
    </xf>
    <xf numFmtId="274" fontId="88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87" fontId="63" fillId="0" borderId="19">
      <alignment horizontal="right" vertical="center"/>
    </xf>
    <xf numFmtId="302" fontId="88" fillId="0" borderId="19">
      <alignment horizontal="right" vertical="center"/>
    </xf>
    <xf numFmtId="302" fontId="88" fillId="0" borderId="19">
      <alignment horizontal="right" vertical="center"/>
    </xf>
    <xf numFmtId="302" fontId="88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98" fontId="8" fillId="0" borderId="19">
      <alignment horizontal="right" vertical="center"/>
    </xf>
    <xf numFmtId="294" fontId="50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94" fontId="50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94" fontId="50" fillId="0" borderId="19">
      <alignment horizontal="right" vertical="center"/>
    </xf>
    <xf numFmtId="171" fontId="8" fillId="0" borderId="19">
      <alignment horizontal="right" vertical="center"/>
    </xf>
    <xf numFmtId="274" fontId="88" fillId="0" borderId="19">
      <alignment horizontal="right" vertical="center"/>
    </xf>
    <xf numFmtId="298" fontId="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87" fontId="63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87" fontId="63" fillId="0" borderId="19">
      <alignment horizontal="right" vertical="center"/>
    </xf>
    <xf numFmtId="274" fontId="88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74" fontId="8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171" fontId="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171" fontId="8" fillId="0" borderId="19">
      <alignment horizontal="right" vertical="center"/>
    </xf>
    <xf numFmtId="298" fontId="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298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298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287" fontId="63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171" fontId="8" fillId="0" borderId="19">
      <alignment horizontal="right" vertical="center"/>
    </xf>
    <xf numFmtId="295" fontId="235" fillId="0" borderId="19">
      <alignment horizontal="right" vertical="center"/>
    </xf>
    <xf numFmtId="295" fontId="59" fillId="0" borderId="19">
      <alignment horizontal="right" vertical="center"/>
    </xf>
    <xf numFmtId="295" fontId="235" fillId="0" borderId="19">
      <alignment horizontal="right" vertical="center"/>
    </xf>
    <xf numFmtId="295" fontId="59" fillId="0" borderId="19">
      <alignment horizontal="right" vertical="center"/>
    </xf>
    <xf numFmtId="295" fontId="59" fillId="0" borderId="19">
      <alignment horizontal="right" vertical="center"/>
    </xf>
    <xf numFmtId="296" fontId="59" fillId="0" borderId="45">
      <alignment horizontal="right" vertical="center"/>
    </xf>
    <xf numFmtId="295" fontId="59" fillId="0" borderId="19">
      <alignment horizontal="right" vertical="center"/>
    </xf>
    <xf numFmtId="296" fontId="59" fillId="0" borderId="45">
      <alignment horizontal="right" vertical="center"/>
    </xf>
    <xf numFmtId="296" fontId="59" fillId="0" borderId="45">
      <alignment horizontal="right" vertical="center"/>
    </xf>
    <xf numFmtId="296" fontId="59" fillId="0" borderId="45">
      <alignment horizontal="right" vertical="center"/>
    </xf>
    <xf numFmtId="296" fontId="59" fillId="0" borderId="45">
      <alignment horizontal="right" vertical="center"/>
    </xf>
    <xf numFmtId="295" fontId="59" fillId="0" borderId="19">
      <alignment horizontal="right" vertical="center"/>
    </xf>
    <xf numFmtId="295" fontId="59" fillId="0" borderId="19">
      <alignment horizontal="right" vertical="center"/>
    </xf>
    <xf numFmtId="295" fontId="59" fillId="0" borderId="19">
      <alignment horizontal="right" vertical="center"/>
    </xf>
    <xf numFmtId="295" fontId="59" fillId="0" borderId="19">
      <alignment horizontal="right" vertical="center"/>
    </xf>
    <xf numFmtId="296" fontId="59" fillId="0" borderId="45">
      <alignment horizontal="right" vertical="center"/>
    </xf>
    <xf numFmtId="295" fontId="59" fillId="0" borderId="19">
      <alignment horizontal="right" vertical="center"/>
    </xf>
    <xf numFmtId="295" fontId="59" fillId="0" borderId="19">
      <alignment horizontal="right" vertical="center"/>
    </xf>
    <xf numFmtId="295" fontId="59" fillId="0" borderId="19">
      <alignment horizontal="right" vertical="center"/>
    </xf>
    <xf numFmtId="295" fontId="59" fillId="0" borderId="19">
      <alignment horizontal="right" vertical="center"/>
    </xf>
    <xf numFmtId="295" fontId="235" fillId="0" borderId="19">
      <alignment horizontal="right" vertical="center"/>
    </xf>
    <xf numFmtId="171" fontId="8" fillId="0" borderId="19">
      <alignment horizontal="right" vertical="center"/>
    </xf>
    <xf numFmtId="294" fontId="50" fillId="0" borderId="19">
      <alignment horizontal="right" vertical="center"/>
    </xf>
    <xf numFmtId="287" fontId="63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45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300" fontId="88" fillId="0" borderId="19">
      <alignment horizontal="right" vertical="center"/>
    </xf>
    <xf numFmtId="300" fontId="88" fillId="0" borderId="19">
      <alignment horizontal="right" vertical="center"/>
    </xf>
    <xf numFmtId="300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171" fontId="8" fillId="0" borderId="19">
      <alignment horizontal="right" vertical="center"/>
    </xf>
    <xf numFmtId="303" fontId="8" fillId="0" borderId="45">
      <alignment horizontal="right" vertical="center"/>
    </xf>
    <xf numFmtId="303" fontId="8" fillId="0" borderId="45">
      <alignment horizontal="right" vertical="center"/>
    </xf>
    <xf numFmtId="303" fontId="8" fillId="0" borderId="45">
      <alignment horizontal="right" vertical="center"/>
    </xf>
    <xf numFmtId="274" fontId="88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303" fontId="8" fillId="0" borderId="45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300" fontId="88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304" fontId="236" fillId="7" borderId="18" applyFont="0" applyFill="0" applyBorder="0"/>
    <xf numFmtId="303" fontId="8" fillId="0" borderId="45">
      <alignment horizontal="right" vertical="center"/>
    </xf>
    <xf numFmtId="303" fontId="8" fillId="0" borderId="45">
      <alignment horizontal="right" vertical="center"/>
    </xf>
    <xf numFmtId="303" fontId="8" fillId="0" borderId="45">
      <alignment horizontal="right" vertical="center"/>
    </xf>
    <xf numFmtId="303" fontId="8" fillId="0" borderId="45">
      <alignment horizontal="right" vertical="center"/>
    </xf>
    <xf numFmtId="300" fontId="8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304" fontId="236" fillId="7" borderId="18" applyFont="0" applyFill="0" applyBorder="0"/>
    <xf numFmtId="303" fontId="8" fillId="0" borderId="45">
      <alignment horizontal="right" vertical="center"/>
    </xf>
    <xf numFmtId="303" fontId="8" fillId="0" borderId="45">
      <alignment horizontal="right" vertical="center"/>
    </xf>
    <xf numFmtId="303" fontId="8" fillId="0" borderId="45">
      <alignment horizontal="right" vertical="center"/>
    </xf>
    <xf numFmtId="303" fontId="8" fillId="0" borderId="45">
      <alignment horizontal="right" vertical="center"/>
    </xf>
    <xf numFmtId="300" fontId="88" fillId="0" borderId="19">
      <alignment horizontal="right" vertical="center"/>
    </xf>
    <xf numFmtId="300" fontId="88" fillId="0" borderId="19">
      <alignment horizontal="right" vertical="center"/>
    </xf>
    <xf numFmtId="300" fontId="8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294" fontId="50" fillId="0" borderId="19">
      <alignment horizontal="right" vertical="center"/>
    </xf>
    <xf numFmtId="171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294" fontId="50" fillId="0" borderId="19">
      <alignment horizontal="right" vertical="center"/>
    </xf>
    <xf numFmtId="305" fontId="1" fillId="0" borderId="19">
      <alignment horizontal="right" vertical="center"/>
    </xf>
    <xf numFmtId="305" fontId="1" fillId="0" borderId="19">
      <alignment horizontal="right" vertical="center"/>
    </xf>
    <xf numFmtId="305" fontId="1" fillId="0" borderId="19">
      <alignment horizontal="right" vertical="center"/>
    </xf>
    <xf numFmtId="305" fontId="1" fillId="0" borderId="19">
      <alignment horizontal="right" vertical="center"/>
    </xf>
    <xf numFmtId="305" fontId="1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5" fontId="235" fillId="0" borderId="19">
      <alignment horizontal="right" vertical="center"/>
    </xf>
    <xf numFmtId="295" fontId="59" fillId="0" borderId="19">
      <alignment horizontal="right" vertical="center"/>
    </xf>
    <xf numFmtId="295" fontId="235" fillId="0" borderId="19">
      <alignment horizontal="right" vertical="center"/>
    </xf>
    <xf numFmtId="295" fontId="59" fillId="0" borderId="19">
      <alignment horizontal="right" vertical="center"/>
    </xf>
    <xf numFmtId="295" fontId="59" fillId="0" borderId="19">
      <alignment horizontal="right" vertical="center"/>
    </xf>
    <xf numFmtId="296" fontId="59" fillId="0" borderId="45">
      <alignment horizontal="right" vertical="center"/>
    </xf>
    <xf numFmtId="295" fontId="59" fillId="0" borderId="19">
      <alignment horizontal="right" vertical="center"/>
    </xf>
    <xf numFmtId="296" fontId="59" fillId="0" borderId="45">
      <alignment horizontal="right" vertical="center"/>
    </xf>
    <xf numFmtId="296" fontId="59" fillId="0" borderId="45">
      <alignment horizontal="right" vertical="center"/>
    </xf>
    <xf numFmtId="296" fontId="59" fillId="0" borderId="45">
      <alignment horizontal="right" vertical="center"/>
    </xf>
    <xf numFmtId="296" fontId="59" fillId="0" borderId="45">
      <alignment horizontal="right" vertical="center"/>
    </xf>
    <xf numFmtId="295" fontId="59" fillId="0" borderId="19">
      <alignment horizontal="right" vertical="center"/>
    </xf>
    <xf numFmtId="295" fontId="59" fillId="0" borderId="19">
      <alignment horizontal="right" vertical="center"/>
    </xf>
    <xf numFmtId="295" fontId="59" fillId="0" borderId="19">
      <alignment horizontal="right" vertical="center"/>
    </xf>
    <xf numFmtId="295" fontId="59" fillId="0" borderId="19">
      <alignment horizontal="right" vertical="center"/>
    </xf>
    <xf numFmtId="296" fontId="59" fillId="0" borderId="45">
      <alignment horizontal="right" vertical="center"/>
    </xf>
    <xf numFmtId="295" fontId="59" fillId="0" borderId="19">
      <alignment horizontal="right" vertical="center"/>
    </xf>
    <xf numFmtId="295" fontId="59" fillId="0" borderId="19">
      <alignment horizontal="right" vertical="center"/>
    </xf>
    <xf numFmtId="295" fontId="59" fillId="0" borderId="19">
      <alignment horizontal="right" vertical="center"/>
    </xf>
    <xf numFmtId="295" fontId="59" fillId="0" borderId="19">
      <alignment horizontal="right" vertical="center"/>
    </xf>
    <xf numFmtId="295" fontId="235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300" fontId="88" fillId="0" borderId="19">
      <alignment horizontal="right" vertical="center"/>
    </xf>
    <xf numFmtId="300" fontId="88" fillId="0" borderId="19">
      <alignment horizontal="right" vertical="center"/>
    </xf>
    <xf numFmtId="300" fontId="8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294" fontId="50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306" fontId="8" fillId="0" borderId="19">
      <alignment horizontal="right" vertical="center"/>
    </xf>
    <xf numFmtId="306" fontId="8" fillId="0" borderId="19">
      <alignment horizontal="right" vertical="center"/>
    </xf>
    <xf numFmtId="306" fontId="8" fillId="0" borderId="19">
      <alignment horizontal="right" vertical="center"/>
    </xf>
    <xf numFmtId="306" fontId="8" fillId="0" borderId="19">
      <alignment horizontal="right" vertical="center"/>
    </xf>
    <xf numFmtId="306" fontId="8" fillId="0" borderId="19">
      <alignment horizontal="right" vertical="center"/>
    </xf>
    <xf numFmtId="306" fontId="8" fillId="0" borderId="19">
      <alignment horizontal="right" vertical="center"/>
    </xf>
    <xf numFmtId="306" fontId="8" fillId="0" borderId="19">
      <alignment horizontal="right" vertical="center"/>
    </xf>
    <xf numFmtId="306" fontId="8" fillId="0" borderId="19">
      <alignment horizontal="right" vertical="center"/>
    </xf>
    <xf numFmtId="306" fontId="8" fillId="0" borderId="19">
      <alignment horizontal="right" vertical="center"/>
    </xf>
    <xf numFmtId="306" fontId="8" fillId="0" borderId="19">
      <alignment horizontal="right" vertical="center"/>
    </xf>
    <xf numFmtId="306" fontId="8" fillId="0" borderId="19">
      <alignment horizontal="right" vertical="center"/>
    </xf>
    <xf numFmtId="306" fontId="8" fillId="0" borderId="19">
      <alignment horizontal="right" vertical="center"/>
    </xf>
    <xf numFmtId="307" fontId="8" fillId="0" borderId="45">
      <alignment horizontal="right" vertical="center"/>
    </xf>
    <xf numFmtId="307" fontId="8" fillId="0" borderId="45">
      <alignment horizontal="right" vertical="center"/>
    </xf>
    <xf numFmtId="307" fontId="8" fillId="0" borderId="45">
      <alignment horizontal="right" vertical="center"/>
    </xf>
    <xf numFmtId="307" fontId="8" fillId="0" borderId="45">
      <alignment horizontal="right" vertical="center"/>
    </xf>
    <xf numFmtId="307" fontId="8" fillId="0" borderId="45">
      <alignment horizontal="right" vertical="center"/>
    </xf>
    <xf numFmtId="307" fontId="8" fillId="0" borderId="45">
      <alignment horizontal="right" vertical="center"/>
    </xf>
    <xf numFmtId="307" fontId="8" fillId="0" borderId="45">
      <alignment horizontal="right" vertical="center"/>
    </xf>
    <xf numFmtId="307" fontId="8" fillId="0" borderId="45">
      <alignment horizontal="right" vertical="center"/>
    </xf>
    <xf numFmtId="306" fontId="8" fillId="0" borderId="19">
      <alignment horizontal="right" vertical="center"/>
    </xf>
    <xf numFmtId="306" fontId="8" fillId="0" borderId="19">
      <alignment horizontal="right" vertical="center"/>
    </xf>
    <xf numFmtId="306" fontId="8" fillId="0" borderId="19">
      <alignment horizontal="right" vertical="center"/>
    </xf>
    <xf numFmtId="306" fontId="8" fillId="0" borderId="19">
      <alignment horizontal="right" vertical="center"/>
    </xf>
    <xf numFmtId="307" fontId="8" fillId="0" borderId="45">
      <alignment horizontal="right" vertical="center"/>
    </xf>
    <xf numFmtId="307" fontId="8" fillId="0" borderId="45">
      <alignment horizontal="right" vertical="center"/>
    </xf>
    <xf numFmtId="307" fontId="8" fillId="0" borderId="45">
      <alignment horizontal="right" vertical="center"/>
    </xf>
    <xf numFmtId="307" fontId="8" fillId="0" borderId="45">
      <alignment horizontal="right" vertical="center"/>
    </xf>
    <xf numFmtId="306" fontId="8" fillId="0" borderId="19">
      <alignment horizontal="right" vertical="center"/>
    </xf>
    <xf numFmtId="306" fontId="8" fillId="0" borderId="19">
      <alignment horizontal="right" vertical="center"/>
    </xf>
    <xf numFmtId="306" fontId="8" fillId="0" borderId="19">
      <alignment horizontal="right" vertical="center"/>
    </xf>
    <xf numFmtId="306" fontId="8" fillId="0" borderId="19">
      <alignment horizontal="right" vertical="center"/>
    </xf>
    <xf numFmtId="307" fontId="8" fillId="0" borderId="45">
      <alignment horizontal="right" vertical="center"/>
    </xf>
    <xf numFmtId="307" fontId="8" fillId="0" borderId="45">
      <alignment horizontal="right" vertical="center"/>
    </xf>
    <xf numFmtId="307" fontId="8" fillId="0" borderId="45">
      <alignment horizontal="right" vertical="center"/>
    </xf>
    <xf numFmtId="307" fontId="8" fillId="0" borderId="45">
      <alignment horizontal="right" vertical="center"/>
    </xf>
    <xf numFmtId="307" fontId="8" fillId="0" borderId="45">
      <alignment horizontal="right" vertical="center"/>
    </xf>
    <xf numFmtId="307" fontId="8" fillId="0" borderId="45">
      <alignment horizontal="right" vertical="center"/>
    </xf>
    <xf numFmtId="307" fontId="8" fillId="0" borderId="45">
      <alignment horizontal="right" vertical="center"/>
    </xf>
    <xf numFmtId="307" fontId="8" fillId="0" borderId="45">
      <alignment horizontal="right" vertical="center"/>
    </xf>
    <xf numFmtId="306" fontId="8" fillId="0" borderId="19">
      <alignment horizontal="right" vertical="center"/>
    </xf>
    <xf numFmtId="306" fontId="8" fillId="0" borderId="19">
      <alignment horizontal="right" vertical="center"/>
    </xf>
    <xf numFmtId="306" fontId="8" fillId="0" borderId="19">
      <alignment horizontal="right" vertical="center"/>
    </xf>
    <xf numFmtId="306" fontId="8" fillId="0" borderId="19">
      <alignment horizontal="right" vertical="center"/>
    </xf>
    <xf numFmtId="306" fontId="8" fillId="0" borderId="19">
      <alignment horizontal="right" vertical="center"/>
    </xf>
    <xf numFmtId="306" fontId="8" fillId="0" borderId="19">
      <alignment horizontal="right" vertical="center"/>
    </xf>
    <xf numFmtId="306" fontId="8" fillId="0" borderId="19">
      <alignment horizontal="right" vertical="center"/>
    </xf>
    <xf numFmtId="306" fontId="8" fillId="0" borderId="19">
      <alignment horizontal="right" vertical="center"/>
    </xf>
    <xf numFmtId="307" fontId="8" fillId="0" borderId="45">
      <alignment horizontal="right" vertical="center"/>
    </xf>
    <xf numFmtId="307" fontId="8" fillId="0" borderId="45">
      <alignment horizontal="right" vertical="center"/>
    </xf>
    <xf numFmtId="307" fontId="8" fillId="0" borderId="45">
      <alignment horizontal="right" vertical="center"/>
    </xf>
    <xf numFmtId="307" fontId="8" fillId="0" borderId="45">
      <alignment horizontal="right" vertical="center"/>
    </xf>
    <xf numFmtId="306" fontId="8" fillId="0" borderId="19">
      <alignment horizontal="right" vertical="center"/>
    </xf>
    <xf numFmtId="306" fontId="8" fillId="0" borderId="19">
      <alignment horizontal="right" vertical="center"/>
    </xf>
    <xf numFmtId="306" fontId="8" fillId="0" borderId="19">
      <alignment horizontal="right" vertical="center"/>
    </xf>
    <xf numFmtId="306" fontId="8" fillId="0" borderId="19">
      <alignment horizontal="right" vertical="center"/>
    </xf>
    <xf numFmtId="306" fontId="8" fillId="0" borderId="19">
      <alignment horizontal="right" vertical="center"/>
    </xf>
    <xf numFmtId="306" fontId="8" fillId="0" borderId="19">
      <alignment horizontal="right" vertical="center"/>
    </xf>
    <xf numFmtId="306" fontId="8" fillId="0" borderId="19">
      <alignment horizontal="right" vertical="center"/>
    </xf>
    <xf numFmtId="306" fontId="8" fillId="0" borderId="19">
      <alignment horizontal="right" vertical="center"/>
    </xf>
    <xf numFmtId="306" fontId="8" fillId="0" borderId="19">
      <alignment horizontal="right" vertical="center"/>
    </xf>
    <xf numFmtId="306" fontId="8" fillId="0" borderId="19">
      <alignment horizontal="right" vertical="center"/>
    </xf>
    <xf numFmtId="306" fontId="8" fillId="0" borderId="19">
      <alignment horizontal="right" vertical="center"/>
    </xf>
    <xf numFmtId="306" fontId="8" fillId="0" borderId="19">
      <alignment horizontal="right" vertical="center"/>
    </xf>
    <xf numFmtId="277" fontId="8" fillId="0" borderId="19">
      <alignment horizontal="right" vertical="center"/>
    </xf>
    <xf numFmtId="277" fontId="8" fillId="0" borderId="19">
      <alignment horizontal="right" vertical="center"/>
    </xf>
    <xf numFmtId="277" fontId="8" fillId="0" borderId="19">
      <alignment horizontal="right" vertical="center"/>
    </xf>
    <xf numFmtId="277" fontId="8" fillId="0" borderId="19">
      <alignment horizontal="right" vertical="center"/>
    </xf>
    <xf numFmtId="277" fontId="8" fillId="0" borderId="19">
      <alignment horizontal="right" vertical="center"/>
    </xf>
    <xf numFmtId="277" fontId="8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98" fontId="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88" fontId="8" fillId="0" borderId="19">
      <alignment horizontal="right" vertical="center"/>
    </xf>
    <xf numFmtId="289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90" fontId="8" fillId="0" borderId="45">
      <alignment horizontal="right" vertical="center"/>
    </xf>
    <xf numFmtId="290" fontId="8" fillId="0" borderId="45">
      <alignment horizontal="right" vertical="center"/>
    </xf>
    <xf numFmtId="290" fontId="8" fillId="0" borderId="45">
      <alignment horizontal="right" vertical="center"/>
    </xf>
    <xf numFmtId="290" fontId="8" fillId="0" borderId="45">
      <alignment horizontal="right" vertical="center"/>
    </xf>
    <xf numFmtId="291" fontId="8" fillId="0" borderId="19">
      <alignment horizontal="right" vertical="center"/>
    </xf>
    <xf numFmtId="291" fontId="8" fillId="0" borderId="19">
      <alignment horizontal="right" vertical="center"/>
    </xf>
    <xf numFmtId="291" fontId="8" fillId="0" borderId="19">
      <alignment horizontal="right" vertical="center"/>
    </xf>
    <xf numFmtId="291" fontId="8" fillId="0" borderId="19">
      <alignment horizontal="right" vertical="center"/>
    </xf>
    <xf numFmtId="291" fontId="8" fillId="0" borderId="19">
      <alignment horizontal="right" vertical="center"/>
    </xf>
    <xf numFmtId="291" fontId="8" fillId="0" borderId="19">
      <alignment horizontal="right" vertical="center"/>
    </xf>
    <xf numFmtId="291" fontId="8" fillId="0" borderId="19">
      <alignment horizontal="right" vertical="center"/>
    </xf>
    <xf numFmtId="291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90" fontId="8" fillId="0" borderId="45">
      <alignment horizontal="right" vertical="center"/>
    </xf>
    <xf numFmtId="290" fontId="8" fillId="0" borderId="45">
      <alignment horizontal="right" vertical="center"/>
    </xf>
    <xf numFmtId="290" fontId="8" fillId="0" borderId="45">
      <alignment horizontal="right" vertical="center"/>
    </xf>
    <xf numFmtId="290" fontId="8" fillId="0" borderId="45">
      <alignment horizontal="right" vertical="center"/>
    </xf>
    <xf numFmtId="290" fontId="8" fillId="0" borderId="45">
      <alignment horizontal="right" vertical="center"/>
    </xf>
    <xf numFmtId="290" fontId="8" fillId="0" borderId="45">
      <alignment horizontal="right" vertical="center"/>
    </xf>
    <xf numFmtId="290" fontId="8" fillId="0" borderId="45">
      <alignment horizontal="right" vertical="center"/>
    </xf>
    <xf numFmtId="290" fontId="8" fillId="0" borderId="45">
      <alignment horizontal="right" vertical="center"/>
    </xf>
    <xf numFmtId="290" fontId="8" fillId="0" borderId="45">
      <alignment horizontal="right" vertical="center"/>
    </xf>
    <xf numFmtId="290" fontId="8" fillId="0" borderId="45">
      <alignment horizontal="right" vertical="center"/>
    </xf>
    <xf numFmtId="290" fontId="8" fillId="0" borderId="45">
      <alignment horizontal="right" vertical="center"/>
    </xf>
    <xf numFmtId="290" fontId="8" fillId="0" borderId="45">
      <alignment horizontal="right" vertical="center"/>
    </xf>
    <xf numFmtId="290" fontId="8" fillId="0" borderId="45">
      <alignment horizontal="right" vertical="center"/>
    </xf>
    <xf numFmtId="290" fontId="8" fillId="0" borderId="45">
      <alignment horizontal="right" vertical="center"/>
    </xf>
    <xf numFmtId="290" fontId="8" fillId="0" borderId="45">
      <alignment horizontal="right" vertical="center"/>
    </xf>
    <xf numFmtId="290" fontId="8" fillId="0" borderId="45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90" fontId="8" fillId="0" borderId="45">
      <alignment horizontal="right" vertical="center"/>
    </xf>
    <xf numFmtId="290" fontId="8" fillId="0" borderId="45">
      <alignment horizontal="right" vertical="center"/>
    </xf>
    <xf numFmtId="290" fontId="8" fillId="0" borderId="45">
      <alignment horizontal="right" vertical="center"/>
    </xf>
    <xf numFmtId="290" fontId="8" fillId="0" borderId="45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87" fontId="63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7" fontId="8" fillId="0" borderId="19">
      <alignment horizontal="right" vertical="center"/>
    </xf>
    <xf numFmtId="277" fontId="8" fillId="0" borderId="19">
      <alignment horizontal="right" vertical="center"/>
    </xf>
    <xf numFmtId="277" fontId="8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301" fontId="63" fillId="0" borderId="45">
      <alignment horizontal="right" vertical="center"/>
    </xf>
    <xf numFmtId="301" fontId="63" fillId="0" borderId="45">
      <alignment horizontal="right" vertical="center"/>
    </xf>
    <xf numFmtId="301" fontId="63" fillId="0" borderId="45">
      <alignment horizontal="right" vertical="center"/>
    </xf>
    <xf numFmtId="301" fontId="63" fillId="0" borderId="45">
      <alignment horizontal="right" vertical="center"/>
    </xf>
    <xf numFmtId="301" fontId="63" fillId="0" borderId="45">
      <alignment horizontal="right" vertical="center"/>
    </xf>
    <xf numFmtId="301" fontId="63" fillId="0" borderId="45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301" fontId="63" fillId="0" borderId="45">
      <alignment horizontal="right" vertical="center"/>
    </xf>
    <xf numFmtId="301" fontId="63" fillId="0" borderId="45">
      <alignment horizontal="right" vertical="center"/>
    </xf>
    <xf numFmtId="301" fontId="63" fillId="0" borderId="45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301" fontId="63" fillId="0" borderId="45">
      <alignment horizontal="right" vertical="center"/>
    </xf>
    <xf numFmtId="301" fontId="63" fillId="0" borderId="45">
      <alignment horizontal="right" vertical="center"/>
    </xf>
    <xf numFmtId="301" fontId="63" fillId="0" borderId="45">
      <alignment horizontal="right" vertical="center"/>
    </xf>
    <xf numFmtId="301" fontId="63" fillId="0" borderId="45">
      <alignment horizontal="right" vertical="center"/>
    </xf>
    <xf numFmtId="301" fontId="63" fillId="0" borderId="45">
      <alignment horizontal="right" vertical="center"/>
    </xf>
    <xf numFmtId="301" fontId="63" fillId="0" borderId="45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301" fontId="63" fillId="0" borderId="45">
      <alignment horizontal="right" vertical="center"/>
    </xf>
    <xf numFmtId="301" fontId="63" fillId="0" borderId="45">
      <alignment horizontal="right" vertical="center"/>
    </xf>
    <xf numFmtId="301" fontId="63" fillId="0" borderId="45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301" fontId="63" fillId="0" borderId="45">
      <alignment horizontal="right" vertical="center"/>
    </xf>
    <xf numFmtId="301" fontId="63" fillId="0" borderId="45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3" fontId="234" fillId="0" borderId="45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301" fontId="63" fillId="0" borderId="45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77" fontId="8" fillId="0" borderId="19">
      <alignment horizontal="right" vertical="center"/>
    </xf>
    <xf numFmtId="277" fontId="8" fillId="0" borderId="19">
      <alignment horizontal="right" vertical="center"/>
    </xf>
    <xf numFmtId="277" fontId="8" fillId="0" borderId="19">
      <alignment horizontal="right" vertical="center"/>
    </xf>
    <xf numFmtId="294" fontId="50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301" fontId="63" fillId="0" borderId="45">
      <alignment horizontal="right" vertical="center"/>
    </xf>
    <xf numFmtId="301" fontId="63" fillId="0" borderId="45">
      <alignment horizontal="right" vertical="center"/>
    </xf>
    <xf numFmtId="301" fontId="63" fillId="0" borderId="45">
      <alignment horizontal="right" vertical="center"/>
    </xf>
    <xf numFmtId="299" fontId="48" fillId="0" borderId="45">
      <alignment horizontal="right" vertical="center"/>
    </xf>
    <xf numFmtId="299" fontId="48" fillId="0" borderId="45">
      <alignment horizontal="right" vertical="center"/>
    </xf>
    <xf numFmtId="299" fontId="48" fillId="0" borderId="45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9" fontId="48" fillId="0" borderId="45">
      <alignment horizontal="right" vertical="center"/>
    </xf>
    <xf numFmtId="299" fontId="48" fillId="0" borderId="45">
      <alignment horizontal="right" vertical="center"/>
    </xf>
    <xf numFmtId="299" fontId="48" fillId="0" borderId="45">
      <alignment horizontal="right" vertical="center"/>
    </xf>
    <xf numFmtId="299" fontId="48" fillId="0" borderId="45">
      <alignment horizontal="right" vertical="center"/>
    </xf>
    <xf numFmtId="299" fontId="48" fillId="0" borderId="45">
      <alignment horizontal="right" vertical="center"/>
    </xf>
    <xf numFmtId="299" fontId="48" fillId="0" borderId="45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300" fontId="88" fillId="0" borderId="19">
      <alignment horizontal="right" vertical="center"/>
    </xf>
    <xf numFmtId="300" fontId="88" fillId="0" borderId="19">
      <alignment horizontal="right" vertical="center"/>
    </xf>
    <xf numFmtId="300" fontId="88" fillId="0" borderId="19">
      <alignment horizontal="right" vertical="center"/>
    </xf>
    <xf numFmtId="294" fontId="50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87" fontId="63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302" fontId="88" fillId="0" borderId="19">
      <alignment horizontal="right" vertical="center"/>
    </xf>
    <xf numFmtId="302" fontId="88" fillId="0" borderId="19">
      <alignment horizontal="right" vertical="center"/>
    </xf>
    <xf numFmtId="302" fontId="88" fillId="0" borderId="19">
      <alignment horizontal="right" vertical="center"/>
    </xf>
    <xf numFmtId="302" fontId="88" fillId="0" borderId="19">
      <alignment horizontal="right" vertical="center"/>
    </xf>
    <xf numFmtId="302" fontId="88" fillId="0" borderId="19">
      <alignment horizontal="right" vertical="center"/>
    </xf>
    <xf numFmtId="302" fontId="88" fillId="0" borderId="19">
      <alignment horizontal="right" vertical="center"/>
    </xf>
    <xf numFmtId="302" fontId="88" fillId="0" borderId="19">
      <alignment horizontal="right" vertical="center"/>
    </xf>
    <xf numFmtId="302" fontId="88" fillId="0" borderId="19">
      <alignment horizontal="right" vertical="center"/>
    </xf>
    <xf numFmtId="302" fontId="88" fillId="0" borderId="19">
      <alignment horizontal="right" vertical="center"/>
    </xf>
    <xf numFmtId="308" fontId="88" fillId="0" borderId="45">
      <alignment horizontal="right" vertical="center"/>
    </xf>
    <xf numFmtId="308" fontId="88" fillId="0" borderId="45">
      <alignment horizontal="right" vertical="center"/>
    </xf>
    <xf numFmtId="308" fontId="88" fillId="0" borderId="45">
      <alignment horizontal="right" vertical="center"/>
    </xf>
    <xf numFmtId="308" fontId="88" fillId="0" borderId="45">
      <alignment horizontal="right" vertical="center"/>
    </xf>
    <xf numFmtId="308" fontId="88" fillId="0" borderId="45">
      <alignment horizontal="right" vertical="center"/>
    </xf>
    <xf numFmtId="308" fontId="88" fillId="0" borderId="45">
      <alignment horizontal="right" vertical="center"/>
    </xf>
    <xf numFmtId="302" fontId="88" fillId="0" borderId="19">
      <alignment horizontal="right" vertical="center"/>
    </xf>
    <xf numFmtId="302" fontId="88" fillId="0" borderId="19">
      <alignment horizontal="right" vertical="center"/>
    </xf>
    <xf numFmtId="302" fontId="88" fillId="0" borderId="19">
      <alignment horizontal="right" vertical="center"/>
    </xf>
    <xf numFmtId="308" fontId="88" fillId="0" borderId="45">
      <alignment horizontal="right" vertical="center"/>
    </xf>
    <xf numFmtId="308" fontId="88" fillId="0" borderId="45">
      <alignment horizontal="right" vertical="center"/>
    </xf>
    <xf numFmtId="308" fontId="88" fillId="0" borderId="45">
      <alignment horizontal="right" vertical="center"/>
    </xf>
    <xf numFmtId="302" fontId="88" fillId="0" borderId="19">
      <alignment horizontal="right" vertical="center"/>
    </xf>
    <xf numFmtId="302" fontId="88" fillId="0" borderId="19">
      <alignment horizontal="right" vertical="center"/>
    </xf>
    <xf numFmtId="302" fontId="88" fillId="0" borderId="19">
      <alignment horizontal="right" vertical="center"/>
    </xf>
    <xf numFmtId="308" fontId="88" fillId="0" borderId="45">
      <alignment horizontal="right" vertical="center"/>
    </xf>
    <xf numFmtId="308" fontId="88" fillId="0" borderId="45">
      <alignment horizontal="right" vertical="center"/>
    </xf>
    <xf numFmtId="308" fontId="88" fillId="0" borderId="45">
      <alignment horizontal="right" vertical="center"/>
    </xf>
    <xf numFmtId="308" fontId="88" fillId="0" borderId="45">
      <alignment horizontal="right" vertical="center"/>
    </xf>
    <xf numFmtId="308" fontId="88" fillId="0" borderId="45">
      <alignment horizontal="right" vertical="center"/>
    </xf>
    <xf numFmtId="308" fontId="88" fillId="0" borderId="45">
      <alignment horizontal="right" vertical="center"/>
    </xf>
    <xf numFmtId="302" fontId="88" fillId="0" borderId="19">
      <alignment horizontal="right" vertical="center"/>
    </xf>
    <xf numFmtId="302" fontId="88" fillId="0" borderId="19">
      <alignment horizontal="right" vertical="center"/>
    </xf>
    <xf numFmtId="302" fontId="88" fillId="0" borderId="19">
      <alignment horizontal="right" vertical="center"/>
    </xf>
    <xf numFmtId="302" fontId="88" fillId="0" borderId="19">
      <alignment horizontal="right" vertical="center"/>
    </xf>
    <xf numFmtId="302" fontId="88" fillId="0" borderId="19">
      <alignment horizontal="right" vertical="center"/>
    </xf>
    <xf numFmtId="302" fontId="88" fillId="0" borderId="19">
      <alignment horizontal="right" vertical="center"/>
    </xf>
    <xf numFmtId="308" fontId="88" fillId="0" borderId="45">
      <alignment horizontal="right" vertical="center"/>
    </xf>
    <xf numFmtId="308" fontId="88" fillId="0" borderId="45">
      <alignment horizontal="right" vertical="center"/>
    </xf>
    <xf numFmtId="308" fontId="88" fillId="0" borderId="45">
      <alignment horizontal="right" vertical="center"/>
    </xf>
    <xf numFmtId="302" fontId="88" fillId="0" borderId="19">
      <alignment horizontal="right" vertical="center"/>
    </xf>
    <xf numFmtId="302" fontId="88" fillId="0" borderId="19">
      <alignment horizontal="right" vertical="center"/>
    </xf>
    <xf numFmtId="302" fontId="88" fillId="0" borderId="19">
      <alignment horizontal="right" vertical="center"/>
    </xf>
    <xf numFmtId="302" fontId="88" fillId="0" borderId="19">
      <alignment horizontal="right" vertical="center"/>
    </xf>
    <xf numFmtId="302" fontId="88" fillId="0" borderId="19">
      <alignment horizontal="right" vertical="center"/>
    </xf>
    <xf numFmtId="302" fontId="88" fillId="0" borderId="19">
      <alignment horizontal="right" vertical="center"/>
    </xf>
    <xf numFmtId="302" fontId="88" fillId="0" borderId="19">
      <alignment horizontal="right" vertical="center"/>
    </xf>
    <xf numFmtId="302" fontId="88" fillId="0" borderId="19">
      <alignment horizontal="right" vertical="center"/>
    </xf>
    <xf numFmtId="302" fontId="88" fillId="0" borderId="19">
      <alignment horizontal="right" vertical="center"/>
    </xf>
    <xf numFmtId="302" fontId="88" fillId="0" borderId="19">
      <alignment horizontal="right" vertical="center"/>
    </xf>
    <xf numFmtId="302" fontId="88" fillId="0" borderId="19">
      <alignment horizontal="right" vertical="center"/>
    </xf>
    <xf numFmtId="302" fontId="88" fillId="0" borderId="19">
      <alignment horizontal="right" vertical="center"/>
    </xf>
    <xf numFmtId="299" fontId="48" fillId="0" borderId="45">
      <alignment horizontal="right" vertical="center"/>
    </xf>
    <xf numFmtId="299" fontId="48" fillId="0" borderId="45">
      <alignment horizontal="right" vertical="center"/>
    </xf>
    <xf numFmtId="299" fontId="48" fillId="0" borderId="45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9" fontId="48" fillId="0" borderId="45">
      <alignment horizontal="right" vertical="center"/>
    </xf>
    <xf numFmtId="299" fontId="48" fillId="0" borderId="45">
      <alignment horizontal="right" vertical="center"/>
    </xf>
    <xf numFmtId="299" fontId="48" fillId="0" borderId="45">
      <alignment horizontal="right" vertical="center"/>
    </xf>
    <xf numFmtId="299" fontId="48" fillId="0" borderId="45">
      <alignment horizontal="right" vertical="center"/>
    </xf>
    <xf numFmtId="299" fontId="48" fillId="0" borderId="45">
      <alignment horizontal="right" vertical="center"/>
    </xf>
    <xf numFmtId="299" fontId="48" fillId="0" borderId="45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301" fontId="63" fillId="0" borderId="45">
      <alignment horizontal="right" vertical="center"/>
    </xf>
    <xf numFmtId="301" fontId="63" fillId="0" borderId="45">
      <alignment horizontal="right" vertical="center"/>
    </xf>
    <xf numFmtId="301" fontId="63" fillId="0" borderId="45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304" fontId="236" fillId="7" borderId="18" applyFont="0" applyFill="0" applyBorder="0"/>
    <xf numFmtId="277" fontId="8" fillId="0" borderId="19">
      <alignment horizontal="right" vertical="center"/>
    </xf>
    <xf numFmtId="294" fontId="50" fillId="0" borderId="19">
      <alignment horizontal="right" vertical="center"/>
    </xf>
    <xf numFmtId="277" fontId="8" fillId="0" borderId="19">
      <alignment horizontal="right" vertical="center"/>
    </xf>
    <xf numFmtId="277" fontId="8" fillId="0" borderId="19">
      <alignment horizontal="right" vertical="center"/>
    </xf>
    <xf numFmtId="277" fontId="8" fillId="0" borderId="19">
      <alignment horizontal="right" vertical="center"/>
    </xf>
    <xf numFmtId="277" fontId="8" fillId="0" borderId="19">
      <alignment horizontal="right" vertical="center"/>
    </xf>
    <xf numFmtId="277" fontId="8" fillId="0" borderId="19">
      <alignment horizontal="right" vertical="center"/>
    </xf>
    <xf numFmtId="277" fontId="8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77" fontId="8" fillId="0" borderId="19">
      <alignment horizontal="right" vertical="center"/>
    </xf>
    <xf numFmtId="277" fontId="8" fillId="0" borderId="19">
      <alignment horizontal="right" vertical="center"/>
    </xf>
    <xf numFmtId="277" fontId="8" fillId="0" borderId="19">
      <alignment horizontal="right" vertical="center"/>
    </xf>
    <xf numFmtId="294" fontId="50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4" fontId="50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77" fontId="8" fillId="0" borderId="19">
      <alignment horizontal="right" vertical="center"/>
    </xf>
    <xf numFmtId="277" fontId="8" fillId="0" borderId="19">
      <alignment horizontal="right" vertical="center"/>
    </xf>
    <xf numFmtId="277" fontId="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74" fontId="88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94" fontId="50" fillId="0" borderId="19">
      <alignment horizontal="right" vertical="center"/>
    </xf>
    <xf numFmtId="288" fontId="8" fillId="0" borderId="19">
      <alignment horizontal="right" vertical="center"/>
    </xf>
    <xf numFmtId="289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90" fontId="8" fillId="0" borderId="45">
      <alignment horizontal="right" vertical="center"/>
    </xf>
    <xf numFmtId="290" fontId="8" fillId="0" borderId="45">
      <alignment horizontal="right" vertical="center"/>
    </xf>
    <xf numFmtId="290" fontId="8" fillId="0" borderId="45">
      <alignment horizontal="right" vertical="center"/>
    </xf>
    <xf numFmtId="290" fontId="8" fillId="0" borderId="45">
      <alignment horizontal="right" vertical="center"/>
    </xf>
    <xf numFmtId="291" fontId="8" fillId="0" borderId="19">
      <alignment horizontal="right" vertical="center"/>
    </xf>
    <xf numFmtId="291" fontId="8" fillId="0" borderId="19">
      <alignment horizontal="right" vertical="center"/>
    </xf>
    <xf numFmtId="291" fontId="8" fillId="0" borderId="19">
      <alignment horizontal="right" vertical="center"/>
    </xf>
    <xf numFmtId="291" fontId="8" fillId="0" borderId="19">
      <alignment horizontal="right" vertical="center"/>
    </xf>
    <xf numFmtId="291" fontId="8" fillId="0" borderId="19">
      <alignment horizontal="right" vertical="center"/>
    </xf>
    <xf numFmtId="291" fontId="8" fillId="0" borderId="19">
      <alignment horizontal="right" vertical="center"/>
    </xf>
    <xf numFmtId="291" fontId="8" fillId="0" borderId="19">
      <alignment horizontal="right" vertical="center"/>
    </xf>
    <xf numFmtId="291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90" fontId="8" fillId="0" borderId="45">
      <alignment horizontal="right" vertical="center"/>
    </xf>
    <xf numFmtId="290" fontId="8" fillId="0" borderId="45">
      <alignment horizontal="right" vertical="center"/>
    </xf>
    <xf numFmtId="290" fontId="8" fillId="0" borderId="45">
      <alignment horizontal="right" vertical="center"/>
    </xf>
    <xf numFmtId="290" fontId="8" fillId="0" borderId="45">
      <alignment horizontal="right" vertical="center"/>
    </xf>
    <xf numFmtId="290" fontId="8" fillId="0" borderId="45">
      <alignment horizontal="right" vertical="center"/>
    </xf>
    <xf numFmtId="290" fontId="8" fillId="0" borderId="45">
      <alignment horizontal="right" vertical="center"/>
    </xf>
    <xf numFmtId="290" fontId="8" fillId="0" borderId="45">
      <alignment horizontal="right" vertical="center"/>
    </xf>
    <xf numFmtId="290" fontId="8" fillId="0" borderId="45">
      <alignment horizontal="right" vertical="center"/>
    </xf>
    <xf numFmtId="290" fontId="8" fillId="0" borderId="45">
      <alignment horizontal="right" vertical="center"/>
    </xf>
    <xf numFmtId="290" fontId="8" fillId="0" borderId="45">
      <alignment horizontal="right" vertical="center"/>
    </xf>
    <xf numFmtId="290" fontId="8" fillId="0" borderId="45">
      <alignment horizontal="right" vertical="center"/>
    </xf>
    <xf numFmtId="290" fontId="8" fillId="0" borderId="45">
      <alignment horizontal="right" vertical="center"/>
    </xf>
    <xf numFmtId="290" fontId="8" fillId="0" borderId="45">
      <alignment horizontal="right" vertical="center"/>
    </xf>
    <xf numFmtId="290" fontId="8" fillId="0" borderId="45">
      <alignment horizontal="right" vertical="center"/>
    </xf>
    <xf numFmtId="290" fontId="8" fillId="0" borderId="45">
      <alignment horizontal="right" vertical="center"/>
    </xf>
    <xf numFmtId="290" fontId="8" fillId="0" borderId="45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90" fontId="8" fillId="0" borderId="45">
      <alignment horizontal="right" vertical="center"/>
    </xf>
    <xf numFmtId="290" fontId="8" fillId="0" borderId="45">
      <alignment horizontal="right" vertical="center"/>
    </xf>
    <xf numFmtId="290" fontId="8" fillId="0" borderId="45">
      <alignment horizontal="right" vertical="center"/>
    </xf>
    <xf numFmtId="290" fontId="8" fillId="0" borderId="45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88" fontId="8" fillId="0" borderId="19">
      <alignment horizontal="right" vertical="center"/>
    </xf>
    <xf numFmtId="292" fontId="234" fillId="0" borderId="19">
      <alignment horizontal="right" vertical="center"/>
    </xf>
    <xf numFmtId="292" fontId="234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9" fontId="48" fillId="0" borderId="45">
      <alignment horizontal="right" vertical="center"/>
    </xf>
    <xf numFmtId="299" fontId="48" fillId="0" borderId="45">
      <alignment horizontal="right" vertical="center"/>
    </xf>
    <xf numFmtId="299" fontId="48" fillId="0" borderId="45">
      <alignment horizontal="right" vertical="center"/>
    </xf>
    <xf numFmtId="299" fontId="48" fillId="0" borderId="45">
      <alignment horizontal="right" vertical="center"/>
    </xf>
    <xf numFmtId="299" fontId="48" fillId="0" borderId="45">
      <alignment horizontal="right" vertical="center"/>
    </xf>
    <xf numFmtId="299" fontId="48" fillId="0" borderId="45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9" fontId="48" fillId="0" borderId="45">
      <alignment horizontal="right" vertical="center"/>
    </xf>
    <xf numFmtId="299" fontId="48" fillId="0" borderId="45">
      <alignment horizontal="right" vertical="center"/>
    </xf>
    <xf numFmtId="299" fontId="48" fillId="0" borderId="45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9" fontId="48" fillId="0" borderId="45">
      <alignment horizontal="right" vertical="center"/>
    </xf>
    <xf numFmtId="299" fontId="48" fillId="0" borderId="45">
      <alignment horizontal="right" vertical="center"/>
    </xf>
    <xf numFmtId="299" fontId="48" fillId="0" borderId="45">
      <alignment horizontal="right" vertical="center"/>
    </xf>
    <xf numFmtId="299" fontId="48" fillId="0" borderId="45">
      <alignment horizontal="right" vertical="center"/>
    </xf>
    <xf numFmtId="299" fontId="48" fillId="0" borderId="45">
      <alignment horizontal="right" vertical="center"/>
    </xf>
    <xf numFmtId="299" fontId="48" fillId="0" borderId="45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9" fontId="48" fillId="0" borderId="45">
      <alignment horizontal="right" vertical="center"/>
    </xf>
    <xf numFmtId="299" fontId="48" fillId="0" borderId="45">
      <alignment horizontal="right" vertical="center"/>
    </xf>
    <xf numFmtId="299" fontId="48" fillId="0" borderId="45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87" fontId="63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7" fontId="48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294" fontId="50" fillId="0" borderId="19">
      <alignment horizontal="right" vertical="center"/>
    </xf>
    <xf numFmtId="0" fontId="8" fillId="0" borderId="0"/>
    <xf numFmtId="0" fontId="8" fillId="0" borderId="0"/>
    <xf numFmtId="0" fontId="8" fillId="0" borderId="0"/>
    <xf numFmtId="297" fontId="48" fillId="0" borderId="19">
      <alignment horizontal="right" vertical="center"/>
    </xf>
    <xf numFmtId="297" fontId="48" fillId="0" borderId="19">
      <alignment horizontal="right" vertical="center"/>
    </xf>
    <xf numFmtId="0" fontId="8" fillId="0" borderId="0"/>
    <xf numFmtId="297" fontId="48" fillId="0" borderId="19">
      <alignment horizontal="right" vertical="center"/>
    </xf>
    <xf numFmtId="0" fontId="8" fillId="0" borderId="0"/>
    <xf numFmtId="0" fontId="8" fillId="0" borderId="0"/>
    <xf numFmtId="0" fontId="8" fillId="0" borderId="0"/>
    <xf numFmtId="297" fontId="48" fillId="0" borderId="19">
      <alignment horizontal="right" vertical="center"/>
    </xf>
    <xf numFmtId="297" fontId="48" fillId="0" borderId="19">
      <alignment horizontal="right" vertical="center"/>
    </xf>
    <xf numFmtId="0" fontId="8" fillId="0" borderId="0"/>
    <xf numFmtId="297" fontId="48" fillId="0" borderId="19">
      <alignment horizontal="right" vertical="center"/>
    </xf>
    <xf numFmtId="0" fontId="8" fillId="0" borderId="0"/>
    <xf numFmtId="297" fontId="48" fillId="0" borderId="19">
      <alignment horizontal="right" vertical="center"/>
    </xf>
    <xf numFmtId="0" fontId="8" fillId="0" borderId="0"/>
    <xf numFmtId="297" fontId="48" fillId="0" borderId="19">
      <alignment horizontal="right" vertical="center"/>
    </xf>
    <xf numFmtId="0" fontId="8" fillId="0" borderId="0"/>
    <xf numFmtId="0" fontId="8" fillId="0" borderId="0"/>
    <xf numFmtId="0" fontId="8" fillId="0" borderId="0"/>
    <xf numFmtId="287" fontId="63" fillId="0" borderId="19">
      <alignment horizontal="right" vertical="center"/>
    </xf>
    <xf numFmtId="0" fontId="8" fillId="0" borderId="0"/>
    <xf numFmtId="287" fontId="63" fillId="0" borderId="19">
      <alignment horizontal="right" vertical="center"/>
    </xf>
    <xf numFmtId="287" fontId="63" fillId="0" borderId="19">
      <alignment horizontal="right" vertical="center"/>
    </xf>
    <xf numFmtId="287" fontId="63" fillId="0" borderId="19">
      <alignment horizontal="right" vertical="center"/>
    </xf>
    <xf numFmtId="0" fontId="8" fillId="0" borderId="0"/>
    <xf numFmtId="0" fontId="8" fillId="0" borderId="0"/>
    <xf numFmtId="0" fontId="8" fillId="0" borderId="0"/>
    <xf numFmtId="309" fontId="237" fillId="0" borderId="19">
      <alignment horizontal="right" vertical="center"/>
    </xf>
    <xf numFmtId="0" fontId="8" fillId="0" borderId="0"/>
    <xf numFmtId="309" fontId="237" fillId="0" borderId="19">
      <alignment horizontal="right" vertical="center"/>
    </xf>
    <xf numFmtId="0" fontId="8" fillId="0" borderId="0"/>
    <xf numFmtId="0" fontId="238" fillId="0" borderId="0">
      <alignment horizontal="centerContinuous"/>
    </xf>
    <xf numFmtId="0" fontId="238" fillId="0" borderId="0">
      <alignment horizontal="centerContinuous"/>
    </xf>
    <xf numFmtId="0" fontId="8" fillId="0" borderId="0"/>
    <xf numFmtId="0" fontId="8" fillId="0" borderId="0"/>
    <xf numFmtId="217" fontId="137" fillId="0" borderId="11">
      <protection hidden="1"/>
    </xf>
    <xf numFmtId="0" fontId="8" fillId="0" borderId="0"/>
    <xf numFmtId="0" fontId="8" fillId="0" borderId="0"/>
    <xf numFmtId="49" fontId="62" fillId="0" borderId="0" applyFill="0" applyBorder="0" applyAlignment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 applyFill="0" applyBorder="0" applyAlignment="0"/>
    <xf numFmtId="0" fontId="1" fillId="0" borderId="0" applyFill="0" applyBorder="0" applyAlignment="0"/>
    <xf numFmtId="0" fontId="8" fillId="0" borderId="0"/>
    <xf numFmtId="0" fontId="8" fillId="0" borderId="0"/>
    <xf numFmtId="0" fontId="8" fillId="0" borderId="0"/>
    <xf numFmtId="0" fontId="8" fillId="0" borderId="0"/>
    <xf numFmtId="310" fontId="1" fillId="0" borderId="0" applyFill="0" applyBorder="0" applyAlignment="0"/>
    <xf numFmtId="310" fontId="1" fillId="0" borderId="0" applyFill="0" applyBorder="0" applyAlignment="0"/>
    <xf numFmtId="0" fontId="8" fillId="0" borderId="0"/>
    <xf numFmtId="193" fontId="63" fillId="0" borderId="19">
      <alignment horizontal="center"/>
    </xf>
    <xf numFmtId="193" fontId="63" fillId="0" borderId="19">
      <alignment horizontal="center"/>
    </xf>
    <xf numFmtId="0" fontId="63" fillId="0" borderId="0" applyNumberFormat="0" applyFill="0" applyBorder="0" applyAlignment="0" applyProtection="0"/>
    <xf numFmtId="193" fontId="63" fillId="0" borderId="19">
      <alignment horizontal="center"/>
    </xf>
    <xf numFmtId="0" fontId="63" fillId="0" borderId="0" applyNumberFormat="0" applyFill="0" applyBorder="0" applyAlignment="0" applyProtection="0"/>
    <xf numFmtId="193" fontId="63" fillId="0" borderId="19">
      <alignment horizontal="center"/>
    </xf>
    <xf numFmtId="0" fontId="63" fillId="0" borderId="0" applyNumberFormat="0" applyFill="0" applyBorder="0" applyAlignment="0" applyProtection="0"/>
    <xf numFmtId="193" fontId="63" fillId="0" borderId="19">
      <alignment horizontal="center"/>
    </xf>
    <xf numFmtId="0" fontId="63" fillId="0" borderId="0" applyNumberFormat="0" applyFill="0" applyBorder="0" applyAlignment="0" applyProtection="0"/>
    <xf numFmtId="193" fontId="63" fillId="0" borderId="19">
      <alignment horizontal="center"/>
    </xf>
    <xf numFmtId="0" fontId="63" fillId="0" borderId="0" applyNumberFormat="0" applyFill="0" applyBorder="0" applyAlignment="0" applyProtection="0"/>
    <xf numFmtId="193" fontId="63" fillId="0" borderId="19">
      <alignment horizontal="center"/>
    </xf>
    <xf numFmtId="0" fontId="63" fillId="0" borderId="0" applyNumberFormat="0" applyFill="0" applyBorder="0" applyAlignment="0" applyProtection="0"/>
    <xf numFmtId="193" fontId="63" fillId="0" borderId="19">
      <alignment horizontal="center"/>
    </xf>
    <xf numFmtId="0" fontId="63" fillId="0" borderId="0" applyNumberFormat="0" applyFill="0" applyBorder="0" applyAlignment="0" applyProtection="0"/>
    <xf numFmtId="193" fontId="63" fillId="0" borderId="19">
      <alignment horizontal="center"/>
    </xf>
    <xf numFmtId="0" fontId="63" fillId="0" borderId="0" applyNumberFormat="0" applyFill="0" applyBorder="0" applyAlignment="0" applyProtection="0"/>
    <xf numFmtId="193" fontId="63" fillId="0" borderId="19">
      <alignment horizontal="center"/>
    </xf>
    <xf numFmtId="0" fontId="63" fillId="0" borderId="0" applyNumberFormat="0" applyFill="0" applyBorder="0" applyAlignment="0" applyProtection="0"/>
    <xf numFmtId="193" fontId="63" fillId="0" borderId="19">
      <alignment horizontal="center"/>
    </xf>
    <xf numFmtId="0" fontId="63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93" fontId="63" fillId="0" borderId="19">
      <alignment horizontal="center"/>
    </xf>
    <xf numFmtId="0" fontId="63" fillId="0" borderId="0" applyNumberFormat="0" applyFill="0" applyBorder="0" applyAlignment="0" applyProtection="0"/>
    <xf numFmtId="193" fontId="63" fillId="0" borderId="19">
      <alignment horizontal="center"/>
    </xf>
    <xf numFmtId="0" fontId="63" fillId="0" borderId="0" applyNumberFormat="0" applyFill="0" applyBorder="0" applyAlignment="0" applyProtection="0"/>
    <xf numFmtId="193" fontId="63" fillId="0" borderId="19">
      <alignment horizontal="center"/>
    </xf>
    <xf numFmtId="0" fontId="63" fillId="0" borderId="0" applyNumberFormat="0" applyFill="0" applyBorder="0" applyAlignment="0" applyProtection="0"/>
    <xf numFmtId="193" fontId="63" fillId="0" borderId="19">
      <alignment horizontal="center"/>
    </xf>
    <xf numFmtId="0" fontId="63" fillId="0" borderId="0" applyNumberFormat="0" applyFill="0" applyBorder="0" applyAlignment="0" applyProtection="0"/>
    <xf numFmtId="193" fontId="63" fillId="0" borderId="19">
      <alignment horizontal="center"/>
    </xf>
    <xf numFmtId="0" fontId="63" fillId="0" borderId="0" applyNumberFormat="0" applyFill="0" applyBorder="0" applyAlignment="0" applyProtection="0"/>
    <xf numFmtId="193" fontId="63" fillId="0" borderId="19">
      <alignment horizontal="center"/>
    </xf>
    <xf numFmtId="0" fontId="63" fillId="0" borderId="0" applyNumberFormat="0" applyFill="0" applyBorder="0" applyAlignment="0" applyProtection="0"/>
    <xf numFmtId="193" fontId="63" fillId="0" borderId="19">
      <alignment horizontal="center"/>
    </xf>
    <xf numFmtId="0" fontId="63" fillId="0" borderId="0" applyNumberFormat="0" applyFill="0" applyBorder="0" applyAlignment="0" applyProtection="0"/>
    <xf numFmtId="193" fontId="63" fillId="0" borderId="19">
      <alignment horizontal="center"/>
    </xf>
    <xf numFmtId="0" fontId="63" fillId="0" borderId="0" applyNumberFormat="0" applyFill="0" applyBorder="0" applyAlignment="0" applyProtection="0"/>
    <xf numFmtId="193" fontId="63" fillId="0" borderId="19">
      <alignment horizontal="center"/>
    </xf>
    <xf numFmtId="0" fontId="63" fillId="0" borderId="0" applyNumberFormat="0" applyFill="0" applyBorder="0" applyAlignment="0" applyProtection="0"/>
    <xf numFmtId="193" fontId="63" fillId="0" borderId="19">
      <alignment horizontal="center"/>
    </xf>
    <xf numFmtId="0" fontId="63" fillId="0" borderId="0" applyNumberFormat="0" applyFill="0" applyBorder="0" applyAlignment="0" applyProtection="0"/>
    <xf numFmtId="193" fontId="63" fillId="0" borderId="19">
      <alignment horizontal="center"/>
    </xf>
    <xf numFmtId="0" fontId="8" fillId="0" borderId="0"/>
    <xf numFmtId="0" fontId="8" fillId="0" borderId="0"/>
    <xf numFmtId="193" fontId="63" fillId="0" borderId="19">
      <alignment horizontal="center"/>
    </xf>
    <xf numFmtId="0" fontId="63" fillId="0" borderId="0" applyNumberFormat="0" applyFill="0" applyBorder="0" applyAlignment="0" applyProtection="0"/>
    <xf numFmtId="193" fontId="63" fillId="0" borderId="19">
      <alignment horizontal="center"/>
    </xf>
    <xf numFmtId="0" fontId="63" fillId="0" borderId="0" applyNumberFormat="0" applyFill="0" applyBorder="0" applyAlignment="0" applyProtection="0"/>
    <xf numFmtId="193" fontId="63" fillId="0" borderId="19">
      <alignment horizontal="center"/>
    </xf>
    <xf numFmtId="0" fontId="63" fillId="0" borderId="0" applyNumberFormat="0" applyFill="0" applyBorder="0" applyAlignment="0" applyProtection="0"/>
    <xf numFmtId="193" fontId="63" fillId="0" borderId="19">
      <alignment horizontal="center"/>
    </xf>
    <xf numFmtId="0" fontId="63" fillId="0" borderId="0" applyNumberFormat="0" applyFill="0" applyBorder="0" applyAlignment="0" applyProtection="0"/>
    <xf numFmtId="193" fontId="63" fillId="0" borderId="19">
      <alignment horizontal="center"/>
    </xf>
    <xf numFmtId="0" fontId="63" fillId="0" borderId="0" applyNumberFormat="0" applyFill="0" applyBorder="0" applyAlignment="0" applyProtection="0"/>
    <xf numFmtId="193" fontId="63" fillId="0" borderId="19">
      <alignment horizontal="center"/>
    </xf>
    <xf numFmtId="0" fontId="63" fillId="0" borderId="0" applyNumberFormat="0" applyFill="0" applyBorder="0" applyAlignment="0" applyProtection="0"/>
    <xf numFmtId="193" fontId="63" fillId="0" borderId="19">
      <alignment horizontal="center"/>
    </xf>
    <xf numFmtId="0" fontId="63" fillId="0" borderId="0" applyNumberFormat="0" applyFill="0" applyBorder="0" applyAlignment="0" applyProtection="0"/>
    <xf numFmtId="193" fontId="63" fillId="0" borderId="19">
      <alignment horizontal="center"/>
    </xf>
    <xf numFmtId="0" fontId="63" fillId="0" borderId="0" applyNumberFormat="0" applyFill="0" applyBorder="0" applyAlignment="0" applyProtection="0"/>
    <xf numFmtId="193" fontId="63" fillId="0" borderId="19">
      <alignment horizontal="center"/>
    </xf>
    <xf numFmtId="0" fontId="63" fillId="0" borderId="0" applyNumberFormat="0" applyFill="0" applyBorder="0" applyAlignment="0" applyProtection="0"/>
    <xf numFmtId="193" fontId="63" fillId="0" borderId="19">
      <alignment horizontal="center"/>
    </xf>
    <xf numFmtId="0" fontId="63" fillId="0" borderId="0" applyNumberFormat="0" applyFill="0" applyBorder="0" applyAlignment="0" applyProtection="0"/>
    <xf numFmtId="193" fontId="63" fillId="0" borderId="19">
      <alignment horizontal="center"/>
    </xf>
    <xf numFmtId="0" fontId="63" fillId="0" borderId="0" applyNumberFormat="0" applyFill="0" applyBorder="0" applyAlignment="0" applyProtection="0"/>
    <xf numFmtId="193" fontId="63" fillId="0" borderId="19">
      <alignment horizontal="center"/>
    </xf>
    <xf numFmtId="0" fontId="63" fillId="0" borderId="0" applyNumberFormat="0" applyFill="0" applyBorder="0" applyAlignment="0" applyProtection="0"/>
    <xf numFmtId="193" fontId="63" fillId="0" borderId="19">
      <alignment horizontal="center"/>
    </xf>
    <xf numFmtId="0" fontId="63" fillId="0" borderId="0" applyNumberFormat="0" applyFill="0" applyBorder="0" applyAlignment="0" applyProtection="0"/>
    <xf numFmtId="193" fontId="63" fillId="0" borderId="19">
      <alignment horizontal="center"/>
    </xf>
    <xf numFmtId="0" fontId="63" fillId="0" borderId="0" applyNumberFormat="0" applyFill="0" applyBorder="0" applyAlignment="0" applyProtection="0"/>
    <xf numFmtId="193" fontId="63" fillId="0" borderId="19">
      <alignment horizontal="center"/>
    </xf>
    <xf numFmtId="0" fontId="63" fillId="0" borderId="0" applyNumberFormat="0" applyFill="0" applyBorder="0" applyAlignment="0" applyProtection="0"/>
    <xf numFmtId="193" fontId="63" fillId="0" borderId="19">
      <alignment horizontal="center"/>
    </xf>
    <xf numFmtId="0" fontId="63" fillId="0" borderId="0" applyNumberFormat="0" applyFill="0" applyBorder="0" applyAlignment="0" applyProtection="0"/>
    <xf numFmtId="193" fontId="63" fillId="0" borderId="19">
      <alignment horizontal="center"/>
    </xf>
    <xf numFmtId="0" fontId="63" fillId="0" borderId="0" applyNumberFormat="0" applyFill="0" applyBorder="0" applyAlignment="0" applyProtection="0"/>
    <xf numFmtId="193" fontId="63" fillId="0" borderId="19">
      <alignment horizontal="center"/>
    </xf>
    <xf numFmtId="0" fontId="63" fillId="0" borderId="0" applyNumberFormat="0" applyFill="0" applyBorder="0" applyAlignment="0" applyProtection="0"/>
    <xf numFmtId="193" fontId="63" fillId="0" borderId="19">
      <alignment horizontal="center"/>
    </xf>
    <xf numFmtId="0" fontId="63" fillId="0" borderId="0" applyNumberFormat="0" applyFill="0" applyBorder="0" applyAlignment="0" applyProtection="0"/>
    <xf numFmtId="193" fontId="63" fillId="0" borderId="19">
      <alignment horizontal="center"/>
    </xf>
    <xf numFmtId="0" fontId="63" fillId="0" borderId="0" applyNumberFormat="0" applyFill="0" applyBorder="0" applyAlignment="0" applyProtection="0"/>
    <xf numFmtId="193" fontId="63" fillId="0" borderId="19">
      <alignment horizontal="center"/>
    </xf>
    <xf numFmtId="0" fontId="63" fillId="0" borderId="0" applyNumberFormat="0" applyFill="0" applyBorder="0" applyAlignment="0" applyProtection="0"/>
    <xf numFmtId="193" fontId="63" fillId="0" borderId="19">
      <alignment horizontal="center"/>
    </xf>
    <xf numFmtId="0" fontId="63" fillId="0" borderId="0" applyNumberFormat="0" applyFill="0" applyBorder="0" applyAlignment="0" applyProtection="0"/>
    <xf numFmtId="193" fontId="63" fillId="0" borderId="19">
      <alignment horizontal="center"/>
    </xf>
    <xf numFmtId="0" fontId="63" fillId="0" borderId="0" applyNumberFormat="0" applyFill="0" applyBorder="0" applyAlignment="0" applyProtection="0"/>
    <xf numFmtId="193" fontId="63" fillId="0" borderId="19">
      <alignment horizontal="center"/>
    </xf>
    <xf numFmtId="0" fontId="63" fillId="0" borderId="0" applyNumberFormat="0" applyFill="0" applyBorder="0" applyAlignment="0" applyProtection="0"/>
    <xf numFmtId="193" fontId="63" fillId="0" borderId="19">
      <alignment horizontal="center"/>
    </xf>
    <xf numFmtId="0" fontId="63" fillId="0" borderId="0" applyNumberFormat="0" applyFill="0" applyBorder="0" applyAlignment="0" applyProtection="0"/>
    <xf numFmtId="193" fontId="63" fillId="0" borderId="19">
      <alignment horizontal="center"/>
    </xf>
    <xf numFmtId="0" fontId="63" fillId="0" borderId="0" applyNumberFormat="0" applyFill="0" applyBorder="0" applyAlignment="0" applyProtection="0"/>
    <xf numFmtId="193" fontId="63" fillId="0" borderId="19">
      <alignment horizontal="center"/>
    </xf>
    <xf numFmtId="0" fontId="63" fillId="0" borderId="0" applyNumberFormat="0" applyFill="0" applyBorder="0" applyAlignment="0" applyProtection="0"/>
    <xf numFmtId="193" fontId="63" fillId="0" borderId="19">
      <alignment horizontal="center"/>
    </xf>
    <xf numFmtId="0" fontId="63" fillId="0" borderId="0" applyNumberFormat="0" applyFill="0" applyBorder="0" applyAlignment="0" applyProtection="0"/>
    <xf numFmtId="193" fontId="63" fillId="0" borderId="19">
      <alignment horizontal="center"/>
    </xf>
    <xf numFmtId="0" fontId="63" fillId="0" borderId="0" applyNumberFormat="0" applyFill="0" applyBorder="0" applyAlignment="0" applyProtection="0"/>
    <xf numFmtId="193" fontId="63" fillId="0" borderId="19">
      <alignment horizontal="center"/>
    </xf>
    <xf numFmtId="0" fontId="63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63" fillId="0" borderId="0" applyNumberFormat="0" applyFill="0" applyBorder="0" applyAlignment="0" applyProtection="0"/>
    <xf numFmtId="193" fontId="63" fillId="0" borderId="19">
      <alignment horizontal="center"/>
    </xf>
    <xf numFmtId="0" fontId="63" fillId="0" borderId="0" applyNumberFormat="0" applyFill="0" applyBorder="0" applyAlignment="0" applyProtection="0"/>
    <xf numFmtId="0" fontId="8" fillId="0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93" fontId="63" fillId="0" borderId="19">
      <alignment horizontal="center"/>
    </xf>
    <xf numFmtId="0" fontId="63" fillId="0" borderId="0" applyNumberFormat="0" applyFill="0" applyBorder="0" applyAlignment="0" applyProtection="0"/>
    <xf numFmtId="193" fontId="63" fillId="0" borderId="19">
      <alignment horizontal="center"/>
    </xf>
    <xf numFmtId="0" fontId="63" fillId="0" borderId="0" applyNumberFormat="0" applyFill="0" applyBorder="0" applyAlignment="0" applyProtection="0"/>
    <xf numFmtId="193" fontId="63" fillId="0" borderId="19">
      <alignment horizontal="center"/>
    </xf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93" fontId="63" fillId="0" borderId="19">
      <alignment horizontal="center"/>
    </xf>
    <xf numFmtId="0" fontId="63" fillId="0" borderId="0" applyNumberFormat="0" applyFill="0" applyBorder="0" applyAlignment="0" applyProtection="0"/>
    <xf numFmtId="0" fontId="8" fillId="0" borderId="0"/>
    <xf numFmtId="0" fontId="63" fillId="0" borderId="0" applyNumberFormat="0" applyFill="0" applyBorder="0" applyAlignment="0" applyProtection="0"/>
    <xf numFmtId="0" fontId="8" fillId="0" borderId="0"/>
    <xf numFmtId="0" fontId="63" fillId="0" borderId="0" applyNumberFormat="0" applyFill="0" applyBorder="0" applyAlignment="0" applyProtection="0"/>
    <xf numFmtId="0" fontId="8" fillId="0" borderId="0"/>
    <xf numFmtId="0" fontId="8" fillId="0" borderId="0"/>
    <xf numFmtId="0" fontId="63" fillId="0" borderId="0" applyNumberFormat="0" applyFill="0" applyBorder="0" applyAlignment="0" applyProtection="0"/>
    <xf numFmtId="0" fontId="8" fillId="0" borderId="0"/>
    <xf numFmtId="311" fontId="239" fillId="0" borderId="0" applyNumberFormat="0" applyFont="0" applyFill="0" applyBorder="0" applyAlignment="0">
      <alignment horizontal="centerContinuous"/>
    </xf>
    <xf numFmtId="0" fontId="8" fillId="0" borderId="0"/>
    <xf numFmtId="0" fontId="8" fillId="0" borderId="0"/>
    <xf numFmtId="0" fontId="8" fillId="0" borderId="0"/>
    <xf numFmtId="0" fontId="8" fillId="0" borderId="0"/>
    <xf numFmtId="0" fontId="51" fillId="0" borderId="0">
      <alignment vertical="center" wrapText="1"/>
      <protection locked="0"/>
    </xf>
    <xf numFmtId="0" fontId="51" fillId="0" borderId="0">
      <alignment vertical="center" wrapText="1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63" fillId="0" borderId="0" applyNumberFormat="0" applyFill="0" applyBorder="0" applyAlignment="0" applyProtection="0"/>
    <xf numFmtId="0" fontId="8" fillId="0" borderId="0"/>
    <xf numFmtId="0" fontId="8" fillId="0" borderId="0"/>
    <xf numFmtId="0" fontId="240" fillId="0" borderId="46"/>
    <xf numFmtId="0" fontId="8" fillId="0" borderId="0"/>
    <xf numFmtId="0" fontId="8" fillId="0" borderId="0"/>
    <xf numFmtId="0" fontId="240" fillId="0" borderId="46"/>
    <xf numFmtId="0" fontId="8" fillId="0" borderId="0"/>
    <xf numFmtId="0" fontId="8" fillId="0" borderId="0"/>
    <xf numFmtId="0" fontId="8" fillId="0" borderId="0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8" fillId="0" borderId="0"/>
    <xf numFmtId="0" fontId="8" fillId="0" borderId="0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154" fillId="0" borderId="46"/>
    <xf numFmtId="0" fontId="8" fillId="0" borderId="0"/>
    <xf numFmtId="0" fontId="240" fillId="0" borderId="46"/>
    <xf numFmtId="0" fontId="8" fillId="0" borderId="0"/>
    <xf numFmtId="0" fontId="8" fillId="0" borderId="0"/>
    <xf numFmtId="0" fontId="8" fillId="0" borderId="0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8" fillId="0" borderId="0"/>
    <xf numFmtId="0" fontId="8" fillId="0" borderId="0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240" fillId="0" borderId="46"/>
    <xf numFmtId="0" fontId="8" fillId="0" borderId="0"/>
    <xf numFmtId="0" fontId="240" fillId="0" borderId="47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3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3" fillId="0" borderId="0" applyNumberFormat="0" applyFill="0" applyBorder="0" applyAlignment="0" applyProtection="0"/>
    <xf numFmtId="0" fontId="8" fillId="0" borderId="0"/>
    <xf numFmtId="0" fontId="8" fillId="0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8" fillId="0" borderId="0"/>
    <xf numFmtId="0" fontId="8" fillId="0" borderId="0"/>
    <xf numFmtId="0" fontId="63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8" fillId="0" borderId="0"/>
    <xf numFmtId="0" fontId="8" fillId="0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63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63" fillId="0" borderId="0" applyNumberFormat="0" applyFill="0" applyBorder="0" applyAlignment="0" applyProtection="0"/>
    <xf numFmtId="0" fontId="8" fillId="0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 applyNumberFormat="0" applyFill="0" applyBorder="0" applyAlignment="0" applyProtection="0"/>
    <xf numFmtId="0" fontId="8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8" fillId="0" borderId="0"/>
    <xf numFmtId="0" fontId="206" fillId="0" borderId="0" applyNumberFormat="0" applyFill="0" applyBorder="0" applyAlignment="0" applyProtection="0"/>
    <xf numFmtId="0" fontId="8" fillId="0" borderId="0"/>
    <xf numFmtId="0" fontId="8" fillId="0" borderId="0"/>
    <xf numFmtId="0" fontId="50" fillId="0" borderId="15" applyNumberFormat="0" applyBorder="0" applyAlignment="0"/>
    <xf numFmtId="0" fontId="8" fillId="0" borderId="0"/>
    <xf numFmtId="0" fontId="8" fillId="0" borderId="0"/>
    <xf numFmtId="0" fontId="241" fillId="0" borderId="38" applyNumberFormat="0" applyBorder="0" applyAlignment="0">
      <alignment horizontal="center"/>
    </xf>
    <xf numFmtId="0" fontId="8" fillId="0" borderId="0"/>
    <xf numFmtId="0" fontId="8" fillId="0" borderId="0"/>
    <xf numFmtId="0" fontId="8" fillId="0" borderId="0"/>
    <xf numFmtId="0" fontId="8" fillId="0" borderId="0"/>
    <xf numFmtId="3" fontId="242" fillId="0" borderId="21" applyNumberFormat="0" applyBorder="0" applyAlignment="0"/>
    <xf numFmtId="0" fontId="8" fillId="0" borderId="0"/>
    <xf numFmtId="0" fontId="8" fillId="0" borderId="0"/>
    <xf numFmtId="0" fontId="243" fillId="0" borderId="0" applyFont="0">
      <alignment horizontal="centerContinuous"/>
    </xf>
    <xf numFmtId="0" fontId="8" fillId="0" borderId="0"/>
    <xf numFmtId="0" fontId="8" fillId="0" borderId="0"/>
    <xf numFmtId="49" fontId="244" fillId="0" borderId="0">
      <alignment horizontal="justify" vertical="center" wrapText="1"/>
    </xf>
    <xf numFmtId="0" fontId="8" fillId="0" borderId="0"/>
    <xf numFmtId="0" fontId="8" fillId="0" borderId="0"/>
    <xf numFmtId="0" fontId="245" fillId="0" borderId="15">
      <alignment horizontal="center" vertical="center" wrapText="1"/>
    </xf>
    <xf numFmtId="0" fontId="8" fillId="0" borderId="0"/>
    <xf numFmtId="0" fontId="8" fillId="0" borderId="0"/>
    <xf numFmtId="0" fontId="8" fillId="0" borderId="0"/>
    <xf numFmtId="40" fontId="42" fillId="0" borderId="0"/>
    <xf numFmtId="0" fontId="8" fillId="0" borderId="0"/>
    <xf numFmtId="0" fontId="8" fillId="0" borderId="0"/>
    <xf numFmtId="0" fontId="246" fillId="0" borderId="15"/>
    <xf numFmtId="0" fontId="8" fillId="0" borderId="0"/>
    <xf numFmtId="0" fontId="8" fillId="0" borderId="0"/>
    <xf numFmtId="3" fontId="247" fillId="0" borderId="0" applyNumberFormat="0" applyFill="0" applyBorder="0" applyAlignment="0" applyProtection="0">
      <alignment horizontal="center" wrapText="1"/>
    </xf>
    <xf numFmtId="0" fontId="8" fillId="0" borderId="0"/>
    <xf numFmtId="0" fontId="8" fillId="0" borderId="0"/>
    <xf numFmtId="0" fontId="248" fillId="0" borderId="5" applyBorder="0" applyAlignment="0">
      <alignment horizontal="center" vertical="center"/>
    </xf>
    <xf numFmtId="0" fontId="8" fillId="0" borderId="0"/>
    <xf numFmtId="0" fontId="8" fillId="0" borderId="0"/>
    <xf numFmtId="0" fontId="249" fillId="0" borderId="0" applyNumberFormat="0" applyFill="0" applyBorder="0" applyAlignment="0" applyProtection="0">
      <alignment horizontal="centerContinuous"/>
    </xf>
    <xf numFmtId="0" fontId="8" fillId="0" borderId="0"/>
    <xf numFmtId="0" fontId="8" fillId="0" borderId="0"/>
    <xf numFmtId="0" fontId="158" fillId="0" borderId="48" applyNumberFormat="0" applyFill="0" applyBorder="0" applyAlignment="0" applyProtection="0">
      <alignment horizontal="center" vertical="center" wrapText="1"/>
    </xf>
    <xf numFmtId="0" fontId="8" fillId="0" borderId="0"/>
    <xf numFmtId="0" fontId="8" fillId="0" borderId="0"/>
    <xf numFmtId="0" fontId="8" fillId="0" borderId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8" fillId="0" borderId="0"/>
    <xf numFmtId="4" fontId="252" fillId="0" borderId="0">
      <alignment horizontal="left" indent="1"/>
    </xf>
    <xf numFmtId="0" fontId="8" fillId="0" borderId="0"/>
    <xf numFmtId="3" fontId="253" fillId="0" borderId="17" applyNumberFormat="0" applyAlignment="0">
      <alignment horizontal="center" vertical="center"/>
    </xf>
    <xf numFmtId="3" fontId="254" fillId="0" borderId="15" applyNumberFormat="0" applyAlignment="0">
      <alignment horizontal="left" wrapText="1"/>
    </xf>
    <xf numFmtId="0" fontId="8" fillId="0" borderId="0"/>
    <xf numFmtId="0" fontId="255" fillId="0" borderId="49" applyNumberFormat="0" applyBorder="0" applyAlignment="0">
      <alignment vertical="center"/>
    </xf>
    <xf numFmtId="0" fontId="8" fillId="0" borderId="0"/>
    <xf numFmtId="0" fontId="1" fillId="0" borderId="24" applyNumberFormat="0" applyFont="0" applyFill="0" applyAlignment="0" applyProtection="0"/>
    <xf numFmtId="0" fontId="8" fillId="0" borderId="0"/>
    <xf numFmtId="0" fontId="8" fillId="0" borderId="0"/>
    <xf numFmtId="0" fontId="256" fillId="0" borderId="50" applyNumberFormat="0" applyFill="0" applyAlignment="0" applyProtection="0"/>
    <xf numFmtId="0" fontId="1" fillId="0" borderId="24" applyNumberFormat="0" applyFont="0" applyFill="0" applyAlignment="0" applyProtection="0"/>
    <xf numFmtId="0" fontId="8" fillId="0" borderId="0"/>
    <xf numFmtId="0" fontId="8" fillId="0" borderId="0"/>
    <xf numFmtId="0" fontId="8" fillId="0" borderId="0"/>
    <xf numFmtId="0" fontId="194" fillId="0" borderId="51" applyNumberFormat="0" applyAlignment="0">
      <alignment horizont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246" fillId="0" borderId="52">
      <alignment horizont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12" fontId="1" fillId="0" borderId="20" applyFont="0" applyFill="0" applyBorder="0" applyProtection="0">
      <alignment horizontal="center"/>
      <protection locked="0"/>
    </xf>
    <xf numFmtId="312" fontId="1" fillId="0" borderId="20" applyFont="0" applyFill="0" applyBorder="0" applyProtection="0">
      <alignment horizontal="center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313" fontId="121" fillId="0" borderId="14" applyFont="0" applyFill="0" applyBorder="0" applyProtection="0">
      <alignment horizontal="center"/>
    </xf>
    <xf numFmtId="0" fontId="8" fillId="0" borderId="0"/>
    <xf numFmtId="0" fontId="8" fillId="0" borderId="0"/>
    <xf numFmtId="0" fontId="8" fillId="0" borderId="0"/>
    <xf numFmtId="0" fontId="8" fillId="0" borderId="0"/>
    <xf numFmtId="38" fontId="1" fillId="0" borderId="3" applyFont="0" applyFill="0" applyBorder="0" applyAlignment="0" applyProtection="0">
      <protection locked="0"/>
    </xf>
    <xf numFmtId="38" fontId="1" fillId="0" borderId="3" applyFont="0" applyFill="0" applyBorder="0" applyAlignment="0" applyProtection="0"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15" fontId="1" fillId="0" borderId="3" applyFont="0" applyFill="0" applyBorder="0" applyProtection="0">
      <alignment horizontal="center"/>
      <protection locked="0"/>
    </xf>
    <xf numFmtId="15" fontId="1" fillId="0" borderId="3" applyFont="0" applyFill="0" applyBorder="0" applyProtection="0">
      <alignment horizontal="center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10" fontId="1" fillId="0" borderId="3" applyFont="0" applyFill="0" applyBorder="0" applyProtection="0">
      <alignment horizontal="center"/>
      <protection locked="0"/>
    </xf>
    <xf numFmtId="10" fontId="1" fillId="0" borderId="3" applyFont="0" applyFill="0" applyBorder="0" applyProtection="0">
      <alignment horizontal="center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314" fontId="1" fillId="0" borderId="3" applyFont="0" applyFill="0" applyBorder="0" applyProtection="0">
      <alignment horizontal="center"/>
    </xf>
    <xf numFmtId="314" fontId="1" fillId="0" borderId="3" applyFont="0" applyFill="0" applyBorder="0" applyProtection="0">
      <alignment horizont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4" fillId="0" borderId="37">
      <alignment horizontal="center"/>
    </xf>
    <xf numFmtId="0" fontId="8" fillId="0" borderId="0"/>
    <xf numFmtId="310" fontId="63" fillId="0" borderId="0"/>
    <xf numFmtId="0" fontId="8" fillId="0" borderId="0"/>
    <xf numFmtId="0" fontId="8" fillId="0" borderId="0"/>
    <xf numFmtId="310" fontId="63" fillId="0" borderId="0"/>
    <xf numFmtId="0" fontId="8" fillId="0" borderId="0"/>
    <xf numFmtId="0" fontId="8" fillId="0" borderId="0"/>
    <xf numFmtId="315" fontId="63" fillId="0" borderId="3"/>
    <xf numFmtId="0" fontId="8" fillId="0" borderId="0"/>
    <xf numFmtId="0" fontId="8" fillId="0" borderId="0"/>
    <xf numFmtId="315" fontId="63" fillId="0" borderId="3"/>
    <xf numFmtId="0" fontId="8" fillId="0" borderId="0"/>
    <xf numFmtId="0" fontId="8" fillId="0" borderId="0"/>
    <xf numFmtId="0" fontId="8" fillId="0" borderId="0"/>
    <xf numFmtId="0" fontId="257" fillId="0" borderId="0"/>
    <xf numFmtId="0" fontId="8" fillId="0" borderId="0"/>
    <xf numFmtId="0" fontId="257" fillId="0" borderId="0"/>
    <xf numFmtId="0" fontId="8" fillId="0" borderId="0"/>
    <xf numFmtId="3" fontId="63" fillId="0" borderId="0" applyNumberFormat="0" applyBorder="0" applyAlignment="0" applyProtection="0">
      <alignment horizontal="centerContinuous"/>
      <protection locked="0"/>
    </xf>
    <xf numFmtId="0" fontId="8" fillId="0" borderId="0"/>
    <xf numFmtId="0" fontId="8" fillId="0" borderId="0"/>
    <xf numFmtId="3" fontId="69" fillId="0" borderId="0">
      <protection locked="0"/>
    </xf>
    <xf numFmtId="0" fontId="8" fillId="0" borderId="0"/>
    <xf numFmtId="0" fontId="8" fillId="0" borderId="0"/>
    <xf numFmtId="0" fontId="257" fillId="0" borderId="0"/>
    <xf numFmtId="0" fontId="8" fillId="0" borderId="0"/>
    <xf numFmtId="0" fontId="257" fillId="0" borderId="0"/>
    <xf numFmtId="0" fontId="8" fillId="0" borderId="0"/>
    <xf numFmtId="0" fontId="8" fillId="0" borderId="0"/>
    <xf numFmtId="5" fontId="258" fillId="61" borderId="5">
      <alignment vertical="top"/>
    </xf>
    <xf numFmtId="0" fontId="8" fillId="0" borderId="0"/>
    <xf numFmtId="0" fontId="8" fillId="0" borderId="0"/>
    <xf numFmtId="0" fontId="244" fillId="62" borderId="3">
      <alignment horizontal="left" vertical="center"/>
    </xf>
    <xf numFmtId="0" fontId="8" fillId="0" borderId="0"/>
    <xf numFmtId="0" fontId="8" fillId="0" borderId="0"/>
    <xf numFmtId="6" fontId="259" fillId="63" borderId="5"/>
    <xf numFmtId="0" fontId="8" fillId="0" borderId="0"/>
    <xf numFmtId="0" fontId="8" fillId="0" borderId="0"/>
    <xf numFmtId="5" fontId="175" fillId="0" borderId="5">
      <alignment horizontal="left" vertical="top"/>
    </xf>
    <xf numFmtId="0" fontId="8" fillId="0" borderId="0"/>
    <xf numFmtId="0" fontId="8" fillId="0" borderId="0"/>
    <xf numFmtId="0" fontId="260" fillId="64" borderId="0">
      <alignment horizontal="left" vertical="center"/>
    </xf>
    <xf numFmtId="0" fontId="8" fillId="0" borderId="0"/>
    <xf numFmtId="0" fontId="8" fillId="0" borderId="0"/>
    <xf numFmtId="5" fontId="48" fillId="0" borderId="17">
      <alignment horizontal="left" vertical="top"/>
    </xf>
    <xf numFmtId="0" fontId="8" fillId="0" borderId="0"/>
    <xf numFmtId="0" fontId="8" fillId="0" borderId="0"/>
    <xf numFmtId="0" fontId="261" fillId="0" borderId="17">
      <alignment horizontal="left"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2" fillId="0" borderId="0" applyNumberFormat="0" applyFill="0" applyBorder="0" applyAlignment="0" applyProtection="0"/>
    <xf numFmtId="0" fontId="262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8" fillId="0" borderId="0"/>
    <xf numFmtId="0" fontId="264" fillId="0" borderId="0" applyNumberFormat="0" applyFont="0" applyFill="0" applyBorder="0" applyProtection="0">
      <alignment horizontal="center" vertical="center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265" fillId="0" borderId="53" applyNumberFormat="0" applyFont="0" applyAlignment="0">
      <alignment horizontal="center"/>
    </xf>
    <xf numFmtId="0" fontId="8" fillId="0" borderId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8" fillId="0" borderId="54" applyFont="0" applyBorder="0" applyAlignment="0">
      <alignment horizont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26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268" fillId="0" borderId="0" applyFont="0" applyFill="0" applyBorder="0" applyAlignment="0" applyProtection="0"/>
    <xf numFmtId="0" fontId="268" fillId="0" borderId="0" applyFont="0" applyFill="0" applyBorder="0" applyAlignment="0" applyProtection="0"/>
    <xf numFmtId="0" fontId="37" fillId="0" borderId="0">
      <alignment vertical="center"/>
    </xf>
    <xf numFmtId="40" fontId="269" fillId="0" borderId="0" applyFont="0" applyFill="0" applyBorder="0" applyAlignment="0" applyProtection="0"/>
    <xf numFmtId="38" fontId="269" fillId="0" borderId="0" applyFont="0" applyFill="0" applyBorder="0" applyAlignment="0" applyProtection="0"/>
    <xf numFmtId="0" fontId="269" fillId="0" borderId="0" applyFont="0" applyFill="0" applyBorder="0" applyAlignment="0" applyProtection="0"/>
    <xf numFmtId="0" fontId="269" fillId="0" borderId="0" applyFont="0" applyFill="0" applyBorder="0" applyAlignment="0" applyProtection="0"/>
    <xf numFmtId="0" fontId="8" fillId="0" borderId="0"/>
    <xf numFmtId="0" fontId="270" fillId="0" borderId="0"/>
    <xf numFmtId="0" fontId="8" fillId="0" borderId="0"/>
    <xf numFmtId="0" fontId="8" fillId="0" borderId="0"/>
    <xf numFmtId="0" fontId="8" fillId="0" borderId="0"/>
    <xf numFmtId="0" fontId="271" fillId="0" borderId="23"/>
    <xf numFmtId="0" fontId="8" fillId="0" borderId="0"/>
    <xf numFmtId="0" fontId="8" fillId="0" borderId="0"/>
    <xf numFmtId="0" fontId="61" fillId="0" borderId="0"/>
    <xf numFmtId="0" fontId="8" fillId="0" borderId="0"/>
    <xf numFmtId="0" fontId="8" fillId="0" borderId="0"/>
    <xf numFmtId="0" fontId="61" fillId="0" borderId="0"/>
    <xf numFmtId="0" fontId="8" fillId="0" borderId="0"/>
    <xf numFmtId="0" fontId="8" fillId="0" borderId="0"/>
    <xf numFmtId="0" fontId="61" fillId="0" borderId="0"/>
    <xf numFmtId="0" fontId="8" fillId="0" borderId="0"/>
    <xf numFmtId="0" fontId="8" fillId="0" borderId="0"/>
    <xf numFmtId="0" fontId="61" fillId="0" borderId="0"/>
    <xf numFmtId="0" fontId="8" fillId="0" borderId="0"/>
    <xf numFmtId="0" fontId="8" fillId="0" borderId="0"/>
    <xf numFmtId="0" fontId="61" fillId="0" borderId="0"/>
    <xf numFmtId="0" fontId="8" fillId="0" borderId="0"/>
    <xf numFmtId="0" fontId="8" fillId="0" borderId="0"/>
    <xf numFmtId="0" fontId="61" fillId="0" borderId="0"/>
    <xf numFmtId="0" fontId="8" fillId="0" borderId="0"/>
    <xf numFmtId="0" fontId="8" fillId="0" borderId="0"/>
    <xf numFmtId="0" fontId="61" fillId="0" borderId="0"/>
    <xf numFmtId="0" fontId="8" fillId="0" borderId="0"/>
    <xf numFmtId="0" fontId="8" fillId="0" borderId="0"/>
    <xf numFmtId="0" fontId="6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5" fillId="0" borderId="0"/>
    <xf numFmtId="0" fontId="8" fillId="0" borderId="0"/>
    <xf numFmtId="0" fontId="8" fillId="0" borderId="0"/>
    <xf numFmtId="0" fontId="8" fillId="0" borderId="0"/>
    <xf numFmtId="183" fontId="272" fillId="0" borderId="0" applyFont="0" applyFill="0" applyBorder="0" applyAlignment="0" applyProtection="0"/>
    <xf numFmtId="189" fontId="272" fillId="0" borderId="0" applyFont="0" applyFill="0" applyBorder="0" applyAlignment="0" applyProtection="0"/>
    <xf numFmtId="0" fontId="8" fillId="0" borderId="0"/>
    <xf numFmtId="0" fontId="8" fillId="0" borderId="0"/>
    <xf numFmtId="0" fontId="27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272" fillId="0" borderId="0" applyFont="0" applyFill="0" applyBorder="0" applyAlignment="0" applyProtection="0"/>
    <xf numFmtId="288" fontId="55" fillId="0" borderId="0" applyFont="0" applyFill="0" applyBorder="0" applyAlignment="0" applyProtection="0"/>
    <xf numFmtId="215" fontId="27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274" fillId="0" borderId="0" applyNumberFormat="0" applyFill="0" applyBorder="0" applyAlignment="0" applyProtection="0">
      <alignment vertical="top"/>
      <protection locked="0"/>
    </xf>
    <xf numFmtId="0" fontId="275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275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275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275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275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275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275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275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27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27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27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27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27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276" fillId="0" borderId="0" applyNumberFormat="0" applyFill="0" applyBorder="0" applyAlignment="0" applyProtection="0">
      <alignment vertical="top"/>
      <protection locked="0"/>
    </xf>
    <xf numFmtId="0" fontId="8" fillId="0" borderId="0"/>
    <xf numFmtId="186" fontId="8" fillId="0" borderId="0" applyFont="0" applyFill="0" applyBorder="0" applyAlignment="0" applyProtection="0"/>
    <xf numFmtId="0" fontId="61" fillId="0" borderId="0"/>
    <xf numFmtId="0" fontId="48" fillId="0" borderId="0" applyNumberFormat="0" applyFill="0" applyBorder="0" applyAlignment="0" applyProtection="0"/>
    <xf numFmtId="0" fontId="48" fillId="0" borderId="0"/>
    <xf numFmtId="0" fontId="48" fillId="0" borderId="0"/>
    <xf numFmtId="212" fontId="106" fillId="0" borderId="0" applyFill="0" applyBorder="0" applyAlignment="0"/>
    <xf numFmtId="215" fontId="106" fillId="0" borderId="0" applyFill="0" applyBorder="0" applyAlignment="0"/>
    <xf numFmtId="216" fontId="106" fillId="0" borderId="0" applyFill="0" applyBorder="0" applyAlignment="0"/>
    <xf numFmtId="212" fontId="106" fillId="0" borderId="0" applyFill="0" applyBorder="0" applyAlignment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215" fontId="10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77" fillId="0" borderId="0" applyFont="0" applyFill="0" applyBorder="0" applyAlignment="0" applyProtection="0"/>
    <xf numFmtId="3" fontId="1" fillId="0" borderId="0" applyFont="0" applyFill="0" applyBorder="0" applyAlignment="0" applyProtection="0"/>
    <xf numFmtId="212" fontId="106" fillId="0" borderId="0" applyFont="0" applyFill="0" applyBorder="0" applyAlignment="0" applyProtection="0"/>
    <xf numFmtId="23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39" fontId="48" fillId="0" borderId="3"/>
    <xf numFmtId="241" fontId="48" fillId="0" borderId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6" fontId="8" fillId="0" borderId="0" applyFill="0" applyBorder="0" applyAlignment="0" applyProtection="0"/>
    <xf numFmtId="247" fontId="8" fillId="0" borderId="0" applyFill="0" applyBorder="0" applyAlignment="0" applyProtection="0"/>
    <xf numFmtId="246" fontId="8" fillId="0" borderId="0" applyFill="0" applyBorder="0" applyAlignment="0" applyProtection="0"/>
    <xf numFmtId="183" fontId="141" fillId="0" borderId="0" applyFont="0" applyFill="0" applyBorder="0" applyAlignment="0" applyProtection="0"/>
    <xf numFmtId="246" fontId="8" fillId="0" borderId="0" applyFill="0" applyBorder="0" applyAlignment="0" applyProtection="0"/>
    <xf numFmtId="183" fontId="141" fillId="0" borderId="0" applyFont="0" applyFill="0" applyBorder="0" applyAlignment="0" applyProtection="0"/>
    <xf numFmtId="246" fontId="8" fillId="0" borderId="0" applyFill="0" applyBorder="0" applyAlignment="0" applyProtection="0"/>
    <xf numFmtId="183" fontId="141" fillId="0" borderId="0" applyFont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9" fontId="8" fillId="0" borderId="0" applyFill="0" applyBorder="0" applyAlignment="0" applyProtection="0"/>
    <xf numFmtId="249" fontId="8" fillId="0" borderId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8" fontId="8" fillId="0" borderId="0" applyFont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45" fontId="8" fillId="0" borderId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1" fontId="8" fillId="0" borderId="0" applyFill="0" applyBorder="0" applyAlignment="0" applyProtection="0"/>
    <xf numFmtId="251" fontId="8" fillId="0" borderId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246" fontId="8" fillId="0" borderId="0" applyFill="0" applyBorder="0" applyAlignment="0" applyProtection="0"/>
    <xf numFmtId="247" fontId="8" fillId="0" borderId="0" applyFill="0" applyBorder="0" applyAlignment="0" applyProtection="0"/>
    <xf numFmtId="246" fontId="8" fillId="0" borderId="0" applyFill="0" applyBorder="0" applyAlignment="0" applyProtection="0"/>
    <xf numFmtId="247" fontId="8" fillId="0" borderId="0" applyFill="0" applyBorder="0" applyAlignment="0" applyProtection="0"/>
    <xf numFmtId="41" fontId="140" fillId="0" borderId="0" applyFont="0" applyFill="0" applyBorder="0" applyAlignment="0" applyProtection="0"/>
    <xf numFmtId="183" fontId="141" fillId="0" borderId="0" applyFont="0" applyFill="0" applyBorder="0" applyAlignment="0" applyProtection="0"/>
    <xf numFmtId="41" fontId="140" fillId="0" borderId="0" applyFont="0" applyFill="0" applyBorder="0" applyAlignment="0" applyProtection="0"/>
    <xf numFmtId="183" fontId="141" fillId="0" borderId="0" applyFont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252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8" fontId="8" fillId="0" borderId="0" applyFill="0" applyBorder="0" applyAlignment="0" applyProtection="0"/>
    <xf numFmtId="259" fontId="8" fillId="0" borderId="0" applyFill="0" applyBorder="0" applyAlignment="0" applyProtection="0"/>
    <xf numFmtId="258" fontId="8" fillId="0" borderId="0" applyFill="0" applyBorder="0" applyAlignment="0" applyProtection="0"/>
    <xf numFmtId="189" fontId="141" fillId="0" borderId="0" applyFont="0" applyFill="0" applyBorder="0" applyAlignment="0" applyProtection="0"/>
    <xf numFmtId="258" fontId="8" fillId="0" borderId="0" applyFill="0" applyBorder="0" applyAlignment="0" applyProtection="0"/>
    <xf numFmtId="189" fontId="141" fillId="0" borderId="0" applyFont="0" applyFill="0" applyBorder="0" applyAlignment="0" applyProtection="0"/>
    <xf numFmtId="258" fontId="8" fillId="0" borderId="0" applyFill="0" applyBorder="0" applyAlignment="0" applyProtection="0"/>
    <xf numFmtId="189" fontId="141" fillId="0" borderId="0" applyFont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3" fontId="8" fillId="0" borderId="0" applyFont="0" applyFill="0" applyBorder="0" applyAlignment="0" applyProtection="0"/>
    <xf numFmtId="263" fontId="8" fillId="0" borderId="0" applyFont="0" applyFill="0" applyBorder="0" applyAlignment="0" applyProtection="0"/>
    <xf numFmtId="263" fontId="8" fillId="0" borderId="0" applyFont="0" applyFill="0" applyBorder="0" applyAlignment="0" applyProtection="0"/>
    <xf numFmtId="263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8" fillId="0" borderId="0" applyFont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5" fontId="8" fillId="0" borderId="0" applyFill="0" applyBorder="0" applyAlignment="0" applyProtection="0"/>
    <xf numFmtId="265" fontId="8" fillId="0" borderId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258" fontId="8" fillId="0" borderId="0" applyFill="0" applyBorder="0" applyAlignment="0" applyProtection="0"/>
    <xf numFmtId="259" fontId="8" fillId="0" borderId="0" applyFill="0" applyBorder="0" applyAlignment="0" applyProtection="0"/>
    <xf numFmtId="258" fontId="8" fillId="0" borderId="0" applyFill="0" applyBorder="0" applyAlignment="0" applyProtection="0"/>
    <xf numFmtId="259" fontId="8" fillId="0" borderId="0" applyFill="0" applyBorder="0" applyAlignment="0" applyProtection="0"/>
    <xf numFmtId="43" fontId="140" fillId="0" borderId="0" applyFont="0" applyFill="0" applyBorder="0" applyAlignment="0" applyProtection="0"/>
    <xf numFmtId="189" fontId="141" fillId="0" borderId="0" applyFont="0" applyFill="0" applyBorder="0" applyAlignment="0" applyProtection="0"/>
    <xf numFmtId="43" fontId="140" fillId="0" borderId="0" applyFont="0" applyFill="0" applyBorder="0" applyAlignment="0" applyProtection="0"/>
    <xf numFmtId="189" fontId="141" fillId="0" borderId="0" applyFont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66" fontId="8" fillId="0" borderId="0" applyFill="0" applyBorder="0" applyAlignment="0" applyProtection="0"/>
    <xf numFmtId="212" fontId="106" fillId="0" borderId="0" applyFill="0" applyBorder="0" applyAlignment="0"/>
    <xf numFmtId="215" fontId="106" fillId="0" borderId="0" applyFill="0" applyBorder="0" applyAlignment="0"/>
    <xf numFmtId="216" fontId="106" fillId="0" borderId="0" applyFill="0" applyBorder="0" applyAlignment="0"/>
    <xf numFmtId="212" fontId="106" fillId="0" borderId="0" applyFill="0" applyBorder="0" applyAlignment="0"/>
    <xf numFmtId="2" fontId="1" fillId="0" borderId="0" applyFont="0" applyFill="0" applyBorder="0" applyAlignment="0" applyProtection="0"/>
    <xf numFmtId="0" fontId="278" fillId="0" borderId="31" applyNumberFormat="0" applyFill="0" applyAlignment="0" applyProtection="0"/>
    <xf numFmtId="0" fontId="279" fillId="0" borderId="32" applyNumberFormat="0" applyFill="0" applyAlignment="0" applyProtection="0"/>
    <xf numFmtId="212" fontId="106" fillId="0" borderId="0" applyFill="0" applyBorder="0" applyAlignment="0"/>
    <xf numFmtId="215" fontId="106" fillId="0" borderId="0" applyFill="0" applyBorder="0" applyAlignment="0"/>
    <xf numFmtId="216" fontId="106" fillId="0" borderId="0" applyFill="0" applyBorder="0" applyAlignment="0"/>
    <xf numFmtId="212" fontId="106" fillId="0" borderId="0" applyFill="0" applyBorder="0" applyAlignment="0"/>
    <xf numFmtId="0" fontId="48" fillId="0" borderId="15" applyNumberFormat="0" applyAlignment="0">
      <alignment horizontal="center"/>
    </xf>
    <xf numFmtId="0" fontId="128" fillId="0" borderId="0"/>
    <xf numFmtId="0" fontId="128" fillId="0" borderId="0"/>
    <xf numFmtId="0" fontId="128" fillId="0" borderId="0"/>
    <xf numFmtId="0" fontId="12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7" fillId="0" borderId="0" applyFont="0" applyFill="0" applyBorder="0" applyAlignment="0" applyProtection="0"/>
    <xf numFmtId="9" fontId="27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212" fontId="106" fillId="0" borderId="0" applyFill="0" applyBorder="0" applyAlignment="0"/>
    <xf numFmtId="215" fontId="106" fillId="0" borderId="0" applyFill="0" applyBorder="0" applyAlignment="0"/>
    <xf numFmtId="216" fontId="106" fillId="0" borderId="0" applyFill="0" applyBorder="0" applyAlignment="0"/>
    <xf numFmtId="212" fontId="106" fillId="0" borderId="0" applyFill="0" applyBorder="0" applyAlignment="0"/>
    <xf numFmtId="288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297" fontId="48" fillId="0" borderId="19">
      <alignment horizontal="right" vertical="center"/>
    </xf>
    <xf numFmtId="171" fontId="8" fillId="0" borderId="19">
      <alignment horizontal="right" vertical="center"/>
    </xf>
    <xf numFmtId="171" fontId="8" fillId="0" borderId="19">
      <alignment horizontal="right" vertical="center"/>
    </xf>
    <xf numFmtId="288" fontId="8" fillId="0" borderId="19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0" fillId="0" borderId="0"/>
    <xf numFmtId="165" fontId="28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82" fillId="0" borderId="0"/>
    <xf numFmtId="43" fontId="283" fillId="0" borderId="0" applyFont="0" applyFill="0" applyBorder="0" applyAlignment="0" applyProtection="0"/>
    <xf numFmtId="41" fontId="39" fillId="0" borderId="0" applyFont="0" applyFill="0" applyBorder="0" applyAlignment="0" applyProtection="0"/>
    <xf numFmtId="165" fontId="1" fillId="0" borderId="0" applyFont="0" applyFill="0" applyBorder="0" applyAlignment="0" applyProtection="0"/>
    <xf numFmtId="318" fontId="1" fillId="0" borderId="0" applyFont="0" applyFill="0" applyBorder="0" applyAlignment="0" applyProtection="0"/>
    <xf numFmtId="43" fontId="288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246" fontId="8" fillId="0" borderId="0" applyFill="0" applyBorder="0" applyAlignment="0" applyProtection="0"/>
    <xf numFmtId="247" fontId="8" fillId="0" borderId="0" applyFill="0" applyBorder="0" applyAlignment="0" applyProtection="0"/>
    <xf numFmtId="246" fontId="8" fillId="0" borderId="0" applyFill="0" applyBorder="0" applyAlignment="0" applyProtection="0"/>
    <xf numFmtId="247" fontId="8" fillId="0" borderId="0" applyFill="0" applyBorder="0" applyAlignment="0" applyProtection="0"/>
    <xf numFmtId="164" fontId="141" fillId="0" borderId="0" applyFont="0" applyFill="0" applyBorder="0" applyAlignment="0" applyProtection="0"/>
    <xf numFmtId="164" fontId="141" fillId="0" borderId="0" applyFont="0" applyFill="0" applyBorder="0" applyAlignment="0" applyProtection="0"/>
    <xf numFmtId="164" fontId="141" fillId="0" borderId="0" applyFont="0" applyFill="0" applyBorder="0" applyAlignment="0" applyProtection="0"/>
    <xf numFmtId="164" fontId="141" fillId="0" borderId="0" applyFont="0" applyFill="0" applyBorder="0" applyAlignment="0" applyProtection="0"/>
    <xf numFmtId="258" fontId="8" fillId="0" borderId="0" applyFill="0" applyBorder="0" applyAlignment="0" applyProtection="0"/>
    <xf numFmtId="259" fontId="8" fillId="0" borderId="0" applyFill="0" applyBorder="0" applyAlignment="0" applyProtection="0"/>
    <xf numFmtId="258" fontId="8" fillId="0" borderId="0" applyFill="0" applyBorder="0" applyAlignment="0" applyProtection="0"/>
    <xf numFmtId="259" fontId="8" fillId="0" borderId="0" applyFill="0" applyBorder="0" applyAlignment="0" applyProtection="0"/>
    <xf numFmtId="165" fontId="141" fillId="0" borderId="0" applyFont="0" applyFill="0" applyBorder="0" applyAlignment="0" applyProtection="0"/>
    <xf numFmtId="165" fontId="141" fillId="0" borderId="0" applyFont="0" applyFill="0" applyBorder="0" applyAlignment="0" applyProtection="0"/>
    <xf numFmtId="165" fontId="141" fillId="0" borderId="0" applyFont="0" applyFill="0" applyBorder="0" applyAlignment="0" applyProtection="0"/>
    <xf numFmtId="165" fontId="14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1" fontId="8" fillId="0" borderId="0"/>
  </cellStyleXfs>
  <cellXfs count="957">
    <xf numFmtId="0" fontId="0" fillId="0" borderId="0" xfId="0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 vertical="center"/>
    </xf>
    <xf numFmtId="0" fontId="25" fillId="0" borderId="0" xfId="0" applyFont="1"/>
    <xf numFmtId="0" fontId="28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4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/>
    </xf>
    <xf numFmtId="0" fontId="3" fillId="0" borderId="6" xfId="1" applyFont="1" applyBorder="1" applyAlignment="1">
      <alignment vertical="center" wrapText="1"/>
    </xf>
    <xf numFmtId="43" fontId="3" fillId="0" borderId="6" xfId="3" applyNumberFormat="1" applyFont="1" applyBorder="1" applyAlignment="1">
      <alignment vertical="center"/>
    </xf>
    <xf numFmtId="0" fontId="3" fillId="0" borderId="6" xfId="1" applyFont="1" applyBorder="1" applyAlignment="1">
      <alignment vertical="center"/>
    </xf>
    <xf numFmtId="0" fontId="3" fillId="0" borderId="7" xfId="1" applyFont="1" applyBorder="1" applyAlignment="1">
      <alignment horizontal="center" vertical="center"/>
    </xf>
    <xf numFmtId="0" fontId="3" fillId="0" borderId="7" xfId="1" applyFont="1" applyBorder="1" applyAlignment="1">
      <alignment vertical="center" wrapText="1"/>
    </xf>
    <xf numFmtId="43" fontId="3" fillId="0" borderId="7" xfId="3" applyNumberFormat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2" fillId="0" borderId="7" xfId="1" applyFont="1" applyBorder="1" applyAlignment="1">
      <alignment horizontal="center" vertical="center"/>
    </xf>
    <xf numFmtId="0" fontId="2" fillId="0" borderId="7" xfId="1" applyFont="1" applyBorder="1" applyAlignment="1">
      <alignment vertical="center" wrapText="1"/>
    </xf>
    <xf numFmtId="43" fontId="2" fillId="0" borderId="7" xfId="3" applyNumberFormat="1" applyFont="1" applyBorder="1" applyAlignment="1">
      <alignment vertical="center"/>
    </xf>
    <xf numFmtId="0" fontId="2" fillId="0" borderId="7" xfId="1" applyFont="1" applyBorder="1" applyAlignment="1">
      <alignment vertical="center"/>
    </xf>
    <xf numFmtId="166" fontId="3" fillId="0" borderId="7" xfId="3" applyNumberFormat="1" applyFont="1" applyBorder="1" applyAlignment="1">
      <alignment vertical="center"/>
    </xf>
    <xf numFmtId="166" fontId="3" fillId="0" borderId="7" xfId="2" applyNumberFormat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7" xfId="1" applyFont="1" applyBorder="1" applyAlignment="1">
      <alignment vertical="center" wrapText="1"/>
    </xf>
    <xf numFmtId="43" fontId="4" fillId="0" borderId="7" xfId="3" applyNumberFormat="1" applyFont="1" applyBorder="1" applyAlignment="1">
      <alignment vertical="center"/>
    </xf>
    <xf numFmtId="0" fontId="4" fillId="0" borderId="7" xfId="1" applyFont="1" applyBorder="1" applyAlignment="1">
      <alignment vertical="center"/>
    </xf>
    <xf numFmtId="43" fontId="3" fillId="0" borderId="7" xfId="2" applyNumberFormat="1" applyFont="1" applyBorder="1" applyAlignment="1">
      <alignment horizontal="center" vertical="center"/>
    </xf>
    <xf numFmtId="167" fontId="3" fillId="0" borderId="7" xfId="2" applyNumberFormat="1" applyFont="1" applyBorder="1" applyAlignment="1">
      <alignment horizontal="center" vertical="center"/>
    </xf>
    <xf numFmtId="166" fontId="3" fillId="0" borderId="7" xfId="2" applyNumberFormat="1" applyFont="1" applyBorder="1" applyAlignment="1">
      <alignment vertical="center"/>
    </xf>
    <xf numFmtId="0" fontId="2" fillId="0" borderId="7" xfId="1" applyFont="1" applyBorder="1" applyAlignment="1">
      <alignment horizontal="right" vertical="center"/>
    </xf>
    <xf numFmtId="0" fontId="2" fillId="0" borderId="7" xfId="1" applyFont="1" applyBorder="1" applyAlignment="1">
      <alignment horizontal="center" vertical="center" wrapText="1"/>
    </xf>
    <xf numFmtId="43" fontId="2" fillId="0" borderId="7" xfId="3" applyFont="1" applyBorder="1" applyAlignment="1">
      <alignment horizontal="center" vertical="center"/>
    </xf>
    <xf numFmtId="43" fontId="2" fillId="0" borderId="7" xfId="3" applyFont="1" applyBorder="1" applyAlignment="1">
      <alignment vertical="center"/>
    </xf>
    <xf numFmtId="166" fontId="2" fillId="0" borderId="7" xfId="3" applyNumberFormat="1" applyFont="1" applyBorder="1" applyAlignment="1">
      <alignment horizontal="center" vertical="center"/>
    </xf>
    <xf numFmtId="166" fontId="2" fillId="0" borderId="7" xfId="3" applyNumberFormat="1" applyFont="1" applyBorder="1" applyAlignment="1">
      <alignment vertical="center"/>
    </xf>
    <xf numFmtId="166" fontId="4" fillId="0" borderId="7" xfId="3" applyNumberFormat="1" applyFont="1" applyBorder="1" applyAlignment="1">
      <alignment vertical="center"/>
    </xf>
    <xf numFmtId="166" fontId="2" fillId="0" borderId="7" xfId="2" applyNumberFormat="1" applyFont="1" applyBorder="1" applyAlignment="1">
      <alignment horizontal="center" vertical="center"/>
    </xf>
    <xf numFmtId="166" fontId="2" fillId="0" borderId="7" xfId="2" applyNumberFormat="1" applyFont="1" applyBorder="1" applyAlignment="1">
      <alignment vertical="center"/>
    </xf>
    <xf numFmtId="1" fontId="2" fillId="0" borderId="7" xfId="1" applyNumberFormat="1" applyFont="1" applyBorder="1" applyAlignment="1">
      <alignment vertical="center"/>
    </xf>
    <xf numFmtId="0" fontId="2" fillId="2" borderId="7" xfId="1" applyFont="1" applyFill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6" fillId="0" borderId="7" xfId="0" applyFont="1" applyBorder="1"/>
    <xf numFmtId="43" fontId="6" fillId="0" borderId="7" xfId="3" applyNumberFormat="1" applyFont="1" applyBorder="1"/>
    <xf numFmtId="3" fontId="9" fillId="3" borderId="7" xfId="0" applyNumberFormat="1" applyFont="1" applyFill="1" applyBorder="1" applyAlignment="1">
      <alignment horizontal="center" vertical="center"/>
    </xf>
    <xf numFmtId="3" fontId="10" fillId="3" borderId="7" xfId="0" applyNumberFormat="1" applyFont="1" applyFill="1" applyBorder="1" applyAlignment="1">
      <alignment horizontal="center" vertical="center"/>
    </xf>
    <xf numFmtId="3" fontId="3" fillId="3" borderId="7" xfId="0" applyNumberFormat="1" applyFont="1" applyFill="1" applyBorder="1" applyAlignment="1">
      <alignment horizontal="center" vertical="center"/>
    </xf>
    <xf numFmtId="3" fontId="3" fillId="3" borderId="7" xfId="0" quotePrefix="1" applyNumberFormat="1" applyFont="1" applyFill="1" applyBorder="1" applyAlignment="1">
      <alignment horizontal="left" vertical="center"/>
    </xf>
    <xf numFmtId="3" fontId="2" fillId="3" borderId="7" xfId="0" applyNumberFormat="1" applyFont="1" applyFill="1" applyBorder="1" applyAlignment="1">
      <alignment horizontal="center" vertical="center"/>
    </xf>
    <xf numFmtId="3" fontId="2" fillId="3" borderId="7" xfId="0" applyNumberFormat="1" applyFont="1" applyFill="1" applyBorder="1" applyAlignment="1">
      <alignment vertical="center"/>
    </xf>
    <xf numFmtId="3" fontId="2" fillId="3" borderId="7" xfId="0" applyNumberFormat="1" applyFont="1" applyFill="1" applyBorder="1" applyAlignment="1">
      <alignment horizontal="left" vertical="center"/>
    </xf>
    <xf numFmtId="3" fontId="11" fillId="3" borderId="7" xfId="0" applyNumberFormat="1" applyFont="1" applyFill="1" applyBorder="1" applyAlignment="1">
      <alignment horizontal="center" vertical="center"/>
    </xf>
    <xf numFmtId="3" fontId="11" fillId="3" borderId="7" xfId="0" applyNumberFormat="1" applyFont="1" applyFill="1" applyBorder="1" applyAlignment="1">
      <alignment vertical="center"/>
    </xf>
    <xf numFmtId="3" fontId="12" fillId="3" borderId="7" xfId="0" applyNumberFormat="1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horizontal="left" vertical="center"/>
    </xf>
    <xf numFmtId="3" fontId="14" fillId="3" borderId="7" xfId="0" applyNumberFormat="1" applyFont="1" applyFill="1" applyBorder="1" applyAlignment="1">
      <alignment horizontal="center" vertical="center"/>
    </xf>
    <xf numFmtId="166" fontId="6" fillId="0" borderId="7" xfId="3" applyNumberFormat="1" applyFont="1" applyBorder="1"/>
    <xf numFmtId="3" fontId="9" fillId="3" borderId="7" xfId="0" applyNumberFormat="1" applyFont="1" applyFill="1" applyBorder="1" applyAlignment="1">
      <alignment horizontal="left" vertical="center"/>
    </xf>
    <xf numFmtId="3" fontId="9" fillId="3" borderId="7" xfId="0" applyNumberFormat="1" applyFont="1" applyFill="1" applyBorder="1" applyAlignment="1">
      <alignment vertical="center"/>
    </xf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0" fontId="15" fillId="0" borderId="7" xfId="0" applyFont="1" applyBorder="1" applyAlignment="1">
      <alignment horizontal="center" vertical="center"/>
    </xf>
    <xf numFmtId="0" fontId="15" fillId="0" borderId="7" xfId="0" applyFont="1" applyBorder="1"/>
    <xf numFmtId="0" fontId="15" fillId="0" borderId="7" xfId="0" applyFont="1" applyBorder="1" applyAlignment="1">
      <alignment horizontal="center"/>
    </xf>
    <xf numFmtId="0" fontId="25" fillId="0" borderId="7" xfId="0" applyFont="1" applyBorder="1"/>
    <xf numFmtId="0" fontId="4" fillId="0" borderId="7" xfId="0" applyFont="1" applyBorder="1" applyAlignment="1">
      <alignment horizontal="center" vertical="center"/>
    </xf>
    <xf numFmtId="3" fontId="4" fillId="3" borderId="7" xfId="0" applyNumberFormat="1" applyFont="1" applyFill="1" applyBorder="1" applyAlignment="1">
      <alignment horizontal="center" vertical="center"/>
    </xf>
    <xf numFmtId="43" fontId="25" fillId="0" borderId="7" xfId="3" applyNumberFormat="1" applyFont="1" applyBorder="1"/>
    <xf numFmtId="0" fontId="4" fillId="0" borderId="7" xfId="0" applyFont="1" applyBorder="1" applyAlignment="1">
      <alignment horizontal="center"/>
    </xf>
    <xf numFmtId="0" fontId="4" fillId="0" borderId="7" xfId="0" applyFont="1" applyBorder="1"/>
    <xf numFmtId="3" fontId="16" fillId="3" borderId="7" xfId="0" applyNumberFormat="1" applyFont="1" applyFill="1" applyBorder="1" applyAlignment="1">
      <alignment horizontal="center" vertical="center"/>
    </xf>
    <xf numFmtId="3" fontId="16" fillId="3" borderId="7" xfId="0" applyNumberFormat="1" applyFont="1" applyFill="1" applyBorder="1" applyAlignment="1">
      <alignment vertical="center"/>
    </xf>
    <xf numFmtId="3" fontId="17" fillId="3" borderId="7" xfId="0" applyNumberFormat="1" applyFont="1" applyFill="1" applyBorder="1" applyAlignment="1">
      <alignment horizontal="center" vertical="center"/>
    </xf>
    <xf numFmtId="3" fontId="9" fillId="3" borderId="7" xfId="0" applyNumberFormat="1" applyFont="1" applyFill="1" applyBorder="1" applyAlignment="1">
      <alignment horizontal="left" vertical="center" wrapText="1"/>
    </xf>
    <xf numFmtId="3" fontId="10" fillId="3" borderId="7" xfId="0" applyNumberFormat="1" applyFont="1" applyFill="1" applyBorder="1" applyAlignment="1">
      <alignment vertical="center"/>
    </xf>
    <xf numFmtId="3" fontId="26" fillId="3" borderId="7" xfId="0" applyNumberFormat="1" applyFont="1" applyFill="1" applyBorder="1" applyAlignment="1">
      <alignment horizontal="center" vertical="center"/>
    </xf>
    <xf numFmtId="3" fontId="26" fillId="3" borderId="7" xfId="0" applyNumberFormat="1" applyFont="1" applyFill="1" applyBorder="1" applyAlignment="1">
      <alignment vertical="center"/>
    </xf>
    <xf numFmtId="3" fontId="27" fillId="3" borderId="7" xfId="0" applyNumberFormat="1" applyFont="1" applyFill="1" applyBorder="1" applyAlignment="1">
      <alignment horizontal="center" vertical="center"/>
    </xf>
    <xf numFmtId="3" fontId="15" fillId="3" borderId="7" xfId="0" applyNumberFormat="1" applyFont="1" applyFill="1" applyBorder="1" applyAlignment="1">
      <alignment horizontal="center" vertical="center"/>
    </xf>
    <xf numFmtId="3" fontId="15" fillId="3" borderId="7" xfId="0" applyNumberFormat="1" applyFont="1" applyFill="1" applyBorder="1" applyAlignment="1">
      <alignment vertical="center"/>
    </xf>
    <xf numFmtId="3" fontId="15" fillId="3" borderId="7" xfId="0" applyNumberFormat="1" applyFont="1" applyFill="1" applyBorder="1" applyAlignment="1">
      <alignment horizontal="left" vertical="center"/>
    </xf>
    <xf numFmtId="3" fontId="4" fillId="3" borderId="7" xfId="0" applyNumberFormat="1" applyFont="1" applyFill="1" applyBorder="1" applyAlignment="1">
      <alignment horizontal="left" vertical="center"/>
    </xf>
    <xf numFmtId="3" fontId="3" fillId="3" borderId="7" xfId="0" applyNumberFormat="1" applyFont="1" applyFill="1" applyBorder="1" applyAlignment="1">
      <alignment horizontal="left" vertical="center"/>
    </xf>
    <xf numFmtId="3" fontId="15" fillId="3" borderId="7" xfId="0" applyNumberFormat="1" applyFont="1" applyFill="1" applyBorder="1" applyAlignment="1">
      <alignment horizontal="left" vertical="center" wrapText="1"/>
    </xf>
    <xf numFmtId="3" fontId="9" fillId="3" borderId="7" xfId="0" applyNumberFormat="1" applyFont="1" applyFill="1" applyBorder="1" applyAlignment="1">
      <alignment horizontal="center" vertical="center" wrapText="1"/>
    </xf>
    <xf numFmtId="3" fontId="10" fillId="3" borderId="7" xfId="0" applyNumberFormat="1" applyFont="1" applyFill="1" applyBorder="1" applyAlignment="1">
      <alignment horizontal="center" vertical="center" wrapText="1"/>
    </xf>
    <xf numFmtId="3" fontId="16" fillId="3" borderId="7" xfId="0" applyNumberFormat="1" applyFont="1" applyFill="1" applyBorder="1" applyAlignment="1">
      <alignment horizontal="left" vertical="center" wrapText="1"/>
    </xf>
    <xf numFmtId="3" fontId="17" fillId="3" borderId="7" xfId="0" applyNumberFormat="1" applyFont="1" applyFill="1" applyBorder="1" applyAlignment="1">
      <alignment horizontal="left" vertical="center" wrapText="1"/>
    </xf>
    <xf numFmtId="3" fontId="2" fillId="3" borderId="7" xfId="0" applyNumberFormat="1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3" borderId="7" xfId="0" applyFont="1" applyFill="1" applyBorder="1" applyAlignment="1"/>
    <xf numFmtId="0" fontId="3" fillId="0" borderId="7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7" fillId="0" borderId="7" xfId="0" applyFont="1" applyBorder="1"/>
    <xf numFmtId="166" fontId="7" fillId="0" borderId="7" xfId="3" applyNumberFormat="1" applyFont="1" applyBorder="1"/>
    <xf numFmtId="0" fontId="2" fillId="3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wrapText="1"/>
    </xf>
    <xf numFmtId="0" fontId="2" fillId="3" borderId="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vertical="center" wrapText="1"/>
    </xf>
    <xf numFmtId="43" fontId="7" fillId="0" borderId="7" xfId="3" applyNumberFormat="1" applyFont="1" applyBorder="1"/>
    <xf numFmtId="0" fontId="2" fillId="3" borderId="7" xfId="0" applyFont="1" applyFill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15" fillId="3" borderId="7" xfId="0" applyFont="1" applyFill="1" applyBorder="1" applyAlignment="1">
      <alignment horizontal="center" vertical="center"/>
    </xf>
    <xf numFmtId="0" fontId="3" fillId="3" borderId="7" xfId="0" quotePrefix="1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vertical="center"/>
    </xf>
    <xf numFmtId="0" fontId="28" fillId="0" borderId="7" xfId="0" applyFont="1" applyBorder="1"/>
    <xf numFmtId="43" fontId="28" fillId="0" borderId="7" xfId="3" applyNumberFormat="1" applyFont="1" applyBorder="1"/>
    <xf numFmtId="0" fontId="18" fillId="0" borderId="7" xfId="0" applyFont="1" applyBorder="1"/>
    <xf numFmtId="43" fontId="6" fillId="0" borderId="7" xfId="3" applyFont="1" applyBorder="1"/>
    <xf numFmtId="166" fontId="28" fillId="0" borderId="7" xfId="3" applyNumberFormat="1" applyFont="1" applyBorder="1"/>
    <xf numFmtId="0" fontId="15" fillId="3" borderId="7" xfId="0" applyFont="1" applyFill="1" applyBorder="1" applyAlignment="1">
      <alignment vertical="center" wrapText="1"/>
    </xf>
    <xf numFmtId="43" fontId="3" fillId="0" borderId="7" xfId="2" applyFont="1" applyBorder="1" applyAlignment="1">
      <alignment horizontal="center" vertical="center" wrapText="1"/>
    </xf>
    <xf numFmtId="166" fontId="3" fillId="0" borderId="7" xfId="2" applyNumberFormat="1" applyFont="1" applyBorder="1"/>
    <xf numFmtId="166" fontId="3" fillId="3" borderId="7" xfId="2" applyNumberFormat="1" applyFont="1" applyFill="1" applyBorder="1" applyAlignment="1">
      <alignment vertical="center"/>
    </xf>
    <xf numFmtId="166" fontId="2" fillId="0" borderId="7" xfId="2" applyNumberFormat="1" applyFont="1" applyBorder="1"/>
    <xf numFmtId="166" fontId="2" fillId="3" borderId="7" xfId="2" applyNumberFormat="1" applyFont="1" applyFill="1" applyBorder="1" applyAlignment="1">
      <alignment vertical="center"/>
    </xf>
    <xf numFmtId="0" fontId="3" fillId="0" borderId="7" xfId="4" applyFont="1" applyBorder="1" applyAlignment="1">
      <alignment horizontal="center" wrapText="1"/>
    </xf>
    <xf numFmtId="0" fontId="3" fillId="0" borderId="7" xfId="4" applyFont="1" applyBorder="1" applyAlignment="1">
      <alignment wrapText="1"/>
    </xf>
    <xf numFmtId="0" fontId="3" fillId="0" borderId="7" xfId="4" applyFont="1" applyBorder="1" applyAlignment="1">
      <alignment horizontal="center"/>
    </xf>
    <xf numFmtId="3" fontId="3" fillId="0" borderId="7" xfId="4" applyNumberFormat="1" applyFont="1" applyFill="1" applyBorder="1" applyAlignment="1">
      <alignment horizontal="right" vertical="center" wrapText="1"/>
    </xf>
    <xf numFmtId="0" fontId="2" fillId="0" borderId="7" xfId="4" applyFont="1" applyBorder="1" applyAlignment="1">
      <alignment horizontal="center" wrapText="1"/>
    </xf>
    <xf numFmtId="0" fontId="4" fillId="0" borderId="7" xfId="4" applyFont="1" applyBorder="1" applyAlignment="1">
      <alignment wrapText="1"/>
    </xf>
    <xf numFmtId="0" fontId="4" fillId="0" borderId="7" xfId="4" applyFont="1" applyBorder="1" applyAlignment="1">
      <alignment horizontal="center"/>
    </xf>
    <xf numFmtId="3" fontId="2" fillId="0" borderId="7" xfId="4" applyNumberFormat="1" applyFont="1" applyFill="1" applyBorder="1" applyAlignment="1">
      <alignment horizontal="right" vertical="center" wrapText="1"/>
    </xf>
    <xf numFmtId="0" fontId="2" fillId="0" borderId="7" xfId="4" applyFont="1" applyBorder="1" applyAlignment="1">
      <alignment horizontal="center"/>
    </xf>
    <xf numFmtId="0" fontId="4" fillId="0" borderId="7" xfId="4" applyFont="1" applyBorder="1" applyAlignment="1">
      <alignment horizontal="center" wrapText="1"/>
    </xf>
    <xf numFmtId="0" fontId="2" fillId="0" borderId="7" xfId="4" applyFont="1" applyFill="1" applyBorder="1" applyAlignment="1">
      <alignment horizontal="right" vertical="center" wrapText="1"/>
    </xf>
    <xf numFmtId="0" fontId="3" fillId="0" borderId="7" xfId="4" applyFont="1" applyBorder="1" applyAlignment="1">
      <alignment horizontal="center" vertical="center"/>
    </xf>
    <xf numFmtId="0" fontId="3" fillId="0" borderId="7" xfId="4" applyFont="1" applyBorder="1" applyAlignment="1">
      <alignment vertical="center" wrapText="1"/>
    </xf>
    <xf numFmtId="0" fontId="3" fillId="0" borderId="7" xfId="4" applyFont="1" applyBorder="1" applyAlignment="1">
      <alignment horizontal="center" vertical="center" wrapText="1"/>
    </xf>
    <xf numFmtId="0" fontId="4" fillId="0" borderId="7" xfId="4" applyFont="1" applyBorder="1" applyAlignment="1">
      <alignment horizontal="center" vertical="center"/>
    </xf>
    <xf numFmtId="0" fontId="4" fillId="0" borderId="7" xfId="4" applyFont="1" applyBorder="1" applyAlignment="1">
      <alignment horizontal="left" vertical="center" wrapText="1" indent="1"/>
    </xf>
    <xf numFmtId="0" fontId="2" fillId="0" borderId="7" xfId="4" applyFont="1" applyBorder="1" applyAlignment="1">
      <alignment horizontal="center" vertical="center" wrapText="1"/>
    </xf>
    <xf numFmtId="0" fontId="3" fillId="0" borderId="7" xfId="4" applyFont="1" applyBorder="1" applyAlignment="1">
      <alignment vertical="center"/>
    </xf>
    <xf numFmtId="0" fontId="4" fillId="0" borderId="7" xfId="4" applyFont="1" applyBorder="1" applyAlignment="1">
      <alignment vertical="center" wrapText="1"/>
    </xf>
    <xf numFmtId="0" fontId="2" fillId="0" borderId="7" xfId="4" applyFont="1" applyBorder="1" applyAlignment="1">
      <alignment horizontal="center" vertical="center"/>
    </xf>
    <xf numFmtId="0" fontId="4" fillId="0" borderId="7" xfId="4" applyFont="1" applyBorder="1" applyAlignment="1">
      <alignment vertical="center"/>
    </xf>
    <xf numFmtId="0" fontId="4" fillId="0" borderId="7" xfId="4" quotePrefix="1" applyFont="1" applyBorder="1" applyAlignment="1">
      <alignment horizontal="left" vertical="center" wrapText="1" indent="1"/>
    </xf>
    <xf numFmtId="0" fontId="2" fillId="0" borderId="7" xfId="4" applyFont="1" applyBorder="1" applyAlignment="1">
      <alignment vertical="center"/>
    </xf>
    <xf numFmtId="0" fontId="3" fillId="0" borderId="7" xfId="4" applyFont="1" applyBorder="1" applyAlignment="1">
      <alignment horizontal="left" vertical="center"/>
    </xf>
    <xf numFmtId="0" fontId="19" fillId="3" borderId="7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left" vertical="center" wrapText="1"/>
    </xf>
    <xf numFmtId="166" fontId="7" fillId="0" borderId="7" xfId="0" applyNumberFormat="1" applyFont="1" applyBorder="1"/>
    <xf numFmtId="43" fontId="7" fillId="0" borderId="7" xfId="3" applyFont="1" applyBorder="1"/>
    <xf numFmtId="0" fontId="4" fillId="0" borderId="7" xfId="0" applyFont="1" applyBorder="1" applyAlignment="1">
      <alignment wrapText="1"/>
    </xf>
    <xf numFmtId="0" fontId="21" fillId="0" borderId="7" xfId="0" applyFont="1" applyBorder="1" applyAlignment="1">
      <alignment horizontal="center"/>
    </xf>
    <xf numFmtId="0" fontId="21" fillId="0" borderId="7" xfId="0" applyFont="1" applyBorder="1" applyAlignment="1">
      <alignment wrapText="1"/>
    </xf>
    <xf numFmtId="0" fontId="3" fillId="0" borderId="7" xfId="0" applyFont="1" applyBorder="1" applyAlignment="1">
      <alignment wrapText="1"/>
    </xf>
    <xf numFmtId="166" fontId="6" fillId="0" borderId="7" xfId="0" applyNumberFormat="1" applyFont="1" applyBorder="1"/>
    <xf numFmtId="166" fontId="25" fillId="0" borderId="7" xfId="3" applyNumberFormat="1" applyFont="1" applyBorder="1"/>
    <xf numFmtId="167" fontId="25" fillId="0" borderId="7" xfId="3" applyNumberFormat="1" applyFont="1" applyBorder="1"/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 wrapText="1"/>
    </xf>
    <xf numFmtId="0" fontId="3" fillId="0" borderId="7" xfId="0" applyFont="1" applyBorder="1" applyAlignment="1">
      <alignment vertical="center" wrapText="1"/>
    </xf>
    <xf numFmtId="0" fontId="7" fillId="0" borderId="7" xfId="0" applyFont="1" applyBorder="1" applyAlignment="1">
      <alignment vertical="center"/>
    </xf>
    <xf numFmtId="166" fontId="7" fillId="0" borderId="7" xfId="3" applyNumberFormat="1" applyFont="1" applyBorder="1" applyAlignment="1">
      <alignment vertical="center"/>
    </xf>
    <xf numFmtId="0" fontId="6" fillId="0" borderId="7" xfId="0" applyFont="1" applyBorder="1" applyAlignment="1">
      <alignment vertical="center"/>
    </xf>
    <xf numFmtId="166" fontId="6" fillId="0" borderId="7" xfId="3" applyNumberFormat="1" applyFont="1" applyBorder="1" applyAlignment="1">
      <alignment vertical="center"/>
    </xf>
    <xf numFmtId="3" fontId="3" fillId="0" borderId="7" xfId="5" applyFont="1" applyBorder="1" applyAlignment="1">
      <alignment vertical="center" wrapText="1"/>
    </xf>
    <xf numFmtId="167" fontId="7" fillId="0" borderId="7" xfId="3" applyNumberFormat="1" applyFont="1" applyBorder="1"/>
    <xf numFmtId="0" fontId="15" fillId="0" borderId="7" xfId="4" applyFont="1" applyFill="1" applyBorder="1" applyAlignment="1">
      <alignment vertical="center" wrapText="1"/>
    </xf>
    <xf numFmtId="0" fontId="3" fillId="3" borderId="7" xfId="4" applyFont="1" applyFill="1" applyBorder="1" applyAlignment="1">
      <alignment vertical="center" wrapText="1"/>
    </xf>
    <xf numFmtId="0" fontId="3" fillId="0" borderId="7" xfId="4" applyFont="1" applyFill="1" applyBorder="1" applyAlignment="1">
      <alignment horizontal="left" vertical="center" wrapText="1"/>
    </xf>
    <xf numFmtId="43" fontId="6" fillId="0" borderId="7" xfId="3" applyFont="1" applyBorder="1" applyAlignment="1">
      <alignment vertical="center"/>
    </xf>
    <xf numFmtId="167" fontId="6" fillId="0" borderId="7" xfId="3" applyNumberFormat="1" applyFont="1" applyBorder="1"/>
    <xf numFmtId="167" fontId="6" fillId="0" borderId="7" xfId="3" applyNumberFormat="1" applyFont="1" applyBorder="1" applyAlignment="1">
      <alignment vertical="center"/>
    </xf>
    <xf numFmtId="0" fontId="2" fillId="3" borderId="7" xfId="0" applyFont="1" applyFill="1" applyBorder="1" applyAlignment="1">
      <alignment horizontal="right" vertical="center"/>
    </xf>
    <xf numFmtId="166" fontId="2" fillId="3" borderId="7" xfId="3" applyNumberFormat="1" applyFont="1" applyFill="1" applyBorder="1" applyAlignment="1">
      <alignment vertical="center"/>
    </xf>
    <xf numFmtId="43" fontId="6" fillId="0" borderId="7" xfId="3" applyNumberFormat="1" applyFont="1" applyBorder="1" applyAlignment="1">
      <alignment vertical="center"/>
    </xf>
    <xf numFmtId="43" fontId="2" fillId="3" borderId="7" xfId="3" applyNumberFormat="1" applyFont="1" applyFill="1" applyBorder="1" applyAlignment="1">
      <alignment vertical="center"/>
    </xf>
    <xf numFmtId="166" fontId="2" fillId="3" borderId="7" xfId="2" quotePrefix="1" applyNumberFormat="1" applyFont="1" applyFill="1" applyBorder="1" applyAlignment="1">
      <alignment horizontal="right" vertical="center" wrapText="1"/>
    </xf>
    <xf numFmtId="166" fontId="3" fillId="3" borderId="7" xfId="2" quotePrefix="1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43" fontId="2" fillId="0" borderId="7" xfId="2" applyFont="1" applyBorder="1" applyAlignment="1">
      <alignment horizontal="center"/>
    </xf>
    <xf numFmtId="0" fontId="29" fillId="0" borderId="7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horizontal="left" vertical="center" wrapText="1"/>
    </xf>
    <xf numFmtId="49" fontId="2" fillId="3" borderId="7" xfId="0" applyNumberFormat="1" applyFont="1" applyFill="1" applyBorder="1" applyAlignment="1">
      <alignment horizontal="left" vertical="center" wrapText="1"/>
    </xf>
    <xf numFmtId="49" fontId="3" fillId="3" borderId="7" xfId="0" applyNumberFormat="1" applyFont="1" applyFill="1" applyBorder="1" applyAlignment="1">
      <alignment horizontal="left" vertical="center" wrapText="1"/>
    </xf>
    <xf numFmtId="0" fontId="3" fillId="3" borderId="7" xfId="0" applyNumberFormat="1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center" vertical="center" wrapText="1"/>
    </xf>
    <xf numFmtId="166" fontId="2" fillId="3" borderId="7" xfId="2" quotePrefix="1" applyNumberFormat="1" applyFont="1" applyFill="1" applyBorder="1" applyAlignment="1">
      <alignment vertical="center" wrapText="1"/>
    </xf>
    <xf numFmtId="0" fontId="3" fillId="3" borderId="7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vertical="center"/>
    </xf>
    <xf numFmtId="167" fontId="2" fillId="3" borderId="7" xfId="2" quotePrefix="1" applyNumberFormat="1" applyFont="1" applyFill="1" applyBorder="1" applyAlignment="1">
      <alignment horizontal="right" vertical="center" wrapText="1"/>
    </xf>
    <xf numFmtId="166" fontId="3" fillId="3" borderId="7" xfId="2" quotePrefix="1" applyNumberFormat="1" applyFont="1" applyFill="1" applyBorder="1" applyAlignment="1">
      <alignment horizontal="right" vertical="center" wrapText="1"/>
    </xf>
    <xf numFmtId="0" fontId="2" fillId="3" borderId="7" xfId="0" applyFont="1" applyFill="1" applyBorder="1" applyAlignment="1">
      <alignment horizontal="right" vertical="center" wrapText="1"/>
    </xf>
    <xf numFmtId="0" fontId="2" fillId="3" borderId="7" xfId="0" applyFont="1" applyFill="1" applyBorder="1" applyAlignment="1">
      <alignment vertical="center" wrapText="1"/>
    </xf>
    <xf numFmtId="0" fontId="3" fillId="3" borderId="7" xfId="6" applyFont="1" applyFill="1" applyBorder="1" applyAlignment="1">
      <alignment horizontal="center" vertical="center"/>
    </xf>
    <xf numFmtId="0" fontId="3" fillId="3" borderId="7" xfId="6" applyFont="1" applyFill="1" applyBorder="1" applyAlignment="1">
      <alignment vertical="center"/>
    </xf>
    <xf numFmtId="0" fontId="2" fillId="3" borderId="7" xfId="6" applyFont="1" applyFill="1" applyBorder="1" applyAlignment="1">
      <alignment horizontal="center" vertical="center"/>
    </xf>
    <xf numFmtId="0" fontId="2" fillId="3" borderId="7" xfId="6" applyFont="1" applyFill="1" applyBorder="1" applyAlignment="1">
      <alignment horizontal="right" vertical="center"/>
    </xf>
    <xf numFmtId="0" fontId="2" fillId="3" borderId="7" xfId="6" applyFont="1" applyFill="1" applyBorder="1" applyAlignment="1">
      <alignment vertical="center"/>
    </xf>
    <xf numFmtId="0" fontId="2" fillId="3" borderId="7" xfId="6" applyFont="1" applyFill="1" applyBorder="1" applyAlignment="1">
      <alignment vertical="center" wrapText="1"/>
    </xf>
    <xf numFmtId="0" fontId="2" fillId="3" borderId="8" xfId="6" applyFont="1" applyFill="1" applyBorder="1" applyAlignment="1">
      <alignment horizontal="right" vertical="center"/>
    </xf>
    <xf numFmtId="0" fontId="2" fillId="3" borderId="8" xfId="6" applyFont="1" applyFill="1" applyBorder="1" applyAlignment="1">
      <alignment vertical="center" wrapText="1"/>
    </xf>
    <xf numFmtId="0" fontId="2" fillId="3" borderId="8" xfId="6" applyFont="1" applyFill="1" applyBorder="1" applyAlignment="1">
      <alignment horizontal="center" vertical="center"/>
    </xf>
    <xf numFmtId="0" fontId="6" fillId="0" borderId="8" xfId="0" applyFont="1" applyBorder="1"/>
    <xf numFmtId="167" fontId="3" fillId="0" borderId="7" xfId="3" applyNumberFormat="1" applyFont="1" applyBorder="1" applyAlignment="1">
      <alignment horizontal="center" vertical="center"/>
    </xf>
    <xf numFmtId="166" fontId="3" fillId="0" borderId="7" xfId="3" applyNumberFormat="1" applyFont="1" applyBorder="1" applyAlignment="1">
      <alignment horizontal="center" vertical="center"/>
    </xf>
    <xf numFmtId="166" fontId="2" fillId="0" borderId="7" xfId="1" applyNumberFormat="1" applyFont="1" applyBorder="1" applyAlignment="1">
      <alignment horizontal="center" vertical="center"/>
    </xf>
    <xf numFmtId="166" fontId="2" fillId="0" borderId="7" xfId="1" applyNumberFormat="1" applyFont="1" applyBorder="1" applyAlignment="1">
      <alignment vertical="center"/>
    </xf>
    <xf numFmtId="167" fontId="3" fillId="0" borderId="7" xfId="3" applyNumberFormat="1" applyFont="1" applyBorder="1" applyAlignment="1">
      <alignment vertical="center"/>
    </xf>
    <xf numFmtId="0" fontId="3" fillId="0" borderId="9" xfId="1" applyFont="1" applyBorder="1" applyAlignment="1">
      <alignment horizontal="center" vertical="center"/>
    </xf>
    <xf numFmtId="43" fontId="3" fillId="0" borderId="9" xfId="3" applyNumberFormat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166" fontId="31" fillId="0" borderId="7" xfId="3" applyNumberFormat="1" applyFont="1" applyFill="1" applyBorder="1" applyAlignment="1">
      <alignment horizontal="center"/>
    </xf>
    <xf numFmtId="166" fontId="2" fillId="0" borderId="10" xfId="3" applyNumberFormat="1" applyFont="1" applyBorder="1" applyAlignment="1">
      <alignment horizontal="center" vertical="center"/>
    </xf>
    <xf numFmtId="166" fontId="2" fillId="0" borderId="10" xfId="3" applyNumberFormat="1" applyFont="1" applyBorder="1" applyAlignment="1">
      <alignment vertical="center"/>
    </xf>
    <xf numFmtId="43" fontId="2" fillId="0" borderId="7" xfId="3" applyNumberFormat="1" applyFont="1" applyBorder="1" applyAlignment="1">
      <alignment horizontal="center" vertical="center"/>
    </xf>
    <xf numFmtId="4" fontId="6" fillId="0" borderId="7" xfId="0" applyNumberFormat="1" applyFont="1" applyBorder="1"/>
    <xf numFmtId="4" fontId="6" fillId="0" borderId="7" xfId="3" applyNumberFormat="1" applyFont="1" applyBorder="1"/>
    <xf numFmtId="167" fontId="6" fillId="0" borderId="7" xfId="3" applyNumberFormat="1" applyFont="1" applyFill="1" applyBorder="1"/>
    <xf numFmtId="166" fontId="6" fillId="0" borderId="0" xfId="0" applyNumberFormat="1" applyFont="1"/>
    <xf numFmtId="43" fontId="3" fillId="0" borderId="7" xfId="1" applyNumberFormat="1" applyFont="1" applyBorder="1" applyAlignment="1">
      <alignment horizontal="center" vertical="center"/>
    </xf>
    <xf numFmtId="43" fontId="3" fillId="0" borderId="7" xfId="1" applyNumberFormat="1" applyFont="1" applyBorder="1" applyAlignment="1">
      <alignment vertical="center"/>
    </xf>
    <xf numFmtId="43" fontId="6" fillId="0" borderId="0" xfId="0" applyNumberFormat="1" applyFont="1"/>
    <xf numFmtId="0" fontId="25" fillId="4" borderId="7" xfId="0" applyFont="1" applyFill="1" applyBorder="1"/>
    <xf numFmtId="4" fontId="6" fillId="0" borderId="7" xfId="0" applyNumberFormat="1" applyFont="1" applyFill="1" applyBorder="1"/>
    <xf numFmtId="3" fontId="6" fillId="0" borderId="7" xfId="3" applyNumberFormat="1" applyFont="1" applyBorder="1"/>
    <xf numFmtId="3" fontId="6" fillId="0" borderId="7" xfId="0" applyNumberFormat="1" applyFont="1" applyBorder="1"/>
    <xf numFmtId="168" fontId="6" fillId="0" borderId="7" xfId="0" applyNumberFormat="1" applyFont="1" applyBorder="1"/>
    <xf numFmtId="168" fontId="6" fillId="0" borderId="7" xfId="3" applyNumberFormat="1" applyFont="1" applyBorder="1"/>
    <xf numFmtId="166" fontId="6" fillId="0" borderId="7" xfId="3" applyNumberFormat="1" applyFont="1" applyFill="1" applyBorder="1"/>
    <xf numFmtId="43" fontId="7" fillId="0" borderId="7" xfId="3" applyFont="1" applyBorder="1" applyAlignment="1">
      <alignment horizontal="center" vertical="center"/>
    </xf>
    <xf numFmtId="167" fontId="7" fillId="0" borderId="7" xfId="3" applyNumberFormat="1" applyFont="1" applyBorder="1" applyAlignment="1">
      <alignment vertical="center"/>
    </xf>
    <xf numFmtId="166" fontId="7" fillId="0" borderId="7" xfId="3" applyNumberFormat="1" applyFont="1" applyBorder="1" applyAlignment="1">
      <alignment horizontal="center" vertical="center"/>
    </xf>
    <xf numFmtId="43" fontId="3" fillId="0" borderId="7" xfId="3" applyFont="1" applyFill="1" applyBorder="1" applyAlignment="1">
      <alignment horizontal="right" vertical="center" wrapText="1"/>
    </xf>
    <xf numFmtId="43" fontId="4" fillId="3" borderId="7" xfId="3" applyFont="1" applyFill="1" applyBorder="1" applyAlignment="1">
      <alignment horizontal="center" vertical="center"/>
    </xf>
    <xf numFmtId="43" fontId="3" fillId="3" borderId="7" xfId="3" quotePrefix="1" applyFont="1" applyFill="1" applyBorder="1" applyAlignment="1">
      <alignment horizontal="center" vertical="center" wrapText="1"/>
    </xf>
    <xf numFmtId="43" fontId="2" fillId="0" borderId="7" xfId="3" applyFont="1" applyFill="1" applyBorder="1" applyAlignment="1">
      <alignment horizontal="right" vertical="center" wrapText="1"/>
    </xf>
    <xf numFmtId="43" fontId="15" fillId="0" borderId="7" xfId="3" applyFont="1" applyFill="1" applyBorder="1" applyAlignment="1">
      <alignment horizontal="right" vertical="center" wrapText="1"/>
    </xf>
    <xf numFmtId="43" fontId="2" fillId="0" borderId="7" xfId="3" applyFont="1" applyBorder="1" applyAlignment="1">
      <alignment horizontal="center"/>
    </xf>
    <xf numFmtId="43" fontId="2" fillId="0" borderId="7" xfId="3" applyFont="1" applyFill="1" applyBorder="1" applyAlignment="1">
      <alignment horizontal="center" vertical="center" wrapText="1"/>
    </xf>
    <xf numFmtId="43" fontId="3" fillId="0" borderId="7" xfId="3" applyFont="1" applyFill="1" applyBorder="1" applyAlignment="1">
      <alignment horizontal="center" vertical="center" wrapText="1"/>
    </xf>
    <xf numFmtId="43" fontId="29" fillId="3" borderId="7" xfId="3" quotePrefix="1" applyFont="1" applyFill="1" applyBorder="1" applyAlignment="1">
      <alignment horizontal="center" vertical="center" wrapText="1"/>
    </xf>
    <xf numFmtId="43" fontId="3" fillId="0" borderId="7" xfId="3" applyFont="1" applyBorder="1" applyAlignment="1">
      <alignment horizontal="center"/>
    </xf>
    <xf numFmtId="43" fontId="4" fillId="0" borderId="7" xfId="3" applyFont="1" applyBorder="1" applyAlignment="1">
      <alignment horizontal="center"/>
    </xf>
    <xf numFmtId="43" fontId="4" fillId="0" borderId="7" xfId="3" applyFont="1" applyFill="1" applyBorder="1" applyAlignment="1">
      <alignment horizontal="center" vertical="center" wrapText="1"/>
    </xf>
    <xf numFmtId="43" fontId="2" fillId="3" borderId="7" xfId="3" applyFont="1" applyFill="1" applyBorder="1" applyAlignment="1">
      <alignment horizontal="right" vertical="center" wrapText="1"/>
    </xf>
    <xf numFmtId="43" fontId="3" fillId="3" borderId="7" xfId="3" applyFont="1" applyFill="1" applyBorder="1" applyAlignment="1">
      <alignment horizontal="right" vertical="center" wrapText="1"/>
    </xf>
    <xf numFmtId="43" fontId="3" fillId="2" borderId="7" xfId="3" applyFont="1" applyFill="1" applyBorder="1" applyAlignment="1">
      <alignment horizontal="right" vertical="center" wrapText="1"/>
    </xf>
    <xf numFmtId="43" fontId="3" fillId="3" borderId="7" xfId="3" applyFont="1" applyFill="1" applyBorder="1" applyAlignment="1">
      <alignment vertical="center"/>
    </xf>
    <xf numFmtId="43" fontId="4" fillId="3" borderId="7" xfId="3" applyFont="1" applyFill="1" applyBorder="1" applyAlignment="1">
      <alignment horizontal="right" vertical="center" wrapText="1"/>
    </xf>
    <xf numFmtId="43" fontId="2" fillId="3" borderId="7" xfId="3" applyFont="1" applyFill="1" applyBorder="1" applyAlignment="1">
      <alignment horizontal="right" vertical="center"/>
    </xf>
    <xf numFmtId="166" fontId="2" fillId="3" borderId="7" xfId="3" quotePrefix="1" applyNumberFormat="1" applyFont="1" applyFill="1" applyBorder="1" applyAlignment="1">
      <alignment horizontal="center" vertical="center" wrapText="1"/>
    </xf>
    <xf numFmtId="166" fontId="15" fillId="0" borderId="7" xfId="3" applyNumberFormat="1" applyFont="1" applyBorder="1" applyAlignment="1"/>
    <xf numFmtId="166" fontId="2" fillId="0" borderId="7" xfId="3" applyNumberFormat="1" applyFont="1" applyBorder="1" applyAlignment="1">
      <alignment horizontal="center"/>
    </xf>
    <xf numFmtId="43" fontId="2" fillId="0" borderId="7" xfId="3" applyFont="1" applyBorder="1" applyAlignment="1">
      <alignment horizontal="right" vertical="center"/>
    </xf>
    <xf numFmtId="166" fontId="2" fillId="0" borderId="7" xfId="3" applyNumberFormat="1" applyFont="1" applyBorder="1" applyAlignment="1">
      <alignment horizontal="right" vertical="center"/>
    </xf>
    <xf numFmtId="166" fontId="2" fillId="0" borderId="7" xfId="1" applyNumberFormat="1" applyFont="1" applyBorder="1" applyAlignment="1">
      <alignment horizontal="right" vertical="center"/>
    </xf>
    <xf numFmtId="166" fontId="3" fillId="0" borderId="4" xfId="3" applyNumberFormat="1" applyFont="1" applyBorder="1" applyAlignment="1">
      <alignment horizontal="center" vertical="center" wrapText="1"/>
    </xf>
    <xf numFmtId="166" fontId="3" fillId="0" borderId="6" xfId="3" applyNumberFormat="1" applyFont="1" applyBorder="1" applyAlignment="1">
      <alignment horizontal="center" vertical="center"/>
    </xf>
    <xf numFmtId="166" fontId="4" fillId="0" borderId="7" xfId="3" applyNumberFormat="1" applyFont="1" applyBorder="1" applyAlignment="1">
      <alignment horizontal="center" vertical="center"/>
    </xf>
    <xf numFmtId="166" fontId="6" fillId="0" borderId="8" xfId="3" applyNumberFormat="1" applyFont="1" applyBorder="1"/>
    <xf numFmtId="166" fontId="6" fillId="0" borderId="0" xfId="3" applyNumberFormat="1" applyFont="1"/>
    <xf numFmtId="0" fontId="6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43" fontId="3" fillId="0" borderId="7" xfId="2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166" fontId="25" fillId="0" borderId="7" xfId="3" applyNumberFormat="1" applyFont="1" applyBorder="1" applyAlignment="1">
      <alignment vertical="center"/>
    </xf>
    <xf numFmtId="3" fontId="7" fillId="0" borderId="7" xfId="0" applyNumberFormat="1" applyFont="1" applyBorder="1"/>
    <xf numFmtId="166" fontId="2" fillId="3" borderId="7" xfId="3" applyNumberFormat="1" applyFont="1" applyFill="1" applyBorder="1" applyAlignment="1">
      <alignment horizontal="right" vertical="center" wrapText="1"/>
    </xf>
    <xf numFmtId="3" fontId="7" fillId="0" borderId="7" xfId="0" applyNumberFormat="1" applyFont="1" applyBorder="1" applyAlignment="1">
      <alignment vertical="center"/>
    </xf>
    <xf numFmtId="166" fontId="3" fillId="3" borderId="7" xfId="3" applyNumberFormat="1" applyFont="1" applyFill="1" applyBorder="1" applyAlignment="1">
      <alignment horizontal="right" vertical="center" wrapText="1"/>
    </xf>
    <xf numFmtId="166" fontId="9" fillId="3" borderId="7" xfId="3" applyNumberFormat="1" applyFont="1" applyFill="1" applyBorder="1" applyAlignment="1">
      <alignment horizontal="right" vertical="center" wrapText="1"/>
    </xf>
    <xf numFmtId="166" fontId="3" fillId="3" borderId="7" xfId="3" applyNumberFormat="1" applyFont="1" applyFill="1" applyBorder="1" applyAlignment="1">
      <alignment horizontal="center" vertical="center" wrapText="1"/>
    </xf>
    <xf numFmtId="166" fontId="30" fillId="3" borderId="7" xfId="3" applyNumberFormat="1" applyFont="1" applyFill="1" applyBorder="1" applyAlignment="1">
      <alignment horizontal="right" vertical="center" wrapText="1"/>
    </xf>
    <xf numFmtId="43" fontId="2" fillId="0" borderId="7" xfId="1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32" fillId="0" borderId="11" xfId="0" applyFont="1" applyFill="1" applyBorder="1" applyAlignment="1">
      <alignment horizontal="right" vertical="center"/>
    </xf>
    <xf numFmtId="0" fontId="2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6" fillId="0" borderId="7" xfId="0" applyFont="1" applyBorder="1" applyAlignment="1">
      <alignment vertical="center"/>
    </xf>
    <xf numFmtId="166" fontId="3" fillId="0" borderId="7" xfId="3" applyNumberFormat="1" applyFont="1" applyFill="1" applyBorder="1" applyAlignment="1">
      <alignment horizontal="right" vertical="center" wrapText="1"/>
    </xf>
    <xf numFmtId="166" fontId="28" fillId="0" borderId="7" xfId="3" applyNumberFormat="1" applyFont="1" applyBorder="1" applyAlignment="1">
      <alignment vertical="center"/>
    </xf>
    <xf numFmtId="0" fontId="2" fillId="0" borderId="7" xfId="4" applyFont="1" applyFill="1" applyBorder="1" applyAlignment="1">
      <alignment vertical="center" wrapText="1"/>
    </xf>
    <xf numFmtId="43" fontId="3" fillId="0" borderId="7" xfId="3" applyFont="1" applyBorder="1" applyAlignment="1">
      <alignment horizontal="center" vertical="center"/>
    </xf>
    <xf numFmtId="43" fontId="4" fillId="0" borderId="7" xfId="3" applyFont="1" applyBorder="1" applyAlignment="1">
      <alignment horizontal="center" vertical="center"/>
    </xf>
    <xf numFmtId="166" fontId="2" fillId="0" borderId="7" xfId="3" applyNumberFormat="1" applyFont="1" applyBorder="1" applyAlignment="1">
      <alignment horizontal="center" vertical="center" wrapText="1"/>
    </xf>
    <xf numFmtId="0" fontId="6" fillId="0" borderId="7" xfId="0" applyFont="1" applyFill="1" applyBorder="1"/>
    <xf numFmtId="166" fontId="33" fillId="0" borderId="7" xfId="0" applyNumberFormat="1" applyFont="1" applyBorder="1"/>
    <xf numFmtId="166" fontId="2" fillId="3" borderId="7" xfId="3" quotePrefix="1" applyNumberFormat="1" applyFont="1" applyFill="1" applyBorder="1" applyAlignment="1">
      <alignment horizontal="right" vertical="center" wrapText="1"/>
    </xf>
    <xf numFmtId="166" fontId="3" fillId="3" borderId="7" xfId="3" quotePrefix="1" applyNumberFormat="1" applyFont="1" applyFill="1" applyBorder="1" applyAlignment="1">
      <alignment horizontal="right" vertical="center" wrapText="1"/>
    </xf>
    <xf numFmtId="167" fontId="6" fillId="0" borderId="7" xfId="0" applyNumberFormat="1" applyFont="1" applyBorder="1"/>
    <xf numFmtId="43" fontId="7" fillId="0" borderId="7" xfId="3" applyFont="1" applyBorder="1" applyAlignment="1">
      <alignment vertical="center"/>
    </xf>
    <xf numFmtId="166" fontId="28" fillId="0" borderId="7" xfId="0" applyNumberFormat="1" applyFont="1" applyBorder="1" applyAlignment="1">
      <alignment vertical="center"/>
    </xf>
    <xf numFmtId="43" fontId="3" fillId="0" borderId="7" xfId="2" applyFont="1" applyFill="1" applyBorder="1"/>
    <xf numFmtId="43" fontId="3" fillId="0" borderId="7" xfId="2" applyFont="1" applyFill="1" applyBorder="1" applyAlignment="1">
      <alignment horizontal="center"/>
    </xf>
    <xf numFmtId="166" fontId="7" fillId="0" borderId="7" xfId="3" applyNumberFormat="1" applyFont="1" applyFill="1" applyBorder="1"/>
    <xf numFmtId="166" fontId="3" fillId="0" borderId="7" xfId="2" applyNumberFormat="1" applyFont="1" applyFill="1" applyBorder="1"/>
    <xf numFmtId="0" fontId="7" fillId="0" borderId="7" xfId="0" applyFont="1" applyFill="1" applyBorder="1"/>
    <xf numFmtId="0" fontId="7" fillId="0" borderId="0" xfId="0" applyFont="1" applyFill="1"/>
    <xf numFmtId="166" fontId="7" fillId="0" borderId="7" xfId="0" applyNumberFormat="1" applyFont="1" applyFill="1" applyBorder="1"/>
    <xf numFmtId="1" fontId="6" fillId="0" borderId="7" xfId="0" applyNumberFormat="1" applyFont="1" applyBorder="1" applyAlignment="1">
      <alignment vertical="center"/>
    </xf>
    <xf numFmtId="0" fontId="2" fillId="0" borderId="10" xfId="1" applyFont="1" applyBorder="1" applyAlignment="1">
      <alignment horizontal="center" vertical="center"/>
    </xf>
    <xf numFmtId="0" fontId="2" fillId="0" borderId="10" xfId="1" applyFont="1" applyBorder="1" applyAlignment="1">
      <alignment vertical="center" wrapText="1"/>
    </xf>
    <xf numFmtId="43" fontId="2" fillId="0" borderId="10" xfId="3" applyNumberFormat="1" applyFont="1" applyBorder="1" applyAlignment="1">
      <alignment vertical="center"/>
    </xf>
    <xf numFmtId="0" fontId="2" fillId="0" borderId="10" xfId="1" applyFont="1" applyBorder="1" applyAlignment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8" xfId="1" applyFont="1" applyBorder="1" applyAlignment="1">
      <alignment vertical="center" wrapText="1"/>
    </xf>
    <xf numFmtId="43" fontId="2" fillId="0" borderId="8" xfId="3" applyNumberFormat="1" applyFont="1" applyBorder="1" applyAlignment="1">
      <alignment vertical="center"/>
    </xf>
    <xf numFmtId="0" fontId="2" fillId="0" borderId="8" xfId="1" applyFont="1" applyBorder="1" applyAlignment="1">
      <alignment vertical="center"/>
    </xf>
    <xf numFmtId="166" fontId="2" fillId="0" borderId="8" xfId="3" applyNumberFormat="1" applyFont="1" applyBorder="1" applyAlignment="1">
      <alignment horizontal="center" vertical="center"/>
    </xf>
    <xf numFmtId="0" fontId="3" fillId="0" borderId="12" xfId="1" applyFont="1" applyBorder="1" applyAlignment="1">
      <alignment vertical="center" wrapText="1"/>
    </xf>
    <xf numFmtId="0" fontId="3" fillId="0" borderId="12" xfId="1" applyFont="1" applyBorder="1" applyAlignment="1">
      <alignment vertical="center"/>
    </xf>
    <xf numFmtId="0" fontId="34" fillId="0" borderId="12" xfId="7" applyBorder="1" applyAlignment="1">
      <alignment vertical="center"/>
    </xf>
    <xf numFmtId="0" fontId="34" fillId="0" borderId="6" xfId="7" applyBorder="1" applyAlignment="1">
      <alignment horizontal="center" vertical="center"/>
    </xf>
    <xf numFmtId="0" fontId="34" fillId="0" borderId="7" xfId="7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66" fontId="6" fillId="0" borderId="0" xfId="3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174" fontId="6" fillId="0" borderId="0" xfId="0" applyNumberFormat="1" applyFont="1" applyFill="1" applyAlignment="1">
      <alignment horizontal="center" vertical="center"/>
    </xf>
    <xf numFmtId="0" fontId="30" fillId="0" borderId="0" xfId="0" applyFont="1" applyFill="1" applyAlignment="1">
      <alignment vertical="center"/>
    </xf>
    <xf numFmtId="0" fontId="7" fillId="65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28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6" fillId="65" borderId="0" xfId="0" applyFont="1" applyFill="1" applyAlignment="1">
      <alignment vertical="center"/>
    </xf>
    <xf numFmtId="0" fontId="7" fillId="65" borderId="0" xfId="0" applyFont="1" applyFill="1" applyAlignment="1">
      <alignment vertical="center"/>
    </xf>
    <xf numFmtId="169" fontId="2" fillId="0" borderId="11" xfId="1" applyNumberFormat="1" applyFont="1" applyFill="1" applyBorder="1" applyAlignment="1">
      <alignment horizontal="center" vertical="center"/>
    </xf>
    <xf numFmtId="169" fontId="2" fillId="0" borderId="11" xfId="1" applyNumberFormat="1" applyFont="1" applyFill="1" applyBorder="1" applyAlignment="1">
      <alignment horizontal="center" vertical="center" wrapText="1"/>
    </xf>
    <xf numFmtId="169" fontId="3" fillId="0" borderId="11" xfId="1" applyNumberFormat="1" applyFont="1" applyFill="1" applyBorder="1" applyAlignment="1">
      <alignment horizontal="center" vertical="center"/>
    </xf>
    <xf numFmtId="169" fontId="3" fillId="0" borderId="11" xfId="1" applyNumberFormat="1" applyFont="1" applyFill="1" applyBorder="1" applyAlignment="1">
      <alignment horizontal="left" vertical="center" wrapText="1"/>
    </xf>
    <xf numFmtId="43" fontId="2" fillId="0" borderId="11" xfId="3" applyFont="1" applyFill="1" applyBorder="1" applyAlignment="1">
      <alignment horizontal="center" vertical="center"/>
    </xf>
    <xf numFmtId="169" fontId="2" fillId="0" borderId="11" xfId="1" applyNumberFormat="1" applyFont="1" applyFill="1" applyBorder="1" applyAlignment="1">
      <alignment horizontal="left" vertical="center" wrapText="1"/>
    </xf>
    <xf numFmtId="169" fontId="3" fillId="0" borderId="11" xfId="1" applyNumberFormat="1" applyFont="1" applyFill="1" applyBorder="1" applyAlignment="1">
      <alignment horizontal="center" vertical="center" wrapText="1"/>
    </xf>
    <xf numFmtId="43" fontId="3" fillId="0" borderId="11" xfId="3" applyFont="1" applyFill="1" applyBorder="1" applyAlignment="1">
      <alignment horizontal="center" vertical="center"/>
    </xf>
    <xf numFmtId="169" fontId="30" fillId="0" borderId="11" xfId="1" applyNumberFormat="1" applyFont="1" applyFill="1" applyBorder="1" applyAlignment="1">
      <alignment horizontal="center" vertical="center"/>
    </xf>
    <xf numFmtId="169" fontId="30" fillId="0" borderId="11" xfId="1" applyNumberFormat="1" applyFont="1" applyFill="1" applyBorder="1" applyAlignment="1">
      <alignment horizontal="left" vertical="center" wrapText="1"/>
    </xf>
    <xf numFmtId="169" fontId="30" fillId="0" borderId="11" xfId="1" applyNumberFormat="1" applyFont="1" applyFill="1" applyBorder="1" applyAlignment="1">
      <alignment horizontal="center" vertical="center" wrapText="1"/>
    </xf>
    <xf numFmtId="43" fontId="30" fillId="0" borderId="11" xfId="3" applyFont="1" applyFill="1" applyBorder="1" applyAlignment="1">
      <alignment horizontal="center" vertical="center"/>
    </xf>
    <xf numFmtId="169" fontId="3" fillId="65" borderId="11" xfId="1" applyNumberFormat="1" applyFont="1" applyFill="1" applyBorder="1" applyAlignment="1">
      <alignment horizontal="center" vertical="center"/>
    </xf>
    <xf numFmtId="169" fontId="3" fillId="65" borderId="11" xfId="1" applyNumberFormat="1" applyFont="1" applyFill="1" applyBorder="1" applyAlignment="1">
      <alignment horizontal="left" vertical="center" wrapText="1"/>
    </xf>
    <xf numFmtId="169" fontId="2" fillId="65" borderId="11" xfId="1" applyNumberFormat="1" applyFont="1" applyFill="1" applyBorder="1" applyAlignment="1">
      <alignment horizontal="center" vertical="center" wrapText="1"/>
    </xf>
    <xf numFmtId="169" fontId="2" fillId="65" borderId="11" xfId="1" applyNumberFormat="1" applyFont="1" applyFill="1" applyBorder="1" applyAlignment="1">
      <alignment horizontal="center" vertical="center"/>
    </xf>
    <xf numFmtId="43" fontId="2" fillId="65" borderId="11" xfId="3" applyFont="1" applyFill="1" applyBorder="1" applyAlignment="1">
      <alignment horizontal="center" vertical="center"/>
    </xf>
    <xf numFmtId="0" fontId="7" fillId="65" borderId="11" xfId="0" applyFont="1" applyFill="1" applyBorder="1" applyAlignment="1">
      <alignment horizontal="center" vertical="center"/>
    </xf>
    <xf numFmtId="0" fontId="7" fillId="65" borderId="11" xfId="0" applyFont="1" applyFill="1" applyBorder="1" applyAlignment="1">
      <alignment horizontal="left" vertical="center"/>
    </xf>
    <xf numFmtId="0" fontId="7" fillId="65" borderId="11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1" xfId="0" quotePrefix="1" applyFont="1" applyFill="1" applyBorder="1" applyAlignment="1">
      <alignment horizontal="left" vertical="center" wrapText="1"/>
    </xf>
    <xf numFmtId="43" fontId="2" fillId="2" borderId="11" xfId="3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left" vertical="center" wrapText="1"/>
    </xf>
    <xf numFmtId="43" fontId="3" fillId="2" borderId="11" xfId="3" applyFont="1" applyFill="1" applyBorder="1" applyAlignment="1">
      <alignment horizontal="center" vertical="center"/>
    </xf>
    <xf numFmtId="49" fontId="2" fillId="2" borderId="11" xfId="0" quotePrefix="1" applyNumberFormat="1" applyFont="1" applyFill="1" applyBorder="1" applyAlignment="1">
      <alignment horizontal="left" vertical="center" wrapText="1"/>
    </xf>
    <xf numFmtId="0" fontId="3" fillId="2" borderId="11" xfId="0" applyNumberFormat="1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/>
    </xf>
    <xf numFmtId="0" fontId="3" fillId="2" borderId="11" xfId="0" quotePrefix="1" applyFont="1" applyFill="1" applyBorder="1" applyAlignment="1">
      <alignment horizontal="left" vertical="center" wrapText="1"/>
    </xf>
    <xf numFmtId="43" fontId="4" fillId="2" borderId="11" xfId="3" applyFont="1" applyFill="1" applyBorder="1" applyAlignment="1">
      <alignment horizontal="center" vertical="center"/>
    </xf>
    <xf numFmtId="0" fontId="28" fillId="2" borderId="11" xfId="0" applyFont="1" applyFill="1" applyBorder="1" applyAlignment="1">
      <alignment vertical="center"/>
    </xf>
    <xf numFmtId="49" fontId="4" fillId="2" borderId="11" xfId="0" quotePrefix="1" applyNumberFormat="1" applyFont="1" applyFill="1" applyBorder="1" applyAlignment="1">
      <alignment horizontal="left" vertical="center" wrapText="1"/>
    </xf>
    <xf numFmtId="49" fontId="4" fillId="2" borderId="11" xfId="0" applyNumberFormat="1" applyFont="1" applyFill="1" applyBorder="1" applyAlignment="1">
      <alignment horizontal="left" vertical="center" wrapText="1"/>
    </xf>
    <xf numFmtId="0" fontId="25" fillId="2" borderId="11" xfId="0" applyFont="1" applyFill="1" applyBorder="1" applyAlignment="1">
      <alignment vertical="center"/>
    </xf>
    <xf numFmtId="0" fontId="2" fillId="2" borderId="11" xfId="0" quotePrefix="1" applyFont="1" applyFill="1" applyBorder="1" applyAlignment="1">
      <alignment horizontal="left" vertical="center"/>
    </xf>
    <xf numFmtId="43" fontId="3" fillId="65" borderId="11" xfId="3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169" fontId="2" fillId="0" borderId="11" xfId="1" applyNumberFormat="1" applyFont="1" applyFill="1" applyBorder="1" applyAlignment="1">
      <alignment horizontal="right" vertical="center"/>
    </xf>
    <xf numFmtId="166" fontId="3" fillId="0" borderId="11" xfId="3" applyNumberFormat="1" applyFont="1" applyFill="1" applyBorder="1" applyAlignment="1">
      <alignment horizontal="right" vertical="center"/>
    </xf>
    <xf numFmtId="167" fontId="2" fillId="0" borderId="11" xfId="3" applyNumberFormat="1" applyFont="1" applyFill="1" applyBorder="1" applyAlignment="1">
      <alignment horizontal="right" vertical="center"/>
    </xf>
    <xf numFmtId="166" fontId="2" fillId="0" borderId="11" xfId="3" applyNumberFormat="1" applyFont="1" applyFill="1" applyBorder="1" applyAlignment="1">
      <alignment horizontal="right" vertical="center"/>
    </xf>
    <xf numFmtId="167" fontId="3" fillId="0" borderId="11" xfId="3" applyNumberFormat="1" applyFont="1" applyFill="1" applyBorder="1" applyAlignment="1">
      <alignment horizontal="right" vertical="center"/>
    </xf>
    <xf numFmtId="43" fontId="3" fillId="0" borderId="11" xfId="3" applyFont="1" applyFill="1" applyBorder="1" applyAlignment="1">
      <alignment horizontal="right" vertical="center"/>
    </xf>
    <xf numFmtId="43" fontId="2" fillId="0" borderId="11" xfId="3" applyFont="1" applyFill="1" applyBorder="1" applyAlignment="1">
      <alignment horizontal="right" vertical="center"/>
    </xf>
    <xf numFmtId="43" fontId="2" fillId="0" borderId="11" xfId="3" applyNumberFormat="1" applyFont="1" applyFill="1" applyBorder="1" applyAlignment="1">
      <alignment horizontal="right" vertical="center"/>
    </xf>
    <xf numFmtId="43" fontId="3" fillId="0" borderId="11" xfId="3" applyNumberFormat="1" applyFont="1" applyFill="1" applyBorder="1" applyAlignment="1">
      <alignment horizontal="right" vertical="center"/>
    </xf>
    <xf numFmtId="166" fontId="30" fillId="0" borderId="11" xfId="3" applyNumberFormat="1" applyFont="1" applyFill="1" applyBorder="1" applyAlignment="1">
      <alignment horizontal="right" vertical="center"/>
    </xf>
    <xf numFmtId="167" fontId="30" fillId="0" borderId="11" xfId="3" applyNumberFormat="1" applyFont="1" applyFill="1" applyBorder="1" applyAlignment="1">
      <alignment horizontal="right" vertical="center"/>
    </xf>
    <xf numFmtId="169" fontId="2" fillId="65" borderId="11" xfId="1" applyNumberFormat="1" applyFont="1" applyFill="1" applyBorder="1" applyAlignment="1">
      <alignment horizontal="right" vertical="center"/>
    </xf>
    <xf numFmtId="0" fontId="7" fillId="65" borderId="11" xfId="0" applyFont="1" applyFill="1" applyBorder="1" applyAlignment="1">
      <alignment horizontal="right" vertical="center"/>
    </xf>
    <xf numFmtId="166" fontId="7" fillId="65" borderId="11" xfId="3" applyNumberFormat="1" applyFont="1" applyFill="1" applyBorder="1" applyAlignment="1">
      <alignment horizontal="right" vertical="center"/>
    </xf>
    <xf numFmtId="43" fontId="6" fillId="2" borderId="11" xfId="3" applyFont="1" applyFill="1" applyBorder="1" applyAlignment="1">
      <alignment horizontal="right" vertical="center"/>
    </xf>
    <xf numFmtId="43" fontId="6" fillId="2" borderId="11" xfId="3" applyNumberFormat="1" applyFont="1" applyFill="1" applyBorder="1" applyAlignment="1">
      <alignment horizontal="right" vertical="center"/>
    </xf>
    <xf numFmtId="166" fontId="7" fillId="2" borderId="11" xfId="3" applyNumberFormat="1" applyFont="1" applyFill="1" applyBorder="1" applyAlignment="1">
      <alignment horizontal="right" vertical="center"/>
    </xf>
    <xf numFmtId="166" fontId="6" fillId="2" borderId="11" xfId="3" applyNumberFormat="1" applyFont="1" applyFill="1" applyBorder="1" applyAlignment="1">
      <alignment horizontal="right" vertical="center"/>
    </xf>
    <xf numFmtId="0" fontId="6" fillId="2" borderId="11" xfId="0" applyFont="1" applyFill="1" applyBorder="1" applyAlignment="1">
      <alignment horizontal="right" vertical="center"/>
    </xf>
    <xf numFmtId="3" fontId="6" fillId="2" borderId="11" xfId="0" applyNumberFormat="1" applyFont="1" applyFill="1" applyBorder="1" applyAlignment="1">
      <alignment horizontal="right" vertical="center"/>
    </xf>
    <xf numFmtId="167" fontId="7" fillId="2" borderId="11" xfId="3" applyNumberFormat="1" applyFont="1" applyFill="1" applyBorder="1" applyAlignment="1">
      <alignment horizontal="right" vertical="center"/>
    </xf>
    <xf numFmtId="167" fontId="6" fillId="2" borderId="11" xfId="3" applyNumberFormat="1" applyFont="1" applyFill="1" applyBorder="1" applyAlignment="1">
      <alignment horizontal="right" vertical="center"/>
    </xf>
    <xf numFmtId="43" fontId="25" fillId="2" borderId="11" xfId="3" applyFont="1" applyFill="1" applyBorder="1" applyAlignment="1">
      <alignment horizontal="right" vertical="center"/>
    </xf>
    <xf numFmtId="166" fontId="25" fillId="2" borderId="11" xfId="3" applyNumberFormat="1" applyFont="1" applyFill="1" applyBorder="1" applyAlignment="1">
      <alignment horizontal="right" vertical="center"/>
    </xf>
    <xf numFmtId="43" fontId="33" fillId="2" borderId="11" xfId="3" applyFont="1" applyFill="1" applyBorder="1" applyAlignment="1">
      <alignment horizontal="right" vertical="center"/>
    </xf>
    <xf numFmtId="166" fontId="33" fillId="2" borderId="11" xfId="3" applyNumberFormat="1" applyFont="1" applyFill="1" applyBorder="1" applyAlignment="1">
      <alignment horizontal="right" vertical="center"/>
    </xf>
    <xf numFmtId="43" fontId="4" fillId="2" borderId="11" xfId="3" applyFont="1" applyFill="1" applyBorder="1" applyAlignment="1">
      <alignment horizontal="right" vertical="center"/>
    </xf>
    <xf numFmtId="167" fontId="4" fillId="2" borderId="11" xfId="3" applyNumberFormat="1" applyFont="1" applyFill="1" applyBorder="1" applyAlignment="1">
      <alignment horizontal="right" vertical="center"/>
    </xf>
    <xf numFmtId="167" fontId="25" fillId="2" borderId="11" xfId="3" applyNumberFormat="1" applyFont="1" applyFill="1" applyBorder="1" applyAlignment="1">
      <alignment horizontal="right" vertical="center"/>
    </xf>
    <xf numFmtId="166" fontId="6" fillId="2" borderId="11" xfId="0" applyNumberFormat="1" applyFont="1" applyFill="1" applyBorder="1" applyAlignment="1">
      <alignment horizontal="right" vertical="center"/>
    </xf>
    <xf numFmtId="167" fontId="6" fillId="2" borderId="11" xfId="0" applyNumberFormat="1" applyFont="1" applyFill="1" applyBorder="1" applyAlignment="1">
      <alignment horizontal="right" vertical="center"/>
    </xf>
    <xf numFmtId="166" fontId="2" fillId="0" borderId="11" xfId="1173" applyNumberFormat="1" applyFont="1" applyFill="1" applyBorder="1" applyAlignment="1">
      <alignment horizontal="right" vertical="center"/>
    </xf>
    <xf numFmtId="166" fontId="2" fillId="2" borderId="11" xfId="1173" applyNumberFormat="1" applyFont="1" applyFill="1" applyBorder="1" applyAlignment="1">
      <alignment horizontal="right" vertical="center"/>
    </xf>
    <xf numFmtId="0" fontId="2" fillId="2" borderId="11" xfId="4272" applyFont="1" applyFill="1" applyBorder="1" applyAlignment="1">
      <alignment horizontal="right" vertical="center" wrapText="1"/>
    </xf>
    <xf numFmtId="172" fontId="2" fillId="2" borderId="11" xfId="4272" applyNumberFormat="1" applyFont="1" applyFill="1" applyBorder="1" applyAlignment="1">
      <alignment horizontal="right" vertical="center" wrapText="1"/>
    </xf>
    <xf numFmtId="2" fontId="2" fillId="2" borderId="11" xfId="4272" applyNumberFormat="1" applyFont="1" applyFill="1" applyBorder="1" applyAlignment="1">
      <alignment horizontal="right" vertical="center" wrapText="1"/>
    </xf>
    <xf numFmtId="1" fontId="2" fillId="2" borderId="11" xfId="8642" applyNumberFormat="1" applyFont="1" applyFill="1" applyBorder="1" applyAlignment="1">
      <alignment horizontal="right" vertical="center" wrapText="1"/>
    </xf>
    <xf numFmtId="3" fontId="6" fillId="0" borderId="11" xfId="4" applyNumberFormat="1" applyFont="1" applyFill="1" applyBorder="1" applyAlignment="1">
      <alignment horizontal="right" vertical="center"/>
    </xf>
    <xf numFmtId="166" fontId="2" fillId="0" borderId="11" xfId="1246" applyNumberFormat="1" applyFont="1" applyFill="1" applyBorder="1" applyAlignment="1">
      <alignment horizontal="right" vertical="center"/>
    </xf>
    <xf numFmtId="166" fontId="3" fillId="0" borderId="11" xfId="1246" applyNumberFormat="1" applyFont="1" applyFill="1" applyBorder="1" applyAlignment="1">
      <alignment horizontal="right" vertical="center"/>
    </xf>
    <xf numFmtId="3" fontId="7" fillId="0" borderId="11" xfId="4" applyNumberFormat="1" applyFont="1" applyFill="1" applyBorder="1" applyAlignment="1">
      <alignment horizontal="right" vertical="center"/>
    </xf>
    <xf numFmtId="166" fontId="6" fillId="0" borderId="0" xfId="3" applyNumberFormat="1" applyFont="1" applyFill="1" applyAlignment="1">
      <alignment horizontal="right" vertical="center"/>
    </xf>
    <xf numFmtId="43" fontId="30" fillId="0" borderId="11" xfId="3" applyFont="1" applyFill="1" applyBorder="1" applyAlignment="1">
      <alignment horizontal="right" vertical="center"/>
    </xf>
    <xf numFmtId="43" fontId="2" fillId="65" borderId="11" xfId="3" applyFont="1" applyFill="1" applyBorder="1" applyAlignment="1">
      <alignment horizontal="right" vertical="center"/>
    </xf>
    <xf numFmtId="167" fontId="3" fillId="0" borderId="11" xfId="1173" applyNumberFormat="1" applyFont="1" applyFill="1" applyBorder="1" applyAlignment="1">
      <alignment horizontal="right" vertical="center"/>
    </xf>
    <xf numFmtId="167" fontId="2" fillId="0" borderId="11" xfId="1173" applyNumberFormat="1" applyFont="1" applyFill="1" applyBorder="1" applyAlignment="1">
      <alignment horizontal="right" vertical="center"/>
    </xf>
    <xf numFmtId="43" fontId="2" fillId="2" borderId="11" xfId="3" applyFont="1" applyFill="1" applyBorder="1" applyAlignment="1">
      <alignment horizontal="right" vertical="center"/>
    </xf>
    <xf numFmtId="167" fontId="3" fillId="65" borderId="11" xfId="1173" applyNumberFormat="1" applyFont="1" applyFill="1" applyBorder="1" applyAlignment="1">
      <alignment horizontal="right" vertical="center"/>
    </xf>
    <xf numFmtId="167" fontId="4" fillId="0" borderId="11" xfId="1173" applyNumberFormat="1" applyFont="1" applyFill="1" applyBorder="1" applyAlignment="1">
      <alignment horizontal="right" vertical="center"/>
    </xf>
    <xf numFmtId="166" fontId="4" fillId="2" borderId="11" xfId="3" applyNumberFormat="1" applyFont="1" applyFill="1" applyBorder="1" applyAlignment="1">
      <alignment horizontal="right" vertical="center" wrapText="1"/>
    </xf>
    <xf numFmtId="166" fontId="4" fillId="2" borderId="11" xfId="3" applyNumberFormat="1" applyFont="1" applyFill="1" applyBorder="1" applyAlignment="1">
      <alignment horizontal="right" vertical="center"/>
    </xf>
    <xf numFmtId="166" fontId="2" fillId="2" borderId="11" xfId="3" applyNumberFormat="1" applyFont="1" applyFill="1" applyBorder="1" applyAlignment="1">
      <alignment horizontal="right" vertical="center" wrapText="1"/>
    </xf>
    <xf numFmtId="166" fontId="2" fillId="2" borderId="11" xfId="3" applyNumberFormat="1" applyFont="1" applyFill="1" applyBorder="1" applyAlignment="1">
      <alignment horizontal="right" vertical="center"/>
    </xf>
    <xf numFmtId="166" fontId="3" fillId="2" borderId="11" xfId="3" applyNumberFormat="1" applyFont="1" applyFill="1" applyBorder="1" applyAlignment="1">
      <alignment horizontal="right" vertical="center" wrapText="1"/>
    </xf>
    <xf numFmtId="166" fontId="15" fillId="2" borderId="11" xfId="3" applyNumberFormat="1" applyFont="1" applyFill="1" applyBorder="1" applyAlignment="1">
      <alignment horizontal="right" vertical="center" wrapText="1"/>
    </xf>
    <xf numFmtId="167" fontId="4" fillId="2" borderId="11" xfId="3" applyNumberFormat="1" applyFont="1" applyFill="1" applyBorder="1" applyAlignment="1">
      <alignment horizontal="right" vertical="center" wrapText="1"/>
    </xf>
    <xf numFmtId="169" fontId="2" fillId="0" borderId="11" xfId="1" applyNumberFormat="1" applyFont="1" applyFill="1" applyBorder="1" applyAlignment="1">
      <alignment horizontal="right" vertical="center" wrapText="1"/>
    </xf>
    <xf numFmtId="169" fontId="3" fillId="0" borderId="11" xfId="1" applyNumberFormat="1" applyFont="1" applyFill="1" applyBorder="1" applyAlignment="1">
      <alignment horizontal="right" vertical="center" wrapText="1"/>
    </xf>
    <xf numFmtId="169" fontId="30" fillId="0" borderId="11" xfId="1" applyNumberFormat="1" applyFont="1" applyFill="1" applyBorder="1" applyAlignment="1">
      <alignment horizontal="right" vertical="center" wrapText="1"/>
    </xf>
    <xf numFmtId="169" fontId="2" fillId="65" borderId="11" xfId="1" applyNumberFormat="1" applyFont="1" applyFill="1" applyBorder="1" applyAlignment="1">
      <alignment horizontal="right" vertical="center" wrapText="1"/>
    </xf>
    <xf numFmtId="0" fontId="3" fillId="0" borderId="11" xfId="0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horizontal="right" vertical="center" wrapText="1"/>
    </xf>
    <xf numFmtId="0" fontId="4" fillId="2" borderId="11" xfId="0" applyFont="1" applyFill="1" applyBorder="1" applyAlignment="1">
      <alignment horizontal="right" vertical="center" wrapText="1"/>
    </xf>
    <xf numFmtId="166" fontId="7" fillId="2" borderId="0" xfId="0" applyNumberFormat="1" applyFont="1" applyFill="1" applyAlignment="1">
      <alignment vertical="center"/>
    </xf>
    <xf numFmtId="43" fontId="3" fillId="65" borderId="11" xfId="3" applyFont="1" applyFill="1" applyBorder="1" applyAlignment="1">
      <alignment horizontal="right" vertical="center"/>
    </xf>
    <xf numFmtId="2" fontId="3" fillId="2" borderId="11" xfId="4272" applyNumberFormat="1" applyFont="1" applyFill="1" applyBorder="1" applyAlignment="1">
      <alignment horizontal="right" vertical="center" wrapText="1"/>
    </xf>
    <xf numFmtId="0" fontId="3" fillId="2" borderId="11" xfId="4272" applyFont="1" applyFill="1" applyBorder="1" applyAlignment="1">
      <alignment horizontal="right" vertical="center" wrapText="1"/>
    </xf>
    <xf numFmtId="0" fontId="30" fillId="2" borderId="11" xfId="4272" applyFont="1" applyFill="1" applyBorder="1" applyAlignment="1">
      <alignment horizontal="right" vertical="center" wrapText="1"/>
    </xf>
    <xf numFmtId="172" fontId="3" fillId="2" borderId="11" xfId="4272" applyNumberFormat="1" applyFont="1" applyFill="1" applyBorder="1" applyAlignment="1">
      <alignment horizontal="right" vertical="center" wrapText="1"/>
    </xf>
    <xf numFmtId="3" fontId="3" fillId="2" borderId="11" xfId="4272" applyNumberFormat="1" applyFont="1" applyFill="1" applyBorder="1" applyAlignment="1">
      <alignment horizontal="right" vertical="center" wrapText="1"/>
    </xf>
    <xf numFmtId="166" fontId="3" fillId="2" borderId="11" xfId="1173" applyNumberFormat="1" applyFont="1" applyFill="1" applyBorder="1" applyAlignment="1">
      <alignment horizontal="right" vertical="center"/>
    </xf>
    <xf numFmtId="166" fontId="30" fillId="2" borderId="11" xfId="1173" applyNumberFormat="1" applyFont="1" applyFill="1" applyBorder="1" applyAlignment="1">
      <alignment horizontal="right" vertical="center"/>
    </xf>
    <xf numFmtId="166" fontId="3" fillId="2" borderId="11" xfId="3" applyNumberFormat="1" applyFont="1" applyFill="1" applyBorder="1" applyAlignment="1">
      <alignment horizontal="right" vertical="center"/>
    </xf>
    <xf numFmtId="169" fontId="2" fillId="0" borderId="17" xfId="1" applyNumberFormat="1" applyFont="1" applyFill="1" applyBorder="1" applyAlignment="1">
      <alignment horizontal="center" vertical="center"/>
    </xf>
    <xf numFmtId="169" fontId="2" fillId="0" borderId="17" xfId="1" applyNumberFormat="1" applyFont="1" applyFill="1" applyBorder="1" applyAlignment="1">
      <alignment horizontal="center" vertical="center" wrapText="1"/>
    </xf>
    <xf numFmtId="169" fontId="2" fillId="0" borderId="17" xfId="1" applyNumberFormat="1" applyFont="1" applyFill="1" applyBorder="1" applyAlignment="1">
      <alignment horizontal="right" vertical="center" wrapText="1"/>
    </xf>
    <xf numFmtId="169" fontId="3" fillId="0" borderId="1" xfId="1" applyNumberFormat="1" applyFont="1" applyFill="1" applyBorder="1" applyAlignment="1">
      <alignment horizontal="center" vertical="center"/>
    </xf>
    <xf numFmtId="169" fontId="3" fillId="0" borderId="1" xfId="1" applyNumberFormat="1" applyFont="1" applyFill="1" applyBorder="1" applyAlignment="1">
      <alignment horizontal="left" vertical="center" wrapText="1"/>
    </xf>
    <xf numFmtId="169" fontId="2" fillId="0" borderId="1" xfId="1" applyNumberFormat="1" applyFont="1" applyFill="1" applyBorder="1" applyAlignment="1">
      <alignment horizontal="center" vertical="center" wrapText="1"/>
    </xf>
    <xf numFmtId="169" fontId="2" fillId="0" borderId="1" xfId="1" applyNumberFormat="1" applyFont="1" applyFill="1" applyBorder="1" applyAlignment="1">
      <alignment horizontal="right" vertical="center" wrapText="1"/>
    </xf>
    <xf numFmtId="169" fontId="2" fillId="0" borderId="1" xfId="1" applyNumberFormat="1" applyFont="1" applyFill="1" applyBorder="1" applyAlignment="1">
      <alignment horizontal="right" vertical="center"/>
    </xf>
    <xf numFmtId="43" fontId="2" fillId="0" borderId="1" xfId="3" applyFont="1" applyFill="1" applyBorder="1" applyAlignment="1">
      <alignment horizontal="right" vertical="center"/>
    </xf>
    <xf numFmtId="43" fontId="2" fillId="0" borderId="1" xfId="3" applyFont="1" applyFill="1" applyBorder="1" applyAlignment="1">
      <alignment horizontal="center" vertical="center"/>
    </xf>
    <xf numFmtId="169" fontId="2" fillId="0" borderId="1" xfId="1" applyNumberFormat="1" applyFont="1" applyFill="1" applyBorder="1" applyAlignment="1">
      <alignment horizontal="center" vertical="center"/>
    </xf>
    <xf numFmtId="167" fontId="4" fillId="2" borderId="11" xfId="1173" applyNumberFormat="1" applyFont="1" applyFill="1" applyBorder="1" applyAlignment="1">
      <alignment horizontal="right" vertical="center"/>
    </xf>
    <xf numFmtId="43" fontId="4" fillId="2" borderId="11" xfId="1173" applyNumberFormat="1" applyFont="1" applyFill="1" applyBorder="1" applyAlignment="1">
      <alignment horizontal="right" vertical="center"/>
    </xf>
    <xf numFmtId="43" fontId="2" fillId="0" borderId="11" xfId="1173" applyNumberFormat="1" applyFont="1" applyFill="1" applyBorder="1" applyAlignment="1">
      <alignment vertical="center"/>
    </xf>
    <xf numFmtId="166" fontId="3" fillId="0" borderId="11" xfId="1173" applyNumberFormat="1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3" fontId="3" fillId="0" borderId="11" xfId="0" applyNumberFormat="1" applyFont="1" applyFill="1" applyBorder="1" applyAlignment="1">
      <alignment vertical="center"/>
    </xf>
    <xf numFmtId="3" fontId="2" fillId="0" borderId="11" xfId="0" applyNumberFormat="1" applyFont="1" applyFill="1" applyBorder="1" applyAlignment="1">
      <alignment vertical="center"/>
    </xf>
    <xf numFmtId="166" fontId="2" fillId="0" borderId="11" xfId="1177" applyNumberFormat="1" applyFont="1" applyFill="1" applyBorder="1" applyAlignment="1">
      <alignment vertical="center"/>
    </xf>
    <xf numFmtId="166" fontId="3" fillId="0" borderId="11" xfId="1177" applyNumberFormat="1" applyFont="1" applyFill="1" applyBorder="1" applyAlignment="1">
      <alignment vertical="center"/>
    </xf>
    <xf numFmtId="166" fontId="6" fillId="2" borderId="11" xfId="1173" applyNumberFormat="1" applyFont="1" applyFill="1" applyBorder="1" applyAlignment="1">
      <alignment vertical="center"/>
    </xf>
    <xf numFmtId="166" fontId="3" fillId="0" borderId="11" xfId="2" applyNumberFormat="1" applyFont="1" applyFill="1" applyBorder="1" applyAlignment="1">
      <alignment horizontal="right" vertical="center" wrapText="1"/>
    </xf>
    <xf numFmtId="167" fontId="2" fillId="0" borderId="11" xfId="0" applyNumberFormat="1" applyFont="1" applyFill="1" applyBorder="1" applyAlignment="1">
      <alignment horizontal="right" vertical="center"/>
    </xf>
    <xf numFmtId="172" fontId="2" fillId="0" borderId="11" xfId="0" applyNumberFormat="1" applyFont="1" applyFill="1" applyBorder="1" applyAlignment="1">
      <alignment horizontal="right" vertical="center"/>
    </xf>
    <xf numFmtId="166" fontId="3" fillId="0" borderId="11" xfId="0" applyNumberFormat="1" applyFont="1" applyFill="1" applyBorder="1" applyAlignment="1">
      <alignment horizontal="right" vertical="center"/>
    </xf>
    <xf numFmtId="167" fontId="2" fillId="0" borderId="11" xfId="1177" applyNumberFormat="1" applyFont="1" applyFill="1" applyBorder="1" applyAlignment="1">
      <alignment vertical="center"/>
    </xf>
    <xf numFmtId="172" fontId="4" fillId="0" borderId="11" xfId="0" applyNumberFormat="1" applyFont="1" applyFill="1" applyBorder="1" applyAlignment="1">
      <alignment horizontal="right" vertical="center"/>
    </xf>
    <xf numFmtId="166" fontId="2" fillId="0" borderId="11" xfId="0" applyNumberFormat="1" applyFont="1" applyFill="1" applyBorder="1" applyAlignment="1">
      <alignment horizontal="right" vertical="center"/>
    </xf>
    <xf numFmtId="167" fontId="4" fillId="0" borderId="11" xfId="0" applyNumberFormat="1" applyFont="1" applyFill="1" applyBorder="1" applyAlignment="1">
      <alignment horizontal="right" vertical="center"/>
    </xf>
    <xf numFmtId="166" fontId="2" fillId="0" borderId="11" xfId="2" applyNumberFormat="1" applyFont="1" applyFill="1" applyBorder="1" applyAlignment="1">
      <alignment horizontal="right" vertical="center" wrapText="1"/>
    </xf>
    <xf numFmtId="167" fontId="4" fillId="0" borderId="11" xfId="2" applyNumberFormat="1" applyFont="1" applyFill="1" applyBorder="1" applyAlignment="1">
      <alignment horizontal="right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left" vertical="center" wrapText="1"/>
    </xf>
    <xf numFmtId="0" fontId="20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right" vertical="center"/>
    </xf>
    <xf numFmtId="166" fontId="2" fillId="2" borderId="11" xfId="1173" applyNumberFormat="1" applyFont="1" applyFill="1" applyBorder="1" applyAlignment="1">
      <alignment vertical="center"/>
    </xf>
    <xf numFmtId="167" fontId="2" fillId="2" borderId="11" xfId="1173" applyNumberFormat="1" applyFont="1" applyFill="1" applyBorder="1" applyAlignment="1">
      <alignment horizontal="right" vertical="center"/>
    </xf>
    <xf numFmtId="43" fontId="2" fillId="2" borderId="11" xfId="1173" applyFont="1" applyFill="1" applyBorder="1" applyAlignment="1">
      <alignment vertical="center"/>
    </xf>
    <xf numFmtId="203" fontId="6" fillId="2" borderId="11" xfId="8710" applyNumberFormat="1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center" vertical="center"/>
    </xf>
    <xf numFmtId="0" fontId="21" fillId="2" borderId="11" xfId="0" applyFont="1" applyFill="1" applyBorder="1" applyAlignment="1">
      <alignment horizontal="center" vertical="center"/>
    </xf>
    <xf numFmtId="0" fontId="21" fillId="2" borderId="11" xfId="0" applyFont="1" applyFill="1" applyBorder="1" applyAlignment="1">
      <alignment horizontal="left" vertical="center" wrapText="1"/>
    </xf>
    <xf numFmtId="43" fontId="2" fillId="2" borderId="11" xfId="1173" applyNumberFormat="1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right" vertical="center"/>
    </xf>
    <xf numFmtId="166" fontId="2" fillId="2" borderId="11" xfId="0" applyNumberFormat="1" applyFont="1" applyFill="1" applyBorder="1" applyAlignment="1">
      <alignment vertical="center"/>
    </xf>
    <xf numFmtId="166" fontId="2" fillId="2" borderId="11" xfId="1173" applyNumberFormat="1" applyFont="1" applyFill="1" applyBorder="1" applyAlignment="1">
      <alignment horizontal="right" vertical="center" wrapText="1"/>
    </xf>
    <xf numFmtId="0" fontId="4" fillId="2" borderId="11" xfId="0" quotePrefix="1" applyFont="1" applyFill="1" applyBorder="1" applyAlignment="1">
      <alignment horizontal="left" vertical="center" wrapText="1"/>
    </xf>
    <xf numFmtId="166" fontId="4" fillId="2" borderId="11" xfId="1173" applyNumberFormat="1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vertical="center"/>
    </xf>
    <xf numFmtId="166" fontId="33" fillId="2" borderId="11" xfId="0" applyNumberFormat="1" applyFont="1" applyFill="1" applyBorder="1" applyAlignment="1">
      <alignment horizontal="right" vertical="center"/>
    </xf>
    <xf numFmtId="43" fontId="7" fillId="2" borderId="11" xfId="3" applyFont="1" applyFill="1" applyBorder="1" applyAlignment="1">
      <alignment horizontal="right" vertical="center"/>
    </xf>
    <xf numFmtId="0" fontId="7" fillId="2" borderId="11" xfId="0" applyFont="1" applyFill="1" applyBorder="1" applyAlignment="1">
      <alignment horizontal="right" vertical="center"/>
    </xf>
    <xf numFmtId="43" fontId="3" fillId="2" borderId="11" xfId="3" applyFont="1" applyFill="1" applyBorder="1" applyAlignment="1">
      <alignment horizontal="right" vertical="center"/>
    </xf>
    <xf numFmtId="166" fontId="3" fillId="2" borderId="11" xfId="1173" applyNumberFormat="1" applyFont="1" applyFill="1" applyBorder="1" applyAlignment="1">
      <alignment vertical="center"/>
    </xf>
    <xf numFmtId="167" fontId="3" fillId="2" borderId="11" xfId="1173" applyNumberFormat="1" applyFont="1" applyFill="1" applyBorder="1" applyAlignment="1">
      <alignment horizontal="right" vertical="center"/>
    </xf>
    <xf numFmtId="0" fontId="4" fillId="2" borderId="11" xfId="0" applyFont="1" applyFill="1" applyBorder="1" applyAlignment="1">
      <alignment vertical="center"/>
    </xf>
    <xf numFmtId="0" fontId="25" fillId="2" borderId="11" xfId="0" applyFont="1" applyFill="1" applyBorder="1" applyAlignment="1">
      <alignment horizontal="right" vertical="center"/>
    </xf>
    <xf numFmtId="167" fontId="4" fillId="2" borderId="11" xfId="1173" applyNumberFormat="1" applyFont="1" applyFill="1" applyBorder="1" applyAlignment="1">
      <alignment vertical="center"/>
    </xf>
    <xf numFmtId="43" fontId="4" fillId="2" borderId="11" xfId="1173" applyFont="1" applyFill="1" applyBorder="1" applyAlignment="1">
      <alignment vertical="center"/>
    </xf>
    <xf numFmtId="43" fontId="3" fillId="2" borderId="11" xfId="1173" applyFont="1" applyFill="1" applyBorder="1" applyAlignment="1">
      <alignment vertical="center"/>
    </xf>
    <xf numFmtId="166" fontId="4" fillId="2" borderId="11" xfId="1173" applyNumberFormat="1" applyFont="1" applyFill="1" applyBorder="1" applyAlignment="1">
      <alignment vertical="center"/>
    </xf>
    <xf numFmtId="166" fontId="4" fillId="2" borderId="11" xfId="1173" applyNumberFormat="1" applyFont="1" applyFill="1" applyBorder="1" applyAlignment="1">
      <alignment horizontal="right" vertical="center"/>
    </xf>
    <xf numFmtId="43" fontId="3" fillId="2" borderId="11" xfId="1173" applyNumberFormat="1" applyFont="1" applyFill="1" applyBorder="1" applyAlignment="1">
      <alignment horizontal="right" vertical="center"/>
    </xf>
    <xf numFmtId="0" fontId="3" fillId="2" borderId="11" xfId="0" applyFont="1" applyFill="1" applyBorder="1" applyAlignment="1">
      <alignment vertical="center"/>
    </xf>
    <xf numFmtId="1" fontId="3" fillId="2" borderId="11" xfId="0" applyNumberFormat="1" applyFont="1" applyFill="1" applyBorder="1" applyAlignment="1">
      <alignment horizontal="right" vertical="center"/>
    </xf>
    <xf numFmtId="1" fontId="3" fillId="2" borderId="11" xfId="1246" applyNumberFormat="1" applyFont="1" applyFill="1" applyBorder="1" applyAlignment="1">
      <alignment horizontal="right" vertical="center"/>
    </xf>
    <xf numFmtId="0" fontId="3" fillId="2" borderId="11" xfId="4" applyFont="1" applyFill="1" applyBorder="1" applyAlignment="1">
      <alignment horizontal="center" vertical="center" wrapText="1"/>
    </xf>
    <xf numFmtId="0" fontId="3" fillId="2" borderId="11" xfId="4" applyFont="1" applyFill="1" applyBorder="1" applyAlignment="1">
      <alignment horizontal="left" vertical="center" wrapText="1"/>
    </xf>
    <xf numFmtId="0" fontId="3" fillId="2" borderId="11" xfId="1" applyFont="1" applyFill="1" applyBorder="1" applyAlignment="1">
      <alignment horizontal="left" vertical="center" wrapText="1"/>
    </xf>
    <xf numFmtId="0" fontId="15" fillId="2" borderId="11" xfId="4" applyFont="1" applyFill="1" applyBorder="1" applyAlignment="1">
      <alignment horizontal="left" vertical="center" wrapText="1"/>
    </xf>
    <xf numFmtId="0" fontId="2" fillId="2" borderId="11" xfId="4" applyFont="1" applyFill="1" applyBorder="1" applyAlignment="1">
      <alignment horizontal="center" vertical="center" wrapText="1"/>
    </xf>
    <xf numFmtId="0" fontId="2" fillId="2" borderId="11" xfId="4" applyFont="1" applyFill="1" applyBorder="1" applyAlignment="1">
      <alignment horizontal="left" vertical="center" wrapText="1"/>
    </xf>
    <xf numFmtId="1" fontId="2" fillId="2" borderId="11" xfId="0" applyNumberFormat="1" applyFont="1" applyFill="1" applyBorder="1" applyAlignment="1">
      <alignment horizontal="right" vertical="center"/>
    </xf>
    <xf numFmtId="1" fontId="2" fillId="2" borderId="11" xfId="1246" applyNumberFormat="1" applyFont="1" applyFill="1" applyBorder="1" applyAlignment="1">
      <alignment horizontal="right" vertical="center"/>
    </xf>
    <xf numFmtId="172" fontId="2" fillId="2" borderId="11" xfId="0" applyNumberFormat="1" applyFont="1" applyFill="1" applyBorder="1" applyAlignment="1">
      <alignment horizontal="right" vertical="center"/>
    </xf>
    <xf numFmtId="172" fontId="2" fillId="2" borderId="11" xfId="1246" applyNumberFormat="1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1" xfId="4" applyFont="1" applyFill="1" applyBorder="1" applyAlignment="1">
      <alignment horizontal="right" vertical="center" wrapText="1"/>
    </xf>
    <xf numFmtId="166" fontId="2" fillId="2" borderId="11" xfId="1173" applyNumberFormat="1" applyFont="1" applyFill="1" applyBorder="1"/>
    <xf numFmtId="166" fontId="3" fillId="2" borderId="11" xfId="1173" applyNumberFormat="1" applyFont="1" applyFill="1" applyBorder="1"/>
    <xf numFmtId="0" fontId="4" fillId="2" borderId="11" xfId="0" applyFont="1" applyFill="1" applyBorder="1" applyAlignment="1">
      <alignment horizontal="right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left" vertical="center" wrapText="1"/>
    </xf>
    <xf numFmtId="0" fontId="15" fillId="2" borderId="11" xfId="0" applyFont="1" applyFill="1" applyBorder="1" applyAlignment="1">
      <alignment horizontal="center" vertical="center" wrapText="1"/>
    </xf>
    <xf numFmtId="166" fontId="15" fillId="2" borderId="11" xfId="1173" applyNumberFormat="1" applyFont="1" applyFill="1" applyBorder="1"/>
    <xf numFmtId="166" fontId="281" fillId="2" borderId="11" xfId="3" applyNumberFormat="1" applyFont="1" applyFill="1" applyBorder="1" applyAlignment="1">
      <alignment horizontal="right" vertical="center"/>
    </xf>
    <xf numFmtId="43" fontId="15" fillId="2" borderId="11" xfId="3" applyFont="1" applyFill="1" applyBorder="1" applyAlignment="1">
      <alignment horizontal="center" vertical="center"/>
    </xf>
    <xf numFmtId="43" fontId="2" fillId="2" borderId="11" xfId="1173" applyNumberFormat="1" applyFont="1" applyFill="1" applyBorder="1"/>
    <xf numFmtId="43" fontId="21" fillId="2" borderId="11" xfId="3" applyNumberFormat="1" applyFont="1" applyFill="1" applyBorder="1" applyAlignment="1">
      <alignment horizontal="right" vertical="center"/>
    </xf>
    <xf numFmtId="166" fontId="28" fillId="2" borderId="11" xfId="3" applyNumberFormat="1" applyFont="1" applyFill="1" applyBorder="1" applyAlignment="1">
      <alignment horizontal="right" vertical="center"/>
    </xf>
    <xf numFmtId="0" fontId="284" fillId="2" borderId="11" xfId="0" applyFont="1" applyFill="1" applyBorder="1" applyAlignment="1">
      <alignment horizontal="center" vertical="center" wrapText="1"/>
    </xf>
    <xf numFmtId="43" fontId="2" fillId="2" borderId="11" xfId="1173" quotePrefix="1" applyFont="1" applyFill="1" applyBorder="1" applyAlignment="1">
      <alignment horizontal="right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1" xfId="0" quotePrefix="1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2" fillId="2" borderId="11" xfId="0" applyFont="1" applyFill="1" applyBorder="1"/>
    <xf numFmtId="43" fontId="2" fillId="2" borderId="11" xfId="3" applyFont="1" applyFill="1" applyBorder="1" applyAlignment="1">
      <alignment horizontal="right" vertical="center" wrapText="1"/>
    </xf>
    <xf numFmtId="167" fontId="2" fillId="2" borderId="11" xfId="1173" applyNumberFormat="1" applyFont="1" applyFill="1" applyBorder="1" applyAlignment="1">
      <alignment horizontal="right" vertical="center" wrapText="1"/>
    </xf>
    <xf numFmtId="166" fontId="3" fillId="2" borderId="11" xfId="1173" applyNumberFormat="1" applyFont="1" applyFill="1" applyBorder="1" applyAlignment="1">
      <alignment horizontal="right" vertical="center" wrapText="1"/>
    </xf>
    <xf numFmtId="166" fontId="290" fillId="2" borderId="11" xfId="1173" applyNumberFormat="1" applyFont="1" applyFill="1" applyBorder="1" applyAlignment="1">
      <alignment horizontal="right" vertical="center" wrapText="1"/>
    </xf>
    <xf numFmtId="166" fontId="32" fillId="2" borderId="11" xfId="1173" applyNumberFormat="1" applyFont="1" applyFill="1" applyBorder="1" applyAlignment="1">
      <alignment horizontal="right" vertical="center" wrapText="1"/>
    </xf>
    <xf numFmtId="0" fontId="7" fillId="2" borderId="0" xfId="0" applyFont="1" applyFill="1" applyAlignment="1">
      <alignment horizontal="center" vertical="center"/>
    </xf>
    <xf numFmtId="0" fontId="4" fillId="2" borderId="11" xfId="0" quotePrefix="1" applyFont="1" applyFill="1" applyBorder="1" applyAlignment="1">
      <alignment horizontal="left" vertical="center"/>
    </xf>
    <xf numFmtId="167" fontId="2" fillId="2" borderId="11" xfId="1173" applyNumberFormat="1" applyFont="1" applyFill="1" applyBorder="1" applyAlignment="1">
      <alignment vertical="center"/>
    </xf>
    <xf numFmtId="2" fontId="2" fillId="2" borderId="11" xfId="8711" applyNumberFormat="1" applyFont="1" applyFill="1" applyBorder="1" applyAlignment="1">
      <alignment horizontal="right" vertical="center"/>
    </xf>
    <xf numFmtId="13" fontId="2" fillId="2" borderId="11" xfId="3" quotePrefix="1" applyNumberFormat="1" applyFont="1" applyFill="1" applyBorder="1" applyAlignment="1">
      <alignment horizontal="right" vertical="center"/>
    </xf>
    <xf numFmtId="167" fontId="2" fillId="2" borderId="11" xfId="3" applyNumberFormat="1" applyFont="1" applyFill="1" applyBorder="1" applyAlignment="1">
      <alignment horizontal="right" vertical="center"/>
    </xf>
    <xf numFmtId="43" fontId="2" fillId="2" borderId="11" xfId="1173" applyNumberFormat="1" applyFont="1" applyFill="1" applyBorder="1" applyAlignment="1">
      <alignment vertical="center"/>
    </xf>
    <xf numFmtId="2" fontId="2" fillId="2" borderId="11" xfId="0" applyNumberFormat="1" applyFont="1" applyFill="1" applyBorder="1" applyAlignment="1">
      <alignment horizontal="right" vertical="center"/>
    </xf>
    <xf numFmtId="43" fontId="2" fillId="2" borderId="11" xfId="1173" applyFont="1" applyFill="1" applyBorder="1"/>
    <xf numFmtId="0" fontId="3" fillId="2" borderId="11" xfId="0" quotePrefix="1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left" vertical="center"/>
    </xf>
    <xf numFmtId="0" fontId="15" fillId="2" borderId="11" xfId="0" applyFont="1" applyFill="1" applyBorder="1" applyAlignment="1">
      <alignment horizontal="right" vertical="center"/>
    </xf>
    <xf numFmtId="43" fontId="28" fillId="2" borderId="11" xfId="3" applyFont="1" applyFill="1" applyBorder="1" applyAlignment="1">
      <alignment horizontal="right" vertical="center"/>
    </xf>
    <xf numFmtId="0" fontId="28" fillId="2" borderId="11" xfId="0" applyFont="1" applyFill="1" applyBorder="1" applyAlignment="1">
      <alignment horizontal="right" vertical="center"/>
    </xf>
    <xf numFmtId="0" fontId="18" fillId="2" borderId="11" xfId="0" applyFont="1" applyFill="1" applyBorder="1" applyAlignment="1">
      <alignment horizontal="center" vertical="center"/>
    </xf>
    <xf numFmtId="3" fontId="2" fillId="2" borderId="11" xfId="0" applyNumberFormat="1" applyFont="1" applyFill="1" applyBorder="1" applyAlignment="1">
      <alignment horizontal="right" vertical="center"/>
    </xf>
    <xf numFmtId="167" fontId="15" fillId="2" borderId="11" xfId="1173" applyNumberFormat="1" applyFont="1" applyFill="1" applyBorder="1" applyAlignment="1">
      <alignment horizontal="right" vertical="center"/>
    </xf>
    <xf numFmtId="166" fontId="2" fillId="2" borderId="11" xfId="0" applyNumberFormat="1" applyFont="1" applyFill="1" applyBorder="1"/>
    <xf numFmtId="43" fontId="6" fillId="2" borderId="11" xfId="0" applyNumberFormat="1" applyFont="1" applyFill="1" applyBorder="1" applyAlignment="1">
      <alignment horizontal="right" vertical="center"/>
    </xf>
    <xf numFmtId="43" fontId="3" fillId="2" borderId="11" xfId="2" applyFont="1" applyFill="1" applyBorder="1" applyAlignment="1">
      <alignment horizontal="left" vertical="center" wrapText="1"/>
    </xf>
    <xf numFmtId="43" fontId="3" fillId="2" borderId="11" xfId="2" applyFont="1" applyFill="1" applyBorder="1" applyAlignment="1">
      <alignment horizontal="center" vertical="center"/>
    </xf>
    <xf numFmtId="166" fontId="3" fillId="2" borderId="11" xfId="0" applyNumberFormat="1" applyFont="1" applyFill="1" applyBorder="1" applyAlignment="1">
      <alignment vertical="center"/>
    </xf>
    <xf numFmtId="166" fontId="7" fillId="2" borderId="11" xfId="0" applyNumberFormat="1" applyFont="1" applyFill="1" applyBorder="1" applyAlignment="1">
      <alignment horizontal="right" vertical="center"/>
    </xf>
    <xf numFmtId="43" fontId="3" fillId="2" borderId="11" xfId="2" applyFont="1" applyFill="1" applyBorder="1" applyAlignment="1">
      <alignment horizontal="left" vertical="center"/>
    </xf>
    <xf numFmtId="0" fontId="3" fillId="2" borderId="11" xfId="0" quotePrefix="1" applyFont="1" applyFill="1" applyBorder="1" applyAlignment="1">
      <alignment horizontal="left" vertical="center"/>
    </xf>
    <xf numFmtId="43" fontId="2" fillId="2" borderId="11" xfId="2" applyFont="1" applyFill="1" applyBorder="1" applyAlignment="1">
      <alignment horizontal="center" vertical="center"/>
    </xf>
    <xf numFmtId="43" fontId="2" fillId="2" borderId="11" xfId="2" applyFont="1" applyFill="1" applyBorder="1" applyAlignment="1">
      <alignment horizontal="right" vertical="center"/>
    </xf>
    <xf numFmtId="0" fontId="3" fillId="2" borderId="11" xfId="4" applyFont="1" applyFill="1" applyBorder="1" applyAlignment="1">
      <alignment horizontal="center" vertical="center"/>
    </xf>
    <xf numFmtId="0" fontId="3" fillId="2" borderId="11" xfId="4" applyFont="1" applyFill="1" applyBorder="1" applyAlignment="1">
      <alignment horizontal="right" vertical="center"/>
    </xf>
    <xf numFmtId="0" fontId="4" fillId="2" borderId="11" xfId="4" applyFont="1" applyFill="1" applyBorder="1" applyAlignment="1">
      <alignment horizontal="left" vertical="center" wrapText="1"/>
    </xf>
    <xf numFmtId="0" fontId="4" fillId="2" borderId="11" xfId="4" applyFont="1" applyFill="1" applyBorder="1" applyAlignment="1">
      <alignment horizontal="center" vertical="center"/>
    </xf>
    <xf numFmtId="0" fontId="4" fillId="2" borderId="11" xfId="4" applyFont="1" applyFill="1" applyBorder="1" applyAlignment="1">
      <alignment horizontal="right" vertical="center"/>
    </xf>
    <xf numFmtId="0" fontId="2" fillId="2" borderId="11" xfId="4" applyFont="1" applyFill="1" applyBorder="1" applyAlignment="1">
      <alignment horizontal="center" vertical="center"/>
    </xf>
    <xf numFmtId="0" fontId="2" fillId="2" borderId="11" xfId="4" applyFont="1" applyFill="1" applyBorder="1" applyAlignment="1">
      <alignment horizontal="right" vertical="center"/>
    </xf>
    <xf numFmtId="0" fontId="3" fillId="2" borderId="11" xfId="4" applyFont="1" applyFill="1" applyBorder="1" applyAlignment="1">
      <alignment horizontal="right" vertical="center" wrapText="1"/>
    </xf>
    <xf numFmtId="0" fontId="4" fillId="2" borderId="11" xfId="4" applyFont="1" applyFill="1" applyBorder="1" applyAlignment="1">
      <alignment horizontal="center" vertical="center" wrapText="1"/>
    </xf>
    <xf numFmtId="0" fontId="4" fillId="2" borderId="11" xfId="4" quotePrefix="1" applyFont="1" applyFill="1" applyBorder="1" applyAlignment="1">
      <alignment horizontal="left" vertical="center" wrapText="1"/>
    </xf>
    <xf numFmtId="0" fontId="3" fillId="2" borderId="11" xfId="4" applyFont="1" applyFill="1" applyBorder="1" applyAlignment="1">
      <alignment horizontal="left" vertical="center"/>
    </xf>
    <xf numFmtId="0" fontId="3" fillId="2" borderId="11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left" vertical="center" wrapText="1"/>
    </xf>
    <xf numFmtId="0" fontId="2" fillId="2" borderId="11" xfId="1" applyFont="1" applyFill="1" applyBorder="1" applyAlignment="1">
      <alignment horizontal="right" vertical="center"/>
    </xf>
    <xf numFmtId="0" fontId="2" fillId="2" borderId="11" xfId="1" quotePrefix="1" applyFont="1" applyFill="1" applyBorder="1" applyAlignment="1">
      <alignment horizontal="left" vertical="center" wrapText="1"/>
    </xf>
    <xf numFmtId="166" fontId="6" fillId="2" borderId="11" xfId="1173" applyNumberFormat="1" applyFont="1" applyFill="1" applyBorder="1" applyAlignment="1">
      <alignment horizontal="right" vertical="center"/>
    </xf>
    <xf numFmtId="0" fontId="2" fillId="2" borderId="11" xfId="1" applyFont="1" applyFill="1" applyBorder="1" applyAlignment="1">
      <alignment horizontal="left" vertical="center" wrapText="1"/>
    </xf>
    <xf numFmtId="166" fontId="9" fillId="2" borderId="11" xfId="2" applyNumberFormat="1" applyFont="1" applyFill="1" applyBorder="1" applyAlignment="1">
      <alignment horizontal="left" vertical="center" wrapText="1"/>
    </xf>
    <xf numFmtId="166" fontId="9" fillId="2" borderId="11" xfId="2" applyNumberFormat="1" applyFont="1" applyFill="1" applyBorder="1" applyAlignment="1">
      <alignment horizontal="center" vertical="center" wrapText="1"/>
    </xf>
    <xf numFmtId="166" fontId="9" fillId="2" borderId="11" xfId="2" applyNumberFormat="1" applyFont="1" applyFill="1" applyBorder="1" applyAlignment="1">
      <alignment horizontal="right" vertical="center" wrapText="1"/>
    </xf>
    <xf numFmtId="0" fontId="289" fillId="2" borderId="11" xfId="6" applyFont="1" applyFill="1" applyBorder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169" fontId="2" fillId="2" borderId="17" xfId="1" applyNumberFormat="1" applyFont="1" applyFill="1" applyBorder="1" applyAlignment="1">
      <alignment horizontal="right" vertical="center" wrapText="1"/>
    </xf>
    <xf numFmtId="169" fontId="2" fillId="2" borderId="1" xfId="1" applyNumberFormat="1" applyFont="1" applyFill="1" applyBorder="1" applyAlignment="1">
      <alignment horizontal="right" vertical="center"/>
    </xf>
    <xf numFmtId="169" fontId="2" fillId="2" borderId="11" xfId="1" applyNumberFormat="1" applyFont="1" applyFill="1" applyBorder="1" applyAlignment="1">
      <alignment horizontal="right" vertical="center"/>
    </xf>
    <xf numFmtId="167" fontId="3" fillId="2" borderId="11" xfId="3" applyNumberFormat="1" applyFont="1" applyFill="1" applyBorder="1" applyAlignment="1">
      <alignment horizontal="right" vertical="center"/>
    </xf>
    <xf numFmtId="43" fontId="2" fillId="2" borderId="11" xfId="3" applyNumberFormat="1" applyFont="1" applyFill="1" applyBorder="1" applyAlignment="1">
      <alignment horizontal="right" vertical="center"/>
    </xf>
    <xf numFmtId="43" fontId="3" fillId="2" borderId="11" xfId="3" applyNumberFormat="1" applyFont="1" applyFill="1" applyBorder="1" applyAlignment="1">
      <alignment horizontal="right" vertical="center"/>
    </xf>
    <xf numFmtId="166" fontId="30" fillId="2" borderId="11" xfId="3" applyNumberFormat="1" applyFont="1" applyFill="1" applyBorder="1" applyAlignment="1">
      <alignment horizontal="right" vertical="center"/>
    </xf>
    <xf numFmtId="168" fontId="7" fillId="2" borderId="11" xfId="0" applyNumberFormat="1" applyFont="1" applyFill="1" applyBorder="1" applyAlignment="1">
      <alignment horizontal="right" vertical="center"/>
    </xf>
    <xf numFmtId="3" fontId="6" fillId="2" borderId="11" xfId="4" applyNumberFormat="1" applyFont="1" applyFill="1" applyBorder="1" applyAlignment="1">
      <alignment horizontal="right" vertical="center"/>
    </xf>
    <xf numFmtId="3" fontId="7" fillId="2" borderId="11" xfId="4" applyNumberFormat="1" applyFont="1" applyFill="1" applyBorder="1" applyAlignment="1">
      <alignment horizontal="right" vertical="center"/>
    </xf>
    <xf numFmtId="3" fontId="2" fillId="2" borderId="11" xfId="8711" applyNumberFormat="1" applyFont="1" applyFill="1" applyBorder="1" applyAlignment="1">
      <alignment horizontal="right" vertical="center"/>
    </xf>
    <xf numFmtId="174" fontId="2" fillId="2" borderId="11" xfId="8711" applyNumberFormat="1" applyFont="1" applyFill="1" applyBorder="1" applyAlignment="1">
      <alignment horizontal="right" vertical="center"/>
    </xf>
    <xf numFmtId="166" fontId="7" fillId="2" borderId="2" xfId="3" applyNumberFormat="1" applyFont="1" applyFill="1" applyBorder="1" applyAlignment="1">
      <alignment horizontal="right" vertical="center"/>
    </xf>
    <xf numFmtId="0" fontId="291" fillId="0" borderId="0" xfId="1" applyFont="1" applyFill="1" applyBorder="1" applyAlignment="1">
      <alignment vertical="center"/>
    </xf>
    <xf numFmtId="0" fontId="292" fillId="0" borderId="0" xfId="7" applyFont="1" applyFill="1" applyBorder="1" applyAlignment="1" applyProtection="1">
      <alignment vertical="center"/>
    </xf>
    <xf numFmtId="0" fontId="293" fillId="0" borderId="0" xfId="7" applyFont="1" applyFill="1" applyBorder="1" applyAlignment="1" applyProtection="1">
      <alignment vertical="center"/>
    </xf>
    <xf numFmtId="0" fontId="48" fillId="0" borderId="0" xfId="0" applyFont="1"/>
    <xf numFmtId="0" fontId="291" fillId="0" borderId="0" xfId="1" applyFont="1" applyFill="1" applyBorder="1" applyAlignment="1">
      <alignment horizontal="center" vertical="center" wrapText="1"/>
    </xf>
    <xf numFmtId="0" fontId="294" fillId="0" borderId="0" xfId="1" applyFont="1" applyFill="1" applyBorder="1" applyAlignment="1">
      <alignment horizontal="center" vertical="center" wrapText="1"/>
    </xf>
    <xf numFmtId="0" fontId="73" fillId="0" borderId="0" xfId="0" applyFont="1"/>
    <xf numFmtId="0" fontId="291" fillId="0" borderId="4" xfId="1" applyFont="1" applyFill="1" applyBorder="1" applyAlignment="1">
      <alignment horizontal="center" vertical="center" wrapText="1"/>
    </xf>
    <xf numFmtId="166" fontId="291" fillId="0" borderId="4" xfId="8709" applyNumberFormat="1" applyFont="1" applyFill="1" applyBorder="1" applyAlignment="1">
      <alignment horizontal="center" vertical="center" wrapText="1"/>
    </xf>
    <xf numFmtId="169" fontId="38" fillId="0" borderId="17" xfId="1" applyNumberFormat="1" applyFont="1" applyFill="1" applyBorder="1" applyAlignment="1">
      <alignment horizontal="center" vertical="center"/>
    </xf>
    <xf numFmtId="169" fontId="38" fillId="0" borderId="17" xfId="1" applyNumberFormat="1" applyFont="1" applyFill="1" applyBorder="1" applyAlignment="1">
      <alignment horizontal="center" vertical="center" wrapText="1"/>
    </xf>
    <xf numFmtId="169" fontId="38" fillId="0" borderId="0" xfId="1" applyNumberFormat="1" applyFont="1" applyFill="1" applyBorder="1" applyAlignment="1">
      <alignment horizontal="center" vertical="center" wrapText="1"/>
    </xf>
    <xf numFmtId="0" fontId="291" fillId="0" borderId="0" xfId="1" applyFont="1" applyFill="1" applyBorder="1" applyAlignment="1">
      <alignment horizontal="center" vertical="center"/>
    </xf>
    <xf numFmtId="43" fontId="291" fillId="0" borderId="0" xfId="1" applyNumberFormat="1" applyFont="1" applyFill="1" applyBorder="1" applyAlignment="1">
      <alignment horizontal="center" vertical="center"/>
    </xf>
    <xf numFmtId="43" fontId="291" fillId="0" borderId="0" xfId="3" applyFont="1" applyFill="1" applyBorder="1" applyAlignment="1">
      <alignment horizontal="center" vertical="center"/>
    </xf>
    <xf numFmtId="0" fontId="291" fillId="0" borderId="0" xfId="1" applyFont="1" applyFill="1" applyBorder="1" applyAlignment="1">
      <alignment horizontal="center"/>
    </xf>
    <xf numFmtId="0" fontId="175" fillId="0" borderId="0" xfId="0" applyFont="1" applyAlignment="1"/>
    <xf numFmtId="0" fontId="175" fillId="0" borderId="0" xfId="0" applyFont="1" applyAlignment="1">
      <alignment horizontal="center" vertical="center" wrapText="1"/>
    </xf>
    <xf numFmtId="43" fontId="48" fillId="0" borderId="0" xfId="3" applyFont="1" applyAlignment="1">
      <alignment horizontal="center" vertical="center"/>
    </xf>
    <xf numFmtId="43" fontId="38" fillId="0" borderId="0" xfId="1173" applyNumberFormat="1" applyFont="1" applyFill="1"/>
    <xf numFmtId="43" fontId="48" fillId="0" borderId="0" xfId="3" applyFont="1"/>
    <xf numFmtId="43" fontId="48" fillId="4" borderId="0" xfId="3" applyFont="1" applyFill="1"/>
    <xf numFmtId="43" fontId="38" fillId="0" borderId="0" xfId="0" applyNumberFormat="1" applyFont="1" applyFill="1"/>
    <xf numFmtId="43" fontId="48" fillId="0" borderId="0" xfId="0" applyNumberFormat="1" applyFont="1"/>
    <xf numFmtId="0" fontId="38" fillId="0" borderId="0" xfId="1" applyFont="1" applyFill="1" applyBorder="1" applyAlignment="1">
      <alignment horizontal="center" vertical="center" wrapText="1"/>
    </xf>
    <xf numFmtId="0" fontId="175" fillId="0" borderId="0" xfId="0" applyFont="1"/>
    <xf numFmtId="0" fontId="38" fillId="0" borderId="0" xfId="1" applyFont="1" applyFill="1" applyBorder="1" applyAlignment="1">
      <alignment horizontal="center" vertical="center"/>
    </xf>
    <xf numFmtId="0" fontId="38" fillId="2" borderId="0" xfId="1" applyFont="1" applyFill="1" applyBorder="1" applyAlignment="1">
      <alignment horizontal="center" vertical="center"/>
    </xf>
    <xf numFmtId="0" fontId="48" fillId="2" borderId="0" xfId="0" applyFont="1" applyFill="1"/>
    <xf numFmtId="0" fontId="296" fillId="2" borderId="0" xfId="1" applyFont="1" applyFill="1" applyBorder="1" applyAlignment="1">
      <alignment horizontal="center" vertical="center"/>
    </xf>
    <xf numFmtId="166" fontId="48" fillId="2" borderId="0" xfId="0" applyNumberFormat="1" applyFont="1" applyFill="1"/>
    <xf numFmtId="0" fontId="48" fillId="0" borderId="0" xfId="0" applyFont="1" applyBorder="1" applyAlignment="1">
      <alignment horizontal="center" vertical="center" wrapText="1"/>
    </xf>
    <xf numFmtId="0" fontId="298" fillId="0" borderId="0" xfId="1" applyFont="1" applyFill="1" applyBorder="1" applyAlignment="1">
      <alignment horizontal="center" vertical="center"/>
    </xf>
    <xf numFmtId="0" fontId="300" fillId="0" borderId="0" xfId="0" applyFont="1"/>
    <xf numFmtId="0" fontId="301" fillId="0" borderId="0" xfId="1" applyFont="1" applyFill="1" applyBorder="1" applyAlignment="1">
      <alignment horizontal="center" vertical="center" wrapText="1"/>
    </xf>
    <xf numFmtId="0" fontId="38" fillId="0" borderId="0" xfId="1" quotePrefix="1" applyFont="1" applyFill="1" applyBorder="1" applyAlignment="1">
      <alignment vertical="center" wrapText="1"/>
    </xf>
    <xf numFmtId="43" fontId="38" fillId="0" borderId="0" xfId="3" applyFont="1" applyFill="1" applyBorder="1" applyAlignment="1">
      <alignment horizontal="center" vertical="center"/>
    </xf>
    <xf numFmtId="0" fontId="38" fillId="0" borderId="0" xfId="0" applyFont="1" applyBorder="1" applyAlignment="1">
      <alignment horizontal="right" vertical="center" wrapText="1"/>
    </xf>
    <xf numFmtId="167" fontId="38" fillId="0" borderId="0" xfId="3" applyNumberFormat="1" applyFont="1" applyFill="1" applyBorder="1" applyAlignment="1">
      <alignment vertical="center"/>
    </xf>
    <xf numFmtId="3" fontId="38" fillId="0" borderId="0" xfId="0" applyNumberFormat="1" applyFont="1" applyBorder="1" applyAlignment="1">
      <alignment horizontal="right" vertical="center" wrapText="1"/>
    </xf>
    <xf numFmtId="166" fontId="38" fillId="0" borderId="0" xfId="3" applyNumberFormat="1" applyFont="1" applyFill="1" applyBorder="1" applyAlignment="1">
      <alignment horizontal="center" vertical="center"/>
    </xf>
    <xf numFmtId="0" fontId="38" fillId="0" borderId="0" xfId="0" applyFont="1" applyFill="1"/>
    <xf numFmtId="0" fontId="302" fillId="0" borderId="0" xfId="0" applyFont="1" applyFill="1"/>
    <xf numFmtId="0" fontId="38" fillId="0" borderId="0" xfId="0" applyFont="1" applyFill="1" applyAlignment="1">
      <alignment horizontal="center"/>
    </xf>
    <xf numFmtId="166" fontId="38" fillId="0" borderId="0" xfId="3" applyNumberFormat="1" applyFont="1" applyFill="1"/>
    <xf numFmtId="0" fontId="38" fillId="0" borderId="0" xfId="0" applyFont="1" applyAlignment="1">
      <alignment horizontal="left"/>
    </xf>
    <xf numFmtId="0" fontId="38" fillId="0" borderId="0" xfId="0" applyFont="1" applyAlignment="1">
      <alignment horizontal="justify" vertical="center"/>
    </xf>
    <xf numFmtId="166" fontId="3" fillId="2" borderId="11" xfId="3" applyNumberFormat="1" applyFont="1" applyFill="1" applyBorder="1" applyAlignment="1">
      <alignment vertical="center"/>
    </xf>
    <xf numFmtId="0" fontId="291" fillId="0" borderId="1" xfId="1" applyFont="1" applyFill="1" applyBorder="1" applyAlignment="1">
      <alignment horizontal="center" vertical="center"/>
    </xf>
    <xf numFmtId="0" fontId="291" fillId="0" borderId="1" xfId="1" applyFont="1" applyFill="1" applyBorder="1" applyAlignment="1">
      <alignment horizontal="left" vertical="center" wrapText="1"/>
    </xf>
    <xf numFmtId="0" fontId="291" fillId="0" borderId="1" xfId="1" applyFont="1" applyFill="1" applyBorder="1" applyAlignment="1">
      <alignment vertical="center"/>
    </xf>
    <xf numFmtId="166" fontId="38" fillId="0" borderId="1" xfId="3" applyNumberFormat="1" applyFont="1" applyFill="1" applyBorder="1" applyAlignment="1">
      <alignment horizontal="center" vertical="center"/>
    </xf>
    <xf numFmtId="0" fontId="291" fillId="0" borderId="11" xfId="1" applyFont="1" applyFill="1" applyBorder="1" applyAlignment="1">
      <alignment horizontal="center" vertical="center"/>
    </xf>
    <xf numFmtId="0" fontId="291" fillId="0" borderId="11" xfId="1" applyFont="1" applyFill="1" applyBorder="1" applyAlignment="1">
      <alignment horizontal="left" vertical="center" wrapText="1"/>
    </xf>
    <xf numFmtId="43" fontId="291" fillId="0" borderId="11" xfId="1" applyNumberFormat="1" applyFont="1" applyFill="1" applyBorder="1" applyAlignment="1">
      <alignment horizontal="center" vertical="center"/>
    </xf>
    <xf numFmtId="0" fontId="291" fillId="0" borderId="11" xfId="1" applyFont="1" applyFill="1" applyBorder="1" applyAlignment="1">
      <alignment vertical="center"/>
    </xf>
    <xf numFmtId="43" fontId="291" fillId="0" borderId="11" xfId="1" applyNumberFormat="1" applyFont="1" applyFill="1" applyBorder="1" applyAlignment="1">
      <alignment vertical="center"/>
    </xf>
    <xf numFmtId="43" fontId="291" fillId="0" borderId="11" xfId="3" applyFont="1" applyFill="1" applyBorder="1" applyAlignment="1">
      <alignment horizontal="center" vertical="center"/>
    </xf>
    <xf numFmtId="166" fontId="291" fillId="0" borderId="11" xfId="3" applyNumberFormat="1" applyFont="1" applyFill="1" applyBorder="1" applyAlignment="1">
      <alignment horizontal="center" vertical="center"/>
    </xf>
    <xf numFmtId="0" fontId="291" fillId="0" borderId="11" xfId="1" applyFont="1" applyFill="1" applyBorder="1" applyAlignment="1">
      <alignment horizontal="center" vertical="center" wrapText="1"/>
    </xf>
    <xf numFmtId="43" fontId="291" fillId="0" borderId="11" xfId="3" applyFont="1" applyFill="1" applyBorder="1" applyAlignment="1">
      <alignment vertical="center"/>
    </xf>
    <xf numFmtId="167" fontId="291" fillId="0" borderId="11" xfId="3" applyNumberFormat="1" applyFont="1" applyFill="1" applyBorder="1" applyAlignment="1">
      <alignment vertical="center"/>
    </xf>
    <xf numFmtId="43" fontId="291" fillId="0" borderId="11" xfId="3" applyNumberFormat="1" applyFont="1" applyFill="1" applyBorder="1" applyAlignment="1">
      <alignment horizontal="center" vertical="center"/>
    </xf>
    <xf numFmtId="0" fontId="38" fillId="0" borderId="11" xfId="1" applyFont="1" applyFill="1" applyBorder="1" applyAlignment="1">
      <alignment horizontal="left" vertical="center" wrapText="1"/>
    </xf>
    <xf numFmtId="0" fontId="38" fillId="0" borderId="11" xfId="1" applyFont="1" applyFill="1" applyBorder="1" applyAlignment="1">
      <alignment horizontal="center" vertical="center"/>
    </xf>
    <xf numFmtId="43" fontId="38" fillId="0" borderId="11" xfId="1173" applyFont="1" applyFill="1" applyBorder="1" applyAlignment="1">
      <alignment horizontal="center" vertical="center"/>
    </xf>
    <xf numFmtId="43" fontId="38" fillId="0" borderId="11" xfId="3" applyFont="1" applyFill="1" applyBorder="1" applyAlignment="1">
      <alignment horizontal="center" vertical="center"/>
    </xf>
    <xf numFmtId="43" fontId="38" fillId="0" borderId="11" xfId="3" applyFont="1" applyFill="1" applyBorder="1" applyAlignment="1">
      <alignment vertical="center"/>
    </xf>
    <xf numFmtId="43" fontId="38" fillId="0" borderId="11" xfId="3" applyNumberFormat="1" applyFont="1" applyFill="1" applyBorder="1" applyAlignment="1">
      <alignment horizontal="center" vertical="center"/>
    </xf>
    <xf numFmtId="166" fontId="38" fillId="0" borderId="11" xfId="3" applyNumberFormat="1" applyFont="1" applyFill="1" applyBorder="1" applyAlignment="1">
      <alignment horizontal="center" vertical="center"/>
    </xf>
    <xf numFmtId="166" fontId="291" fillId="0" borderId="11" xfId="3" applyNumberFormat="1" applyFont="1" applyFill="1" applyBorder="1" applyAlignment="1">
      <alignment vertical="center"/>
    </xf>
    <xf numFmtId="167" fontId="38" fillId="0" borderId="11" xfId="1246" applyNumberFormat="1" applyFont="1" applyFill="1" applyBorder="1" applyAlignment="1">
      <alignment horizontal="center" vertical="center"/>
    </xf>
    <xf numFmtId="167" fontId="38" fillId="0" borderId="11" xfId="1" applyNumberFormat="1" applyFont="1" applyFill="1" applyBorder="1" applyAlignment="1">
      <alignment vertical="center"/>
    </xf>
    <xf numFmtId="167" fontId="38" fillId="0" borderId="11" xfId="3" applyNumberFormat="1" applyFont="1" applyFill="1" applyBorder="1" applyAlignment="1">
      <alignment vertical="center"/>
    </xf>
    <xf numFmtId="167" fontId="291" fillId="0" borderId="11" xfId="3" applyNumberFormat="1" applyFont="1" applyFill="1" applyBorder="1" applyAlignment="1">
      <alignment horizontal="center" vertical="center"/>
    </xf>
    <xf numFmtId="167" fontId="291" fillId="0" borderId="11" xfId="1" applyNumberFormat="1" applyFont="1" applyFill="1" applyBorder="1" applyAlignment="1">
      <alignment vertical="center"/>
    </xf>
    <xf numFmtId="43" fontId="291" fillId="0" borderId="11" xfId="3" applyNumberFormat="1" applyFont="1" applyFill="1" applyBorder="1" applyAlignment="1">
      <alignment vertical="center"/>
    </xf>
    <xf numFmtId="166" fontId="291" fillId="0" borderId="11" xfId="1193" applyNumberFormat="1" applyFont="1" applyFill="1" applyBorder="1" applyAlignment="1">
      <alignment vertical="center"/>
    </xf>
    <xf numFmtId="166" fontId="291" fillId="0" borderId="11" xfId="1" applyNumberFormat="1" applyFont="1" applyFill="1" applyBorder="1" applyAlignment="1">
      <alignment vertical="center"/>
    </xf>
    <xf numFmtId="167" fontId="291" fillId="0" borderId="11" xfId="1193" applyNumberFormat="1" applyFont="1" applyFill="1" applyBorder="1" applyAlignment="1">
      <alignment vertical="center"/>
    </xf>
    <xf numFmtId="0" fontId="295" fillId="0" borderId="11" xfId="1" applyFont="1" applyFill="1" applyBorder="1" applyAlignment="1">
      <alignment horizontal="center" vertical="center" wrapText="1"/>
    </xf>
    <xf numFmtId="166" fontId="38" fillId="0" borderId="11" xfId="1" applyNumberFormat="1" applyFont="1" applyFill="1" applyBorder="1" applyAlignment="1">
      <alignment horizontal="center" vertical="center"/>
    </xf>
    <xf numFmtId="166" fontId="38" fillId="0" borderId="11" xfId="1" applyNumberFormat="1" applyFont="1" applyFill="1" applyBorder="1" applyAlignment="1">
      <alignment vertical="center"/>
    </xf>
    <xf numFmtId="0" fontId="38" fillId="2" borderId="11" xfId="1" applyFont="1" applyFill="1" applyBorder="1" applyAlignment="1">
      <alignment horizontal="center" vertical="center"/>
    </xf>
    <xf numFmtId="0" fontId="38" fillId="2" borderId="11" xfId="1" applyFont="1" applyFill="1" applyBorder="1" applyAlignment="1">
      <alignment horizontal="left" vertical="center" wrapText="1"/>
    </xf>
    <xf numFmtId="166" fontId="38" fillId="2" borderId="11" xfId="3" applyNumberFormat="1" applyFont="1" applyFill="1" applyBorder="1" applyAlignment="1">
      <alignment horizontal="center" vertical="center"/>
    </xf>
    <xf numFmtId="166" fontId="38" fillId="2" borderId="11" xfId="3" applyNumberFormat="1" applyFont="1" applyFill="1" applyBorder="1" applyAlignment="1">
      <alignment vertical="center"/>
    </xf>
    <xf numFmtId="0" fontId="296" fillId="2" borderId="11" xfId="1" applyFont="1" applyFill="1" applyBorder="1" applyAlignment="1">
      <alignment horizontal="center" vertical="center"/>
    </xf>
    <xf numFmtId="0" fontId="296" fillId="2" borderId="11" xfId="1" quotePrefix="1" applyFont="1" applyFill="1" applyBorder="1" applyAlignment="1">
      <alignment horizontal="left" vertical="center" wrapText="1"/>
    </xf>
    <xf numFmtId="166" fontId="296" fillId="2" borderId="11" xfId="3" applyNumberFormat="1" applyFont="1" applyFill="1" applyBorder="1" applyAlignment="1">
      <alignment horizontal="center" vertical="center"/>
    </xf>
    <xf numFmtId="166" fontId="296" fillId="2" borderId="11" xfId="3" applyNumberFormat="1" applyFont="1" applyFill="1" applyBorder="1" applyAlignment="1">
      <alignment vertical="center"/>
    </xf>
    <xf numFmtId="0" fontId="38" fillId="2" borderId="11" xfId="1" quotePrefix="1" applyFont="1" applyFill="1" applyBorder="1" applyAlignment="1">
      <alignment horizontal="left" vertical="center" wrapText="1"/>
    </xf>
    <xf numFmtId="0" fontId="38" fillId="0" borderId="11" xfId="1" quotePrefix="1" applyFont="1" applyFill="1" applyBorder="1" applyAlignment="1">
      <alignment horizontal="left" vertical="center" wrapText="1"/>
    </xf>
    <xf numFmtId="167" fontId="38" fillId="0" borderId="11" xfId="3" applyNumberFormat="1" applyFont="1" applyFill="1" applyBorder="1" applyAlignment="1">
      <alignment horizontal="center" vertical="center"/>
    </xf>
    <xf numFmtId="43" fontId="38" fillId="0" borderId="11" xfId="3" applyNumberFormat="1" applyFont="1" applyFill="1" applyBorder="1" applyAlignment="1">
      <alignment vertical="center"/>
    </xf>
    <xf numFmtId="0" fontId="38" fillId="0" borderId="11" xfId="1" applyFont="1" applyFill="1" applyBorder="1" applyAlignment="1">
      <alignment horizontal="center" vertical="center" wrapText="1"/>
    </xf>
    <xf numFmtId="166" fontId="38" fillId="0" borderId="11" xfId="3" applyNumberFormat="1" applyFont="1" applyFill="1" applyBorder="1" applyAlignment="1">
      <alignment vertical="center"/>
    </xf>
    <xf numFmtId="43" fontId="38" fillId="0" borderId="11" xfId="1" applyNumberFormat="1" applyFont="1" applyFill="1" applyBorder="1" applyAlignment="1">
      <alignment vertical="center"/>
    </xf>
    <xf numFmtId="43" fontId="38" fillId="2" borderId="11" xfId="3" applyNumberFormat="1" applyFont="1" applyFill="1" applyBorder="1" applyAlignment="1">
      <alignment horizontal="center" vertical="center"/>
    </xf>
    <xf numFmtId="0" fontId="38" fillId="0" borderId="11" xfId="1" applyFont="1" applyFill="1" applyBorder="1" applyAlignment="1">
      <alignment vertical="center" wrapText="1"/>
    </xf>
    <xf numFmtId="0" fontId="48" fillId="0" borderId="11" xfId="0" applyFont="1" applyBorder="1" applyAlignment="1">
      <alignment vertical="center" wrapText="1"/>
    </xf>
    <xf numFmtId="0" fontId="291" fillId="0" borderId="11" xfId="1" quotePrefix="1" applyFont="1" applyFill="1" applyBorder="1" applyAlignment="1">
      <alignment horizontal="left" vertical="center" wrapText="1"/>
    </xf>
    <xf numFmtId="0" fontId="297" fillId="0" borderId="11" xfId="1" applyFont="1" applyFill="1" applyBorder="1" applyAlignment="1">
      <alignment horizontal="center" vertical="center"/>
    </xf>
    <xf numFmtId="0" fontId="296" fillId="0" borderId="11" xfId="1" quotePrefix="1" applyFont="1" applyFill="1" applyBorder="1" applyAlignment="1">
      <alignment horizontal="left" vertical="center" wrapText="1"/>
    </xf>
    <xf numFmtId="0" fontId="296" fillId="0" borderId="11" xfId="1" applyFont="1" applyFill="1" applyBorder="1" applyAlignment="1">
      <alignment horizontal="center" vertical="center"/>
    </xf>
    <xf numFmtId="0" fontId="296" fillId="0" borderId="11" xfId="1" applyFont="1" applyFill="1" applyBorder="1" applyAlignment="1">
      <alignment vertical="center"/>
    </xf>
    <xf numFmtId="166" fontId="296" fillId="0" borderId="11" xfId="3" applyNumberFormat="1" applyFont="1" applyFill="1" applyBorder="1" applyAlignment="1">
      <alignment horizontal="center" vertical="center"/>
    </xf>
    <xf numFmtId="43" fontId="38" fillId="2" borderId="11" xfId="1" applyNumberFormat="1" applyFont="1" applyFill="1" applyBorder="1" applyAlignment="1">
      <alignment vertical="center"/>
    </xf>
    <xf numFmtId="0" fontId="298" fillId="0" borderId="11" xfId="1" applyFont="1" applyFill="1" applyBorder="1" applyAlignment="1">
      <alignment horizontal="center" vertical="center"/>
    </xf>
    <xf numFmtId="0" fontId="298" fillId="0" borderId="11" xfId="1" quotePrefix="1" applyFont="1" applyFill="1" applyBorder="1" applyAlignment="1">
      <alignment horizontal="left" vertical="center" wrapText="1"/>
    </xf>
    <xf numFmtId="0" fontId="298" fillId="0" borderId="11" xfId="1" applyFont="1" applyFill="1" applyBorder="1" applyAlignment="1">
      <alignment vertical="center"/>
    </xf>
    <xf numFmtId="167" fontId="299" fillId="0" borderId="11" xfId="1" applyNumberFormat="1" applyFont="1" applyFill="1" applyBorder="1" applyAlignment="1">
      <alignment vertical="center"/>
    </xf>
    <xf numFmtId="166" fontId="298" fillId="0" borderId="11" xfId="3" applyNumberFormat="1" applyFont="1" applyFill="1" applyBorder="1" applyAlignment="1">
      <alignment horizontal="center" vertical="center"/>
    </xf>
    <xf numFmtId="43" fontId="38" fillId="0" borderId="11" xfId="1" applyNumberFormat="1" applyFont="1" applyFill="1" applyBorder="1" applyAlignment="1">
      <alignment horizontal="center" vertical="center"/>
    </xf>
    <xf numFmtId="2" fontId="38" fillId="0" borderId="11" xfId="3" applyNumberFormat="1" applyFont="1" applyFill="1" applyBorder="1" applyAlignment="1">
      <alignment vertical="center"/>
    </xf>
    <xf numFmtId="167" fontId="38" fillId="0" borderId="11" xfId="1" applyNumberFormat="1" applyFont="1" applyFill="1" applyBorder="1" applyAlignment="1">
      <alignment horizontal="right" vertical="center"/>
    </xf>
    <xf numFmtId="2" fontId="38" fillId="0" borderId="11" xfId="3" applyNumberFormat="1" applyFont="1" applyFill="1" applyBorder="1" applyAlignment="1">
      <alignment horizontal="right" vertical="center"/>
    </xf>
    <xf numFmtId="16" fontId="38" fillId="0" borderId="11" xfId="3" quotePrefix="1" applyNumberFormat="1" applyFont="1" applyFill="1" applyBorder="1" applyAlignment="1">
      <alignment horizontal="center" vertical="center"/>
    </xf>
    <xf numFmtId="0" fontId="38" fillId="0" borderId="11" xfId="0" applyFont="1" applyBorder="1" applyAlignment="1">
      <alignment horizontal="right" vertical="center" wrapText="1"/>
    </xf>
    <xf numFmtId="166" fontId="38" fillId="0" borderId="11" xfId="3" applyNumberFormat="1" applyFont="1" applyBorder="1" applyAlignment="1">
      <alignment horizontal="right" vertical="center" wrapText="1"/>
    </xf>
    <xf numFmtId="174" fontId="38" fillId="0" borderId="11" xfId="0" applyNumberFormat="1" applyFont="1" applyBorder="1" applyAlignment="1">
      <alignment horizontal="right" vertical="center" wrapText="1"/>
    </xf>
    <xf numFmtId="0" fontId="38" fillId="0" borderId="2" xfId="1" applyFont="1" applyFill="1" applyBorder="1" applyAlignment="1">
      <alignment horizontal="center" vertical="center"/>
    </xf>
    <xf numFmtId="0" fontId="38" fillId="0" borderId="2" xfId="1" quotePrefix="1" applyFont="1" applyFill="1" applyBorder="1" applyAlignment="1">
      <alignment horizontal="left" vertical="center" wrapText="1"/>
    </xf>
    <xf numFmtId="43" fontId="38" fillId="0" borderId="2" xfId="3" applyFont="1" applyFill="1" applyBorder="1" applyAlignment="1">
      <alignment horizontal="center" vertical="center"/>
    </xf>
    <xf numFmtId="0" fontId="38" fillId="0" borderId="2" xfId="0" applyFont="1" applyBorder="1" applyAlignment="1">
      <alignment horizontal="right" vertical="center" wrapText="1"/>
    </xf>
    <xf numFmtId="167" fontId="38" fillId="0" borderId="2" xfId="3" applyNumberFormat="1" applyFont="1" applyFill="1" applyBorder="1" applyAlignment="1">
      <alignment vertical="center"/>
    </xf>
    <xf numFmtId="3" fontId="38" fillId="0" borderId="2" xfId="0" applyNumberFormat="1" applyFont="1" applyBorder="1" applyAlignment="1">
      <alignment horizontal="right" vertical="center" wrapText="1"/>
    </xf>
    <xf numFmtId="166" fontId="38" fillId="0" borderId="2" xfId="3" applyNumberFormat="1" applyFont="1" applyFill="1" applyBorder="1" applyAlignment="1">
      <alignment horizontal="center" vertical="center"/>
    </xf>
    <xf numFmtId="0" fontId="48" fillId="0" borderId="2" xfId="0" applyFont="1" applyBorder="1" applyAlignment="1">
      <alignment vertical="center" wrapText="1"/>
    </xf>
    <xf numFmtId="9" fontId="38" fillId="0" borderId="11" xfId="8710" applyFont="1" applyFill="1" applyBorder="1" applyAlignment="1">
      <alignment horizontal="right" vertical="center"/>
    </xf>
    <xf numFmtId="9" fontId="38" fillId="0" borderId="2" xfId="8710" applyFont="1" applyFill="1" applyBorder="1" applyAlignment="1">
      <alignment horizontal="right" vertical="center"/>
    </xf>
    <xf numFmtId="1" fontId="7" fillId="2" borderId="11" xfId="0" applyNumberFormat="1" applyFont="1" applyFill="1" applyBorder="1" applyAlignment="1">
      <alignment horizontal="right" vertical="center"/>
    </xf>
    <xf numFmtId="9" fontId="291" fillId="0" borderId="11" xfId="8710" applyFont="1" applyFill="1" applyBorder="1" applyAlignment="1">
      <alignment horizontal="right" vertical="center"/>
    </xf>
    <xf numFmtId="43" fontId="38" fillId="0" borderId="2" xfId="3" applyFont="1" applyFill="1" applyBorder="1" applyAlignment="1">
      <alignment vertical="center"/>
    </xf>
    <xf numFmtId="167" fontId="38" fillId="0" borderId="2" xfId="1" applyNumberFormat="1" applyFont="1" applyFill="1" applyBorder="1" applyAlignment="1">
      <alignment vertical="center"/>
    </xf>
    <xf numFmtId="166" fontId="6" fillId="2" borderId="11" xfId="3" applyNumberFormat="1" applyFont="1" applyFill="1" applyBorder="1" applyAlignment="1">
      <alignment vertical="center"/>
    </xf>
    <xf numFmtId="167" fontId="303" fillId="2" borderId="11" xfId="3" applyNumberFormat="1" applyFont="1" applyFill="1" applyBorder="1" applyAlignment="1">
      <alignment horizontal="right" vertical="center"/>
    </xf>
    <xf numFmtId="166" fontId="303" fillId="2" borderId="11" xfId="3" applyNumberFormat="1" applyFont="1" applyFill="1" applyBorder="1" applyAlignment="1">
      <alignment horizontal="right" vertical="center"/>
    </xf>
    <xf numFmtId="167" fontId="304" fillId="2" borderId="11" xfId="3" applyNumberFormat="1" applyFont="1" applyFill="1" applyBorder="1" applyAlignment="1">
      <alignment horizontal="right" vertical="center"/>
    </xf>
    <xf numFmtId="166" fontId="304" fillId="2" borderId="11" xfId="3" applyNumberFormat="1" applyFont="1" applyFill="1" applyBorder="1" applyAlignment="1">
      <alignment horizontal="right" vertical="center" wrapText="1"/>
    </xf>
    <xf numFmtId="166" fontId="305" fillId="2" borderId="11" xfId="3" applyNumberFormat="1" applyFont="1" applyFill="1" applyBorder="1" applyAlignment="1">
      <alignment horizontal="right" vertical="center"/>
    </xf>
    <xf numFmtId="167" fontId="305" fillId="2" borderId="11" xfId="3" applyNumberFormat="1" applyFont="1" applyFill="1" applyBorder="1" applyAlignment="1">
      <alignment horizontal="right" vertical="center"/>
    </xf>
    <xf numFmtId="166" fontId="306" fillId="2" borderId="11" xfId="3" applyNumberFormat="1" applyFont="1" applyFill="1" applyBorder="1" applyAlignment="1">
      <alignment horizontal="right" vertical="center"/>
    </xf>
    <xf numFmtId="166" fontId="309" fillId="2" borderId="11" xfId="3" applyNumberFormat="1" applyFont="1" applyFill="1" applyBorder="1" applyAlignment="1">
      <alignment horizontal="right" vertical="center"/>
    </xf>
    <xf numFmtId="167" fontId="31" fillId="2" borderId="11" xfId="1173" applyNumberFormat="1" applyFont="1" applyFill="1" applyBorder="1" applyAlignment="1">
      <alignment horizontal="right" vertical="center"/>
    </xf>
    <xf numFmtId="167" fontId="309" fillId="2" borderId="11" xfId="3" applyNumberFormat="1" applyFont="1" applyFill="1" applyBorder="1" applyAlignment="1">
      <alignment horizontal="right" vertical="center"/>
    </xf>
    <xf numFmtId="166" fontId="310" fillId="2" borderId="11" xfId="3" applyNumberFormat="1" applyFont="1" applyFill="1" applyBorder="1" applyAlignment="1">
      <alignment horizontal="right" vertical="center"/>
    </xf>
    <xf numFmtId="167" fontId="306" fillId="2" borderId="11" xfId="3" applyNumberFormat="1" applyFont="1" applyFill="1" applyBorder="1" applyAlignment="1">
      <alignment horizontal="right" vertical="center"/>
    </xf>
    <xf numFmtId="167" fontId="304" fillId="2" borderId="11" xfId="3" applyNumberFormat="1" applyFont="1" applyFill="1" applyBorder="1" applyAlignment="1">
      <alignment horizontal="right" vertical="center" wrapText="1"/>
    </xf>
    <xf numFmtId="166" fontId="31" fillId="2" borderId="11" xfId="3" applyNumberFormat="1" applyFont="1" applyFill="1" applyBorder="1" applyAlignment="1">
      <alignment horizontal="right" vertical="center" wrapText="1"/>
    </xf>
    <xf numFmtId="166" fontId="31" fillId="2" borderId="11" xfId="3" applyNumberFormat="1" applyFont="1" applyFill="1" applyBorder="1" applyAlignment="1">
      <alignment horizontal="right" vertical="center"/>
    </xf>
    <xf numFmtId="167" fontId="311" fillId="2" borderId="11" xfId="3" applyNumberFormat="1" applyFont="1" applyFill="1" applyBorder="1" applyAlignment="1">
      <alignment horizontal="right" vertical="center" wrapText="1"/>
    </xf>
    <xf numFmtId="166" fontId="311" fillId="2" borderId="11" xfId="3" applyNumberFormat="1" applyFont="1" applyFill="1" applyBorder="1" applyAlignment="1">
      <alignment horizontal="right" vertical="center" wrapText="1"/>
    </xf>
    <xf numFmtId="166" fontId="312" fillId="2" borderId="11" xfId="3" applyNumberFormat="1" applyFont="1" applyFill="1" applyBorder="1" applyAlignment="1">
      <alignment horizontal="right" vertical="center" wrapText="1"/>
    </xf>
    <xf numFmtId="166" fontId="311" fillId="2" borderId="11" xfId="3" applyNumberFormat="1" applyFont="1" applyFill="1" applyBorder="1" applyAlignment="1">
      <alignment horizontal="right" vertical="center"/>
    </xf>
    <xf numFmtId="167" fontId="31" fillId="2" borderId="11" xfId="3" applyNumberFormat="1" applyFont="1" applyFill="1" applyBorder="1" applyAlignment="1">
      <alignment horizontal="right" vertical="center"/>
    </xf>
    <xf numFmtId="13" fontId="2" fillId="2" borderId="11" xfId="1173" quotePrefix="1" applyNumberFormat="1" applyFont="1" applyFill="1" applyBorder="1" applyAlignment="1">
      <alignment horizontal="right" vertical="center"/>
    </xf>
    <xf numFmtId="0" fontId="3" fillId="2" borderId="11" xfId="6" applyFont="1" applyFill="1" applyBorder="1" applyAlignment="1">
      <alignment horizontal="center" vertical="center"/>
    </xf>
    <xf numFmtId="0" fontId="3" fillId="2" borderId="11" xfId="6" applyFont="1" applyFill="1" applyBorder="1" applyAlignment="1">
      <alignment horizontal="left" vertical="center"/>
    </xf>
    <xf numFmtId="0" fontId="2" fillId="2" borderId="11" xfId="6" applyFont="1" applyFill="1" applyBorder="1" applyAlignment="1">
      <alignment horizontal="center" vertical="center"/>
    </xf>
    <xf numFmtId="0" fontId="2" fillId="2" borderId="11" xfId="6" applyFont="1" applyFill="1" applyBorder="1" applyAlignment="1">
      <alignment horizontal="right" vertical="center"/>
    </xf>
    <xf numFmtId="0" fontId="2" fillId="2" borderId="11" xfId="6" quotePrefix="1" applyFont="1" applyFill="1" applyBorder="1" applyAlignment="1">
      <alignment horizontal="left" vertical="center"/>
    </xf>
    <xf numFmtId="0" fontId="2" fillId="2" borderId="11" xfId="6" applyFont="1" applyFill="1" applyBorder="1" applyAlignment="1">
      <alignment horizontal="left" vertical="center"/>
    </xf>
    <xf numFmtId="0" fontId="2" fillId="2" borderId="11" xfId="6" quotePrefix="1" applyFont="1" applyFill="1" applyBorder="1" applyAlignment="1">
      <alignment horizontal="left" vertical="center" wrapText="1"/>
    </xf>
    <xf numFmtId="0" fontId="3" fillId="2" borderId="11" xfId="1" applyFont="1" applyFill="1" applyBorder="1" applyAlignment="1">
      <alignment horizontal="right" vertical="center"/>
    </xf>
    <xf numFmtId="0" fontId="289" fillId="2" borderId="2" xfId="6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left" vertical="center" wrapText="1"/>
    </xf>
    <xf numFmtId="0" fontId="3" fillId="2" borderId="2" xfId="1" applyFont="1" applyFill="1" applyBorder="1" applyAlignment="1">
      <alignment horizontal="center" vertical="center"/>
    </xf>
    <xf numFmtId="166" fontId="3" fillId="2" borderId="2" xfId="1173" applyNumberFormat="1" applyFont="1" applyFill="1" applyBorder="1" applyAlignment="1">
      <alignment vertical="center"/>
    </xf>
    <xf numFmtId="167" fontId="3" fillId="2" borderId="2" xfId="1173" applyNumberFormat="1" applyFont="1" applyFill="1" applyBorder="1" applyAlignment="1">
      <alignment horizontal="right" vertical="center"/>
    </xf>
    <xf numFmtId="43" fontId="3" fillId="2" borderId="2" xfId="3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2" fillId="2" borderId="11" xfId="8708" quotePrefix="1" applyFont="1" applyFill="1" applyBorder="1" applyAlignment="1">
      <alignment horizontal="left" vertical="center" wrapText="1"/>
    </xf>
    <xf numFmtId="43" fontId="31" fillId="2" borderId="11" xfId="3" applyNumberFormat="1" applyFont="1" applyFill="1" applyBorder="1" applyAlignment="1">
      <alignment horizontal="right" vertical="center"/>
    </xf>
    <xf numFmtId="3" fontId="9" fillId="2" borderId="11" xfId="0" applyNumberFormat="1" applyFont="1" applyFill="1" applyBorder="1" applyAlignment="1">
      <alignment horizontal="center" vertical="center"/>
    </xf>
    <xf numFmtId="3" fontId="9" fillId="2" borderId="11" xfId="0" applyNumberFormat="1" applyFont="1" applyFill="1" applyBorder="1" applyAlignment="1">
      <alignment horizontal="left" vertical="center"/>
    </xf>
    <xf numFmtId="3" fontId="10" fillId="2" borderId="11" xfId="0" applyNumberFormat="1" applyFont="1" applyFill="1" applyBorder="1" applyAlignment="1">
      <alignment horizontal="center" vertical="center"/>
    </xf>
    <xf numFmtId="3" fontId="10" fillId="2" borderId="11" xfId="0" applyNumberFormat="1" applyFont="1" applyFill="1" applyBorder="1" applyAlignment="1">
      <alignment horizontal="right" vertical="center"/>
    </xf>
    <xf numFmtId="3" fontId="3" fillId="2" borderId="11" xfId="0" applyNumberFormat="1" applyFont="1" applyFill="1" applyBorder="1" applyAlignment="1">
      <alignment horizontal="center" vertical="center"/>
    </xf>
    <xf numFmtId="3" fontId="3" fillId="2" borderId="11" xfId="0" quotePrefix="1" applyNumberFormat="1" applyFont="1" applyFill="1" applyBorder="1" applyAlignment="1">
      <alignment horizontal="left" vertical="center"/>
    </xf>
    <xf numFmtId="43" fontId="7" fillId="2" borderId="0" xfId="0" applyNumberFormat="1" applyFont="1" applyFill="1" applyAlignment="1">
      <alignment vertical="center"/>
    </xf>
    <xf numFmtId="3" fontId="3" fillId="2" borderId="11" xfId="0" applyNumberFormat="1" applyFont="1" applyFill="1" applyBorder="1" applyAlignment="1">
      <alignment horizontal="left" vertical="center"/>
    </xf>
    <xf numFmtId="3" fontId="3" fillId="2" borderId="11" xfId="0" applyNumberFormat="1" applyFont="1" applyFill="1" applyBorder="1" applyAlignment="1">
      <alignment horizontal="right" vertical="center"/>
    </xf>
    <xf numFmtId="318" fontId="7" fillId="2" borderId="0" xfId="0" applyNumberFormat="1" applyFont="1" applyFill="1" applyAlignment="1">
      <alignment vertical="center"/>
    </xf>
    <xf numFmtId="3" fontId="4" fillId="2" borderId="11" xfId="0" applyNumberFormat="1" applyFont="1" applyFill="1" applyBorder="1" applyAlignment="1">
      <alignment horizontal="center" vertical="center"/>
    </xf>
    <xf numFmtId="3" fontId="4" fillId="2" borderId="11" xfId="0" quotePrefix="1" applyNumberFormat="1" applyFont="1" applyFill="1" applyBorder="1" applyAlignment="1">
      <alignment horizontal="left" vertical="center"/>
    </xf>
    <xf numFmtId="168" fontId="4" fillId="2" borderId="11" xfId="0" applyNumberFormat="1" applyFont="1" applyFill="1" applyBorder="1" applyAlignment="1">
      <alignment horizontal="right" vertical="center"/>
    </xf>
    <xf numFmtId="168" fontId="25" fillId="2" borderId="0" xfId="0" applyNumberFormat="1" applyFont="1" applyFill="1" applyAlignment="1">
      <alignment vertical="center"/>
    </xf>
    <xf numFmtId="316" fontId="4" fillId="2" borderId="11" xfId="0" applyNumberFormat="1" applyFont="1" applyFill="1" applyBorder="1" applyAlignment="1">
      <alignment horizontal="right" vertical="center"/>
    </xf>
    <xf numFmtId="166" fontId="25" fillId="2" borderId="0" xfId="0" applyNumberFormat="1" applyFont="1" applyFill="1" applyAlignment="1">
      <alignment vertical="center"/>
    </xf>
    <xf numFmtId="316" fontId="25" fillId="2" borderId="0" xfId="0" applyNumberFormat="1" applyFont="1" applyFill="1" applyAlignment="1">
      <alignment vertical="center"/>
    </xf>
    <xf numFmtId="3" fontId="15" fillId="2" borderId="11" xfId="0" applyNumberFormat="1" applyFont="1" applyFill="1" applyBorder="1" applyAlignment="1">
      <alignment horizontal="center" vertical="center"/>
    </xf>
    <xf numFmtId="3" fontId="15" fillId="2" borderId="11" xfId="0" applyNumberFormat="1" applyFont="1" applyFill="1" applyBorder="1" applyAlignment="1">
      <alignment horizontal="left" vertical="center"/>
    </xf>
    <xf numFmtId="3" fontId="15" fillId="2" borderId="11" xfId="0" applyNumberFormat="1" applyFont="1" applyFill="1" applyBorder="1" applyAlignment="1">
      <alignment horizontal="right" vertical="center"/>
    </xf>
    <xf numFmtId="316" fontId="28" fillId="2" borderId="0" xfId="0" applyNumberFormat="1" applyFont="1" applyFill="1" applyAlignment="1">
      <alignment vertical="center"/>
    </xf>
    <xf numFmtId="4" fontId="4" fillId="2" borderId="11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174" fontId="4" fillId="2" borderId="11" xfId="0" applyNumberFormat="1" applyFont="1" applyFill="1" applyBorder="1" applyAlignment="1">
      <alignment horizontal="right" vertical="center"/>
    </xf>
    <xf numFmtId="4" fontId="25" fillId="2" borderId="0" xfId="0" applyNumberFormat="1" applyFont="1" applyFill="1" applyAlignment="1">
      <alignment vertical="center"/>
    </xf>
    <xf numFmtId="3" fontId="4" fillId="2" borderId="11" xfId="0" applyNumberFormat="1" applyFont="1" applyFill="1" applyBorder="1" applyAlignment="1">
      <alignment horizontal="right" vertical="center"/>
    </xf>
    <xf numFmtId="4" fontId="28" fillId="2" borderId="0" xfId="0" applyNumberFormat="1" applyFont="1" applyFill="1" applyAlignment="1">
      <alignment vertical="center"/>
    </xf>
    <xf numFmtId="3" fontId="285" fillId="2" borderId="11" xfId="0" applyNumberFormat="1" applyFont="1" applyFill="1" applyBorder="1" applyAlignment="1">
      <alignment horizontal="center" vertical="center"/>
    </xf>
    <xf numFmtId="3" fontId="287" fillId="2" borderId="11" xfId="0" applyNumberFormat="1" applyFont="1" applyFill="1" applyBorder="1" applyAlignment="1">
      <alignment horizontal="center" vertical="center"/>
    </xf>
    <xf numFmtId="3" fontId="286" fillId="2" borderId="11" xfId="0" applyNumberFormat="1" applyFont="1" applyFill="1" applyBorder="1" applyAlignment="1">
      <alignment horizontal="center" vertical="center"/>
    </xf>
    <xf numFmtId="3" fontId="4" fillId="2" borderId="11" xfId="1173" applyNumberFormat="1" applyFont="1" applyFill="1" applyBorder="1" applyAlignment="1">
      <alignment horizontal="right" vertical="center"/>
    </xf>
    <xf numFmtId="167" fontId="25" fillId="2" borderId="0" xfId="0" applyNumberFormat="1" applyFont="1" applyFill="1" applyAlignment="1">
      <alignment vertical="center"/>
    </xf>
    <xf numFmtId="318" fontId="25" fillId="2" borderId="0" xfId="0" applyNumberFormat="1" applyFont="1" applyFill="1" applyAlignment="1">
      <alignment vertical="center"/>
    </xf>
    <xf numFmtId="166" fontId="25" fillId="2" borderId="0" xfId="3" applyNumberFormat="1" applyFont="1" applyFill="1" applyAlignment="1">
      <alignment vertical="center"/>
    </xf>
    <xf numFmtId="3" fontId="15" fillId="2" borderId="11" xfId="0" quotePrefix="1" applyNumberFormat="1" applyFont="1" applyFill="1" applyBorder="1" applyAlignment="1">
      <alignment horizontal="left" vertical="center"/>
    </xf>
    <xf numFmtId="166" fontId="28" fillId="2" borderId="0" xfId="3" applyNumberFormat="1" applyFont="1" applyFill="1" applyAlignment="1">
      <alignment vertical="center"/>
    </xf>
    <xf numFmtId="166" fontId="28" fillId="2" borderId="0" xfId="0" applyNumberFormat="1" applyFont="1" applyFill="1" applyAlignment="1">
      <alignment vertical="center"/>
    </xf>
    <xf numFmtId="317" fontId="7" fillId="2" borderId="0" xfId="0" applyNumberFormat="1" applyFont="1" applyFill="1" applyAlignment="1">
      <alignment vertical="center"/>
    </xf>
    <xf numFmtId="43" fontId="25" fillId="2" borderId="0" xfId="0" applyNumberFormat="1" applyFont="1" applyFill="1" applyAlignment="1">
      <alignment vertical="center"/>
    </xf>
    <xf numFmtId="3" fontId="287" fillId="2" borderId="11" xfId="0" applyNumberFormat="1" applyFont="1" applyFill="1" applyBorder="1" applyAlignment="1">
      <alignment horizontal="left" vertical="center"/>
    </xf>
    <xf numFmtId="3" fontId="286" fillId="2" borderId="11" xfId="0" applyNumberFormat="1" applyFont="1" applyFill="1" applyBorder="1" applyAlignment="1">
      <alignment horizontal="right" vertical="center"/>
    </xf>
    <xf numFmtId="3" fontId="26" fillId="2" borderId="11" xfId="0" applyNumberFormat="1" applyFont="1" applyFill="1" applyBorder="1" applyAlignment="1">
      <alignment horizontal="center" vertical="center"/>
    </xf>
    <xf numFmtId="3" fontId="27" fillId="2" borderId="11" xfId="0" applyNumberFormat="1" applyFont="1" applyFill="1" applyBorder="1" applyAlignment="1">
      <alignment horizontal="center" vertical="center"/>
    </xf>
    <xf numFmtId="43" fontId="4" fillId="2" borderId="11" xfId="1173" applyFont="1" applyFill="1" applyBorder="1" applyAlignment="1">
      <alignment horizontal="right" vertical="center"/>
    </xf>
    <xf numFmtId="3" fontId="17" fillId="2" borderId="11" xfId="0" applyNumberFormat="1" applyFont="1" applyFill="1" applyBorder="1" applyAlignment="1">
      <alignment horizontal="center" vertical="center"/>
    </xf>
    <xf numFmtId="3" fontId="2" fillId="2" borderId="11" xfId="0" quotePrefix="1" applyNumberFormat="1" applyFont="1" applyFill="1" applyBorder="1" applyAlignment="1">
      <alignment horizontal="left" vertical="center"/>
    </xf>
    <xf numFmtId="167" fontId="33" fillId="2" borderId="11" xfId="1173" applyNumberFormat="1" applyFont="1" applyFill="1" applyBorder="1" applyAlignment="1">
      <alignment horizontal="right" vertical="center"/>
    </xf>
    <xf numFmtId="3" fontId="2" fillId="2" borderId="11" xfId="0" applyNumberFormat="1" applyFont="1" applyFill="1" applyBorder="1" applyAlignment="1">
      <alignment horizontal="center" vertical="center"/>
    </xf>
    <xf numFmtId="3" fontId="2" fillId="2" borderId="11" xfId="0" applyNumberFormat="1" applyFont="1" applyFill="1" applyBorder="1" applyAlignment="1">
      <alignment horizontal="left" vertical="center"/>
    </xf>
    <xf numFmtId="166" fontId="6" fillId="2" borderId="0" xfId="0" applyNumberFormat="1" applyFont="1" applyFill="1" applyAlignment="1">
      <alignment vertical="center"/>
    </xf>
    <xf numFmtId="3" fontId="9" fillId="2" borderId="11" xfId="0" applyNumberFormat="1" applyFont="1" applyFill="1" applyBorder="1" applyAlignment="1">
      <alignment horizontal="left" vertical="center" wrapText="1"/>
    </xf>
    <xf numFmtId="318" fontId="6" fillId="2" borderId="0" xfId="0" applyNumberFormat="1" applyFont="1" applyFill="1" applyAlignment="1">
      <alignment vertical="center"/>
    </xf>
    <xf numFmtId="3" fontId="9" fillId="2" borderId="11" xfId="0" applyNumberFormat="1" applyFont="1" applyFill="1" applyBorder="1" applyAlignment="1">
      <alignment horizontal="right" vertical="center"/>
    </xf>
    <xf numFmtId="166" fontId="7" fillId="2" borderId="0" xfId="3" applyNumberFormat="1" applyFont="1" applyFill="1" applyAlignment="1">
      <alignment vertical="center"/>
    </xf>
    <xf numFmtId="3" fontId="10" fillId="2" borderId="11" xfId="0" quotePrefix="1" applyNumberFormat="1" applyFont="1" applyFill="1" applyBorder="1" applyAlignment="1">
      <alignment horizontal="left" vertical="center"/>
    </xf>
    <xf numFmtId="3" fontId="9" fillId="2" borderId="11" xfId="0" quotePrefix="1" applyNumberFormat="1" applyFont="1" applyFill="1" applyBorder="1" applyAlignment="1">
      <alignment horizontal="left" vertical="center"/>
    </xf>
    <xf numFmtId="3" fontId="9" fillId="2" borderId="11" xfId="0" applyNumberFormat="1" applyFont="1" applyFill="1" applyBorder="1" applyAlignment="1">
      <alignment horizontal="center" vertical="center" wrapText="1"/>
    </xf>
    <xf numFmtId="43" fontId="3" fillId="2" borderId="11" xfId="0" applyNumberFormat="1" applyFont="1" applyFill="1" applyBorder="1" applyAlignment="1">
      <alignment horizontal="right" vertical="center"/>
    </xf>
    <xf numFmtId="3" fontId="287" fillId="2" borderId="11" xfId="0" applyNumberFormat="1" applyFont="1" applyFill="1" applyBorder="1" applyAlignment="1">
      <alignment horizontal="center" vertical="center" wrapText="1"/>
    </xf>
    <xf numFmtId="3" fontId="286" fillId="2" borderId="11" xfId="0" quotePrefix="1" applyNumberFormat="1" applyFont="1" applyFill="1" applyBorder="1" applyAlignment="1">
      <alignment horizontal="left" vertical="center" wrapText="1"/>
    </xf>
    <xf numFmtId="3" fontId="286" fillId="2" borderId="11" xfId="0" applyNumberFormat="1" applyFont="1" applyFill="1" applyBorder="1" applyAlignment="1">
      <alignment horizontal="center" vertical="center" wrapText="1"/>
    </xf>
    <xf numFmtId="43" fontId="4" fillId="2" borderId="11" xfId="0" applyNumberFormat="1" applyFont="1" applyFill="1" applyBorder="1" applyAlignment="1">
      <alignment horizontal="right" vertical="center"/>
    </xf>
    <xf numFmtId="3" fontId="17" fillId="2" borderId="11" xfId="0" quotePrefix="1" applyNumberFormat="1" applyFont="1" applyFill="1" applyBorder="1" applyAlignment="1">
      <alignment horizontal="left" vertical="center" wrapText="1"/>
    </xf>
    <xf numFmtId="3" fontId="27" fillId="2" borderId="11" xfId="0" quotePrefix="1" applyNumberFormat="1" applyFont="1" applyFill="1" applyBorder="1" applyAlignment="1">
      <alignment horizontal="left" vertical="center" wrapText="1"/>
    </xf>
    <xf numFmtId="3" fontId="4" fillId="2" borderId="11" xfId="0" quotePrefix="1" applyNumberFormat="1" applyFont="1" applyFill="1" applyBorder="1" applyAlignment="1">
      <alignment horizontal="left" vertical="center" wrapText="1"/>
    </xf>
    <xf numFmtId="3" fontId="2" fillId="2" borderId="11" xfId="0" quotePrefix="1" applyNumberFormat="1" applyFont="1" applyFill="1" applyBorder="1" applyAlignment="1">
      <alignment horizontal="left" vertical="center" wrapText="1"/>
    </xf>
    <xf numFmtId="0" fontId="3" fillId="2" borderId="11" xfId="8708" applyFont="1" applyFill="1" applyBorder="1" applyAlignment="1">
      <alignment horizontal="center" vertical="center"/>
    </xf>
    <xf numFmtId="0" fontId="3" fillId="2" borderId="11" xfId="8708" applyFont="1" applyFill="1" applyBorder="1" applyAlignment="1">
      <alignment horizontal="left" vertical="center"/>
    </xf>
    <xf numFmtId="43" fontId="3" fillId="2" borderId="11" xfId="1173" applyFont="1" applyFill="1" applyBorder="1" applyAlignment="1">
      <alignment horizontal="right" vertical="center"/>
    </xf>
    <xf numFmtId="0" fontId="15" fillId="2" borderId="11" xfId="8708" applyFont="1" applyFill="1" applyBorder="1" applyAlignment="1">
      <alignment horizontal="center" vertical="center"/>
    </xf>
    <xf numFmtId="0" fontId="15" fillId="2" borderId="11" xfId="0" quotePrefix="1" applyFont="1" applyFill="1" applyBorder="1" applyAlignment="1">
      <alignment horizontal="left" vertical="center"/>
    </xf>
    <xf numFmtId="43" fontId="15" fillId="2" borderId="11" xfId="3" applyFont="1" applyFill="1" applyBorder="1" applyAlignment="1">
      <alignment horizontal="right" vertical="center"/>
    </xf>
    <xf numFmtId="0" fontId="2" fillId="2" borderId="11" xfId="8708" applyFont="1" applyFill="1" applyBorder="1" applyAlignment="1">
      <alignment horizontal="center" vertical="center"/>
    </xf>
    <xf numFmtId="43" fontId="2" fillId="2" borderId="11" xfId="1173" applyFont="1" applyFill="1" applyBorder="1" applyAlignment="1">
      <alignment horizontal="right" vertical="center"/>
    </xf>
    <xf numFmtId="0" fontId="4" fillId="2" borderId="11" xfId="8708" applyFont="1" applyFill="1" applyBorder="1" applyAlignment="1">
      <alignment horizontal="center" vertical="center"/>
    </xf>
    <xf numFmtId="166" fontId="15" fillId="2" borderId="11" xfId="1173" applyNumberFormat="1" applyFont="1" applyFill="1" applyBorder="1" applyAlignment="1">
      <alignment horizontal="right" vertical="center"/>
    </xf>
    <xf numFmtId="318" fontId="28" fillId="2" borderId="0" xfId="0" applyNumberFormat="1" applyFont="1" applyFill="1" applyAlignment="1">
      <alignment vertical="center"/>
    </xf>
    <xf numFmtId="0" fontId="15" fillId="2" borderId="11" xfId="0" quotePrefix="1" applyFont="1" applyFill="1" applyBorder="1" applyAlignment="1">
      <alignment horizontal="left" vertical="center" wrapText="1"/>
    </xf>
    <xf numFmtId="0" fontId="3" fillId="2" borderId="11" xfId="8708" quotePrefix="1" applyFont="1" applyFill="1" applyBorder="1" applyAlignment="1">
      <alignment horizontal="left" vertical="center" wrapText="1"/>
    </xf>
    <xf numFmtId="0" fontId="3" fillId="2" borderId="11" xfId="8708" applyFont="1" applyFill="1" applyBorder="1" applyAlignment="1">
      <alignment horizontal="right" vertical="center"/>
    </xf>
    <xf numFmtId="0" fontId="2" fillId="2" borderId="11" xfId="8708" applyFont="1" applyFill="1" applyBorder="1" applyAlignment="1">
      <alignment horizontal="right" vertical="center"/>
    </xf>
    <xf numFmtId="0" fontId="4" fillId="2" borderId="11" xfId="8708" quotePrefix="1" applyFont="1" applyFill="1" applyBorder="1" applyAlignment="1">
      <alignment horizontal="left" vertical="center" wrapText="1"/>
    </xf>
    <xf numFmtId="166" fontId="7" fillId="2" borderId="11" xfId="1173" applyNumberFormat="1" applyFont="1" applyFill="1" applyBorder="1" applyAlignment="1">
      <alignment horizontal="right" vertical="center"/>
    </xf>
    <xf numFmtId="0" fontId="293" fillId="2" borderId="0" xfId="7" applyFont="1" applyFill="1" applyBorder="1" applyAlignment="1" applyProtection="1">
      <alignment vertical="center"/>
    </xf>
    <xf numFmtId="0" fontId="291" fillId="2" borderId="4" xfId="1" applyFont="1" applyFill="1" applyBorder="1" applyAlignment="1">
      <alignment horizontal="center" vertical="center" wrapText="1"/>
    </xf>
    <xf numFmtId="169" fontId="38" fillId="2" borderId="17" xfId="1" applyNumberFormat="1" applyFont="1" applyFill="1" applyBorder="1" applyAlignment="1">
      <alignment horizontal="center" vertical="center" wrapText="1"/>
    </xf>
    <xf numFmtId="0" fontId="291" fillId="2" borderId="1" xfId="1" applyFont="1" applyFill="1" applyBorder="1" applyAlignment="1">
      <alignment vertical="center"/>
    </xf>
    <xf numFmtId="0" fontId="291" fillId="2" borderId="11" xfId="1" applyFont="1" applyFill="1" applyBorder="1" applyAlignment="1">
      <alignment vertical="center"/>
    </xf>
    <xf numFmtId="166" fontId="291" fillId="2" borderId="11" xfId="3" applyNumberFormat="1" applyFont="1" applyFill="1" applyBorder="1" applyAlignment="1">
      <alignment vertical="center"/>
    </xf>
    <xf numFmtId="167" fontId="38" fillId="2" borderId="11" xfId="1" applyNumberFormat="1" applyFont="1" applyFill="1" applyBorder="1" applyAlignment="1">
      <alignment vertical="center"/>
    </xf>
    <xf numFmtId="167" fontId="291" fillId="2" borderId="11" xfId="1" applyNumberFormat="1" applyFont="1" applyFill="1" applyBorder="1" applyAlignment="1">
      <alignment vertical="center"/>
    </xf>
    <xf numFmtId="166" fontId="291" fillId="2" borderId="11" xfId="1193" applyNumberFormat="1" applyFont="1" applyFill="1" applyBorder="1" applyAlignment="1">
      <alignment vertical="center"/>
    </xf>
    <xf numFmtId="166" fontId="38" fillId="2" borderId="11" xfId="1" applyNumberFormat="1" applyFont="1" applyFill="1" applyBorder="1" applyAlignment="1">
      <alignment vertical="center"/>
    </xf>
    <xf numFmtId="43" fontId="38" fillId="2" borderId="11" xfId="3" applyNumberFormat="1" applyFont="1" applyFill="1" applyBorder="1" applyAlignment="1">
      <alignment vertical="center"/>
    </xf>
    <xf numFmtId="43" fontId="291" fillId="2" borderId="11" xfId="3" applyNumberFormat="1" applyFont="1" applyFill="1" applyBorder="1" applyAlignment="1">
      <alignment vertical="center"/>
    </xf>
    <xf numFmtId="0" fontId="296" fillId="2" borderId="11" xfId="1" applyFont="1" applyFill="1" applyBorder="1" applyAlignment="1">
      <alignment vertical="center"/>
    </xf>
    <xf numFmtId="0" fontId="298" fillId="2" borderId="11" xfId="1" applyFont="1" applyFill="1" applyBorder="1" applyAlignment="1">
      <alignment vertical="center"/>
    </xf>
    <xf numFmtId="167" fontId="38" fillId="2" borderId="11" xfId="3" applyNumberFormat="1" applyFont="1" applyFill="1" applyBorder="1" applyAlignment="1">
      <alignment horizontal="center" vertical="center"/>
    </xf>
    <xf numFmtId="167" fontId="38" fillId="2" borderId="11" xfId="3" applyNumberFormat="1" applyFont="1" applyFill="1" applyBorder="1" applyAlignment="1">
      <alignment vertical="center"/>
    </xf>
    <xf numFmtId="43" fontId="38" fillId="2" borderId="11" xfId="3" applyFont="1" applyFill="1" applyBorder="1" applyAlignment="1">
      <alignment vertical="center"/>
    </xf>
    <xf numFmtId="43" fontId="38" fillId="2" borderId="2" xfId="3" applyFont="1" applyFill="1" applyBorder="1" applyAlignment="1">
      <alignment vertical="center"/>
    </xf>
    <xf numFmtId="43" fontId="38" fillId="2" borderId="0" xfId="3" applyFont="1" applyFill="1" applyBorder="1" applyAlignment="1">
      <alignment horizontal="center" vertical="center"/>
    </xf>
    <xf numFmtId="0" fontId="38" fillId="2" borderId="0" xfId="0" applyFont="1" applyFill="1"/>
    <xf numFmtId="43" fontId="303" fillId="2" borderId="11" xfId="3" applyFont="1" applyFill="1" applyBorder="1" applyAlignment="1">
      <alignment horizontal="right" vertical="center"/>
    </xf>
    <xf numFmtId="43" fontId="31" fillId="2" borderId="11" xfId="3" applyFont="1" applyFill="1" applyBorder="1" applyAlignment="1">
      <alignment horizontal="right" vertical="center"/>
    </xf>
    <xf numFmtId="167" fontId="28" fillId="2" borderId="11" xfId="3" applyNumberFormat="1" applyFont="1" applyFill="1" applyBorder="1" applyAlignment="1">
      <alignment horizontal="right" vertical="center"/>
    </xf>
    <xf numFmtId="166" fontId="3" fillId="2" borderId="55" xfId="3" applyNumberFormat="1" applyFont="1" applyFill="1" applyBorder="1" applyAlignment="1">
      <alignment horizontal="center" vertical="center"/>
    </xf>
    <xf numFmtId="166" fontId="313" fillId="2" borderId="7" xfId="3" applyNumberFormat="1" applyFont="1" applyFill="1" applyBorder="1" applyAlignment="1">
      <alignment horizontal="center" vertical="center"/>
    </xf>
    <xf numFmtId="166" fontId="314" fillId="2" borderId="16" xfId="3" applyNumberFormat="1" applyFont="1" applyFill="1" applyBorder="1" applyAlignment="1">
      <alignment horizontal="center" vertical="center"/>
    </xf>
    <xf numFmtId="166" fontId="314" fillId="2" borderId="11" xfId="3" applyNumberFormat="1" applyFont="1" applyFill="1" applyBorder="1" applyAlignment="1">
      <alignment horizontal="center" vertical="center"/>
    </xf>
    <xf numFmtId="166" fontId="3" fillId="0" borderId="3" xfId="3" applyNumberFormat="1" applyFont="1" applyBorder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4" fillId="0" borderId="1" xfId="7" applyBorder="1" applyAlignment="1">
      <alignment horizontal="center" vertical="center"/>
    </xf>
    <xf numFmtId="0" fontId="34" fillId="0" borderId="2" xfId="7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/>
    </xf>
    <xf numFmtId="0" fontId="3" fillId="0" borderId="5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/>
    </xf>
    <xf numFmtId="173" fontId="3" fillId="2" borderId="3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173" fontId="3" fillId="0" borderId="3" xfId="0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/>
    </xf>
    <xf numFmtId="173" fontId="3" fillId="2" borderId="5" xfId="0" applyNumberFormat="1" applyFont="1" applyFill="1" applyBorder="1" applyAlignment="1">
      <alignment horizontal="center" vertical="center" wrapText="1"/>
    </xf>
    <xf numFmtId="173" fontId="3" fillId="2" borderId="4" xfId="0" applyNumberFormat="1" applyFont="1" applyFill="1" applyBorder="1" applyAlignment="1">
      <alignment horizontal="center" vertical="center" wrapText="1"/>
    </xf>
    <xf numFmtId="0" fontId="42" fillId="0" borderId="0" xfId="1" applyFont="1" applyFill="1" applyBorder="1" applyAlignment="1">
      <alignment horizontal="center" vertical="center" wrapText="1"/>
    </xf>
    <xf numFmtId="0" fontId="294" fillId="0" borderId="12" xfId="1" applyFont="1" applyFill="1" applyBorder="1" applyAlignment="1">
      <alignment horizontal="center" vertical="center" wrapText="1"/>
    </xf>
    <xf numFmtId="0" fontId="291" fillId="0" borderId="1" xfId="1" applyFont="1" applyFill="1" applyBorder="1" applyAlignment="1">
      <alignment horizontal="center" vertical="center"/>
    </xf>
    <xf numFmtId="0" fontId="291" fillId="0" borderId="2" xfId="1" applyFont="1" applyFill="1" applyBorder="1" applyAlignment="1">
      <alignment horizontal="center" vertical="center"/>
    </xf>
    <xf numFmtId="0" fontId="291" fillId="0" borderId="1" xfId="1" applyFont="1" applyFill="1" applyBorder="1" applyAlignment="1">
      <alignment horizontal="center" vertical="center" wrapText="1"/>
    </xf>
    <xf numFmtId="0" fontId="291" fillId="0" borderId="2" xfId="1" applyFont="1" applyFill="1" applyBorder="1" applyAlignment="1">
      <alignment horizontal="center" vertical="center" wrapText="1"/>
    </xf>
    <xf numFmtId="0" fontId="291" fillId="0" borderId="5" xfId="1" applyFont="1" applyFill="1" applyBorder="1" applyAlignment="1">
      <alignment horizontal="center" vertical="center" wrapText="1"/>
    </xf>
    <xf numFmtId="0" fontId="291" fillId="0" borderId="4" xfId="1" applyFont="1" applyFill="1" applyBorder="1" applyAlignment="1">
      <alignment horizontal="center" vertical="center" wrapText="1"/>
    </xf>
    <xf numFmtId="0" fontId="291" fillId="0" borderId="19" xfId="1" applyFont="1" applyFill="1" applyBorder="1" applyAlignment="1">
      <alignment horizontal="center" vertical="center" wrapText="1"/>
    </xf>
    <xf numFmtId="0" fontId="291" fillId="0" borderId="13" xfId="1" applyFont="1" applyFill="1" applyBorder="1" applyAlignment="1">
      <alignment horizontal="center" vertical="center" wrapText="1"/>
    </xf>
    <xf numFmtId="0" fontId="291" fillId="0" borderId="20" xfId="1" applyFont="1" applyFill="1" applyBorder="1" applyAlignment="1">
      <alignment horizontal="center" vertical="center" wrapText="1"/>
    </xf>
    <xf numFmtId="0" fontId="38" fillId="0" borderId="0" xfId="0" quotePrefix="1" applyFont="1" applyAlignment="1">
      <alignment horizontal="left" vertical="center" wrapText="1"/>
    </xf>
    <xf numFmtId="0" fontId="38" fillId="0" borderId="0" xfId="0" applyFont="1" applyAlignment="1">
      <alignment horizontal="left" vertical="center" wrapText="1"/>
    </xf>
    <xf numFmtId="166" fontId="291" fillId="0" borderId="19" xfId="3" applyNumberFormat="1" applyFont="1" applyFill="1" applyBorder="1" applyAlignment="1">
      <alignment horizontal="center" vertical="center"/>
    </xf>
    <xf numFmtId="166" fontId="291" fillId="0" borderId="13" xfId="3" applyNumberFormat="1" applyFont="1" applyFill="1" applyBorder="1" applyAlignment="1">
      <alignment horizontal="center" vertical="center"/>
    </xf>
    <xf numFmtId="166" fontId="291" fillId="0" borderId="20" xfId="3" applyNumberFormat="1" applyFont="1" applyFill="1" applyBorder="1" applyAlignment="1">
      <alignment horizontal="center" vertical="center"/>
    </xf>
    <xf numFmtId="166" fontId="291" fillId="0" borderId="5" xfId="3" applyNumberFormat="1" applyFont="1" applyFill="1" applyBorder="1" applyAlignment="1">
      <alignment horizontal="center" vertical="center" wrapText="1"/>
    </xf>
    <xf numFmtId="166" fontId="291" fillId="0" borderId="4" xfId="3" applyNumberFormat="1" applyFont="1" applyFill="1" applyBorder="1" applyAlignment="1">
      <alignment horizontal="center" vertical="center" wrapText="1"/>
    </xf>
    <xf numFmtId="0" fontId="38" fillId="0" borderId="11" xfId="1" applyFont="1" applyFill="1" applyBorder="1" applyAlignment="1">
      <alignment horizontal="center" vertical="center" wrapText="1"/>
    </xf>
    <xf numFmtId="43" fontId="4" fillId="2" borderId="11" xfId="3" applyFont="1" applyFill="1" applyBorder="1" applyAlignment="1">
      <alignment horizontal="right" vertical="center" wrapText="1"/>
    </xf>
    <xf numFmtId="1" fontId="25" fillId="2" borderId="0" xfId="0" applyNumberFormat="1" applyFont="1" applyFill="1" applyAlignment="1">
      <alignment vertical="center"/>
    </xf>
  </cellXfs>
  <cellStyles count="8712">
    <cellStyle name="_x0001_" xfId="11"/>
    <cellStyle name="          _x000d__x000a_shell=progman.exe_x000d__x000a_m" xfId="12"/>
    <cellStyle name="          _x000d__x000a_shell=progman.exe_x000d__x000a_m 2" xfId="13"/>
    <cellStyle name="          _x000d__x000a_shell=progman.exe_x000d__x000a_m 2 2" xfId="14"/>
    <cellStyle name="_x000d__x000a_JournalTemplate=C:\COMFO\CTALK\JOURSTD.TPL_x000d__x000a_LbStateAddress=3 3 0 251 1 89 2 311_x000d__x000a_LbStateJou" xfId="15"/>
    <cellStyle name="# ##0" xfId="16"/>
    <cellStyle name="#,##0" xfId="17"/>
    <cellStyle name="%" xfId="18"/>
    <cellStyle name="." xfId="19"/>
    <cellStyle name=". 2" xfId="20"/>
    <cellStyle name=".d©y" xfId="21"/>
    <cellStyle name=".d©y 2" xfId="22"/>
    <cellStyle name="??" xfId="23"/>
    <cellStyle name="?? [0.00]_ Att. 1- Cover" xfId="24"/>
    <cellStyle name="?? [0]" xfId="25"/>
    <cellStyle name="?? [0] 2" xfId="26"/>
    <cellStyle name="?? [0] 3" xfId="27"/>
    <cellStyle name="?? 10" xfId="28"/>
    <cellStyle name="?? 11" xfId="29"/>
    <cellStyle name="?? 12" xfId="30"/>
    <cellStyle name="?? 13" xfId="31"/>
    <cellStyle name="?? 14" xfId="32"/>
    <cellStyle name="?? 15" xfId="33"/>
    <cellStyle name="?? 16" xfId="34"/>
    <cellStyle name="?? 17" xfId="35"/>
    <cellStyle name="?? 18" xfId="36"/>
    <cellStyle name="?? 19" xfId="37"/>
    <cellStyle name="?? 2" xfId="38"/>
    <cellStyle name="?? 20" xfId="39"/>
    <cellStyle name="?? 21" xfId="40"/>
    <cellStyle name="?? 22" xfId="41"/>
    <cellStyle name="?? 23" xfId="42"/>
    <cellStyle name="?? 24" xfId="43"/>
    <cellStyle name="?? 25" xfId="44"/>
    <cellStyle name="?? 26" xfId="45"/>
    <cellStyle name="?? 27" xfId="46"/>
    <cellStyle name="?? 28" xfId="47"/>
    <cellStyle name="?? 29" xfId="48"/>
    <cellStyle name="?? 3" xfId="49"/>
    <cellStyle name="?? 30" xfId="50"/>
    <cellStyle name="?? 31" xfId="51"/>
    <cellStyle name="?? 32" xfId="52"/>
    <cellStyle name="?? 33" xfId="53"/>
    <cellStyle name="?? 34" xfId="54"/>
    <cellStyle name="?? 35" xfId="55"/>
    <cellStyle name="?? 36" xfId="56"/>
    <cellStyle name="?? 37" xfId="57"/>
    <cellStyle name="?? 38" xfId="58"/>
    <cellStyle name="?? 39" xfId="59"/>
    <cellStyle name="?? 4" xfId="60"/>
    <cellStyle name="?? 40" xfId="61"/>
    <cellStyle name="?? 41" xfId="62"/>
    <cellStyle name="?? 42" xfId="63"/>
    <cellStyle name="?? 43" xfId="64"/>
    <cellStyle name="?? 44" xfId="65"/>
    <cellStyle name="?? 45" xfId="66"/>
    <cellStyle name="?? 46" xfId="67"/>
    <cellStyle name="?? 47" xfId="68"/>
    <cellStyle name="?? 48" xfId="69"/>
    <cellStyle name="?? 49" xfId="70"/>
    <cellStyle name="?? 5" xfId="71"/>
    <cellStyle name="?? 50" xfId="72"/>
    <cellStyle name="?? 51" xfId="73"/>
    <cellStyle name="?? 52" xfId="74"/>
    <cellStyle name="?? 53" xfId="75"/>
    <cellStyle name="?? 54" xfId="76"/>
    <cellStyle name="?? 55" xfId="77"/>
    <cellStyle name="?? 56" xfId="78"/>
    <cellStyle name="?? 57" xfId="79"/>
    <cellStyle name="?? 6" xfId="80"/>
    <cellStyle name="?? 7" xfId="81"/>
    <cellStyle name="?? 8" xfId="82"/>
    <cellStyle name="?? 9" xfId="83"/>
    <cellStyle name="?_x001d_??%U©÷u&amp;H©÷9_x0008_? s_x000a__x0007__x0001__x0001_" xfId="84"/>
    <cellStyle name="?_x001d_??%U©÷u&amp;H©÷9_x0008_? s_x000a__x0007__x0001__x0001_?_x0002_???????????????_x0001_(_x0002_u_x000d_?????_x001f_????????_x0007_????????????????!???????????           ?????           ?????????_x000d_C:\WINDOWS\country.sys_x000d_??????????????????????????????????????????????????????????????????????????????????????????????" xfId="85"/>
    <cellStyle name="?_x001d_??%U©÷u&amp;H©÷9_x0008_?_x0009_s_x000a__x0007__x0001__x0001_" xfId="8677"/>
    <cellStyle name="?_x001d_??%U©÷u&amp;H©÷9_x0008_?_x0009_s_x000a__x0007__x0001__x0001_?_x0002_???????????????_x0001_(_x0002_u_x000d_?????_x001f_????????_x0007_????????????????!???????????           ?????           ?????????_x000d_C:\WINDOWS\country.sys_x000d_??????????????????????????????????????????????????????????????????????????????????????????????" xfId="8678"/>
    <cellStyle name="?_x001d_??%U²u&amp;H²9_x0008_? s_x000a__x0007__x0001__x0001_" xfId="86"/>
    <cellStyle name="?_x001d_??%U²u&amp;H²9_x0008_?_x0009_s_x000a__x0007__x0001__x0001_" xfId="8679"/>
    <cellStyle name="???? [0.00]_      " xfId="87"/>
    <cellStyle name="??????" xfId="88"/>
    <cellStyle name="????[0]_Sheet1" xfId="89"/>
    <cellStyle name="????_      " xfId="90"/>
    <cellStyle name="???[0]_?? DI" xfId="91"/>
    <cellStyle name="???_?? DI" xfId="92"/>
    <cellStyle name="??[0]_BRE" xfId="93"/>
    <cellStyle name="??_      " xfId="94"/>
    <cellStyle name="??A? [0]_laroux_1_¸???™? " xfId="95"/>
    <cellStyle name="??A?_laroux_1_¸???™? " xfId="96"/>
    <cellStyle name="?¡±¢¥?_?¨ù??¢´¢¥_¢¬???¢â? " xfId="97"/>
    <cellStyle name="?”´?_?¼??¤´_¸???™? " xfId="98"/>
    <cellStyle name="?ðÇ%U?&amp;H?_x0008_?s_x000a__x0007__x0001__x0001_" xfId="99"/>
    <cellStyle name="?ðÇ%U?&amp;H?_x0008_?s_x000a__x0007__x0001__x0001_?_x0002_ÿÿÿÿÿÿÿÿÿÿÿÿÿÿÿ_x0001_(_x0002_?€????ÿÿÿÿ????_x0007_??????????????????????????           ?????           ?????????_x000d_C:\WINDOWS\country.sys_x000d_??????????????????????????????????????????????????????????????????????????????????????????????" xfId="100"/>
    <cellStyle name="?I?I?_x0001_??j?_x0008_?h_x0001__x000c__x000c__x0002__x0002__x000c_!Comma [0]_Chi phÝ kh¸c_B¶ng 1 (2)?G_x001d_Comma [0]_Chi phÝ kh¸c_B¶ng 2?G$Comma [0]_Ch" xfId="101"/>
    <cellStyle name="?曹%U?&amp;H?_x0008_?s_x000a__x0007__x0001__x0001_" xfId="102"/>
    <cellStyle name="@ET_Style?.xl99" xfId="103"/>
    <cellStyle name="[0]_Chi phÝ kh¸c_V" xfId="104"/>
    <cellStyle name="_(DT Moi) PTVLMN" xfId="105"/>
    <cellStyle name="_(DT Moi) PTVLMN 2" xfId="106"/>
    <cellStyle name="_(DT Moi) PTVLMN_BIEU KE HOACH  2015 (KTN 6.11 sua)" xfId="107"/>
    <cellStyle name="_1 TONG HOP - CA NA" xfId="108"/>
    <cellStyle name="_13_Tra loi KH ben ngoai" xfId="109"/>
    <cellStyle name="_13_Tra loi KH ben ngoai 2" xfId="110"/>
    <cellStyle name="_Bang bieu" xfId="111"/>
    <cellStyle name="_Bang bieu 2" xfId="112"/>
    <cellStyle name="_Bang bieu 2 2" xfId="113"/>
    <cellStyle name="_Bang bieu_BIEU KE HOACH  2015 (KTN 6.11 sua)" xfId="114"/>
    <cellStyle name="_Bang Chi tieu (2)" xfId="115"/>
    <cellStyle name="_Bang Chi tieu (2) 2" xfId="8315"/>
    <cellStyle name="_Bang Chi tieu (2)?_x001c_Comma [0]_Chi phÝ kh¸c_Book1?!Comma [0]_Chi phÝ kh¸c_Liªn ChiÓu?b_x001e_Comma [0]_Chi" xfId="116"/>
    <cellStyle name="_Bang Chi tieu (2)?_x001c_Comma [0]_Chi phÝ kh¸c_Book1?!Comma [0]_Chi phÝ kh¸c_Liªn ChiÓu?b_x001e_Comma [0]_Chi 2" xfId="117"/>
    <cellStyle name="_Bang Chi tieu (2)?_x001c_Comma [0]_Chi phÝ kh¸c_Book1?!Comma [0]_Chi phÝ kh¸c_Liªn ChiÓu?b_x001e_Comma [0]_Chi 2 2" xfId="118"/>
    <cellStyle name="_Bang Chi tieu (2)?_x001c_Comma [0]_Chi phÝ kh¸c_Book1?!Comma [0]_Chi phÝ kh¸c_Liªn ChiÓu?b_x001e_Comma [0]_Chi_BIEU KE HOACH  2015 (KTN 6.11 sua)" xfId="119"/>
    <cellStyle name="_Bao cao danh muc cac cong trinh tren dia ban huyen 4-2010" xfId="120"/>
    <cellStyle name="_Bao cao tai NPP PHAN DUNG 22-7" xfId="121"/>
    <cellStyle name="_Bao cao tai NPP PHAN DUNG 22-7 2" xfId="122"/>
    <cellStyle name="_Bao cao tai NPP PHAN DUNG 22-7_BIEU KE HOACH  2015 (KTN 6.11 sua)" xfId="123"/>
    <cellStyle name="_BAO CAO THUE T09- 2007(h)" xfId="124"/>
    <cellStyle name="_BAO GIA NGAY 24-10-08 (co dam)" xfId="125"/>
    <cellStyle name="_Bieu bao cao giam sat 6 thang 2011" xfId="126"/>
    <cellStyle name="_Bieu chi tieu KH 2014 (Huy-04-11)" xfId="127"/>
    <cellStyle name="_BIEU THAM TRA " xfId="128"/>
    <cellStyle name="_bieu tong hop lai kh von 2011 gui phong TH-KTDN" xfId="129"/>
    <cellStyle name="_BIỂU TỔNG HỢP LẦN CUỐI SỬA THEO NGHI QUYẾT SỐ 81" xfId="130"/>
    <cellStyle name="_Book1" xfId="131"/>
    <cellStyle name="_Book1 2" xfId="132"/>
    <cellStyle name="_Book1_1" xfId="133"/>
    <cellStyle name="_Book1_1 2" xfId="134"/>
    <cellStyle name="_Book1_1_Bao cao 9 thang  XDCB" xfId="135"/>
    <cellStyle name="_Book1_1_Bao cao phòng lao động phụ lục 3" xfId="136"/>
    <cellStyle name="_Book1_1_Book1" xfId="137"/>
    <cellStyle name="_Book1_1_Book1 2" xfId="138"/>
    <cellStyle name="_Book1_1_Book1 2 2" xfId="139"/>
    <cellStyle name="_Book1_1_Book1_BIEU KE HOACH  2015 (KTN 6.11 sua)" xfId="140"/>
    <cellStyle name="_Book1_1_KH Von 2012 gui BKH 1" xfId="141"/>
    <cellStyle name="_Book1_1_KH Von 2012 gui BKH 2" xfId="142"/>
    <cellStyle name="_Book1_1_Ra soat KH von 2011 (Huy-11-11-11)" xfId="143"/>
    <cellStyle name="_Book1_1_Ra soat KH von 2011 (Huy-11-11-11) 2" xfId="144"/>
    <cellStyle name="_Book1_1_Ra soat KH von 2011 (Huy-11-11-11) 2 2" xfId="145"/>
    <cellStyle name="_Book1_1_Ra soat KH von 2011 (Huy-11-11-11)_BIEU KE HOACH  2015 (KTN 6.11 sua)" xfId="146"/>
    <cellStyle name="_Book1_1_Viec Huy dang lam" xfId="147"/>
    <cellStyle name="_Book1_2" xfId="148"/>
    <cellStyle name="_Book1_2 2" xfId="149"/>
    <cellStyle name="_Book1_2 3" xfId="150"/>
    <cellStyle name="_Book1_2_BIEU KE HOACH  2015 (KTN 6.11 sua)" xfId="151"/>
    <cellStyle name="_Book1_2_dự toán 30a 2013" xfId="152"/>
    <cellStyle name="_Book1_2_Ke hoach 2010 (theo doi 11-8-2010)" xfId="153"/>
    <cellStyle name="_Book1_2_Ra soat KH von 2011 (Huy-11-11-11)" xfId="154"/>
    <cellStyle name="_Book1_2_Ra soat KH von 2011 (Huy-11-11-11) 2" xfId="155"/>
    <cellStyle name="_Book1_2_Ra soat KH von 2011 (Huy-11-11-11) 2 2" xfId="156"/>
    <cellStyle name="_Book1_2_Ra soat KH von 2011 (Huy-11-11-11)_BIEU KE HOACH  2015 (KTN 6.11 sua)" xfId="157"/>
    <cellStyle name="_Book1_2_Viec Huy dang lam" xfId="158"/>
    <cellStyle name="_Book1_Bieu chi tieu KH 2014 (Huy-04-11)" xfId="159"/>
    <cellStyle name="_Book1_BIỂU TỔNG HỢP LẦN CUỐI SỬA THEO NGHI QUYẾT SỐ 81" xfId="160"/>
    <cellStyle name="_Book1_dự toán 30a 2013" xfId="161"/>
    <cellStyle name="_Book1_Kh ql62 (2010) 11-09" xfId="162"/>
    <cellStyle name="_Book1_Ra soat KH von 2011 (Huy-11-11-11)" xfId="163"/>
    <cellStyle name="_Book1_Ra soat KH von 2011 (Huy-11-11-11) 2" xfId="164"/>
    <cellStyle name="_Book1_Ra soat KH von 2011 (Huy-11-11-11)_BIEU KE HOACH  2015 (KTN 6.11 sua)" xfId="165"/>
    <cellStyle name="_Book1_Viec Huy dang lam" xfId="166"/>
    <cellStyle name="_Book1_Viec Huy dang lam_CT 134" xfId="167"/>
    <cellStyle name="_C.cong+B.luong-Sanluong" xfId="168"/>
    <cellStyle name="_Chi tieu KH nam 2009" xfId="169"/>
    <cellStyle name="_Chi tieu KH nam 2009 2" xfId="170"/>
    <cellStyle name="_Chi tieu KH nam 2009_BIEU KE HOACH  2015 (KTN 6.11 sua)" xfId="171"/>
    <cellStyle name="_Chuẩn bị đầu tư 2011 (sep Hung)" xfId="172"/>
    <cellStyle name="_Copy of Biểu BC điều chỉnh chỉ tiêu NN các huyện chia tách 404 ngay 23.5" xfId="173"/>
    <cellStyle name="_Copy of KH PHAN BO VON ĐỐI ỨNG NAM 2011 (30 TY phuong án gop WB)" xfId="174"/>
    <cellStyle name="_dang vien mói" xfId="175"/>
    <cellStyle name="_Danh sach CBNV" xfId="176"/>
    <cellStyle name="_Danh Sach ho ngheo" xfId="177"/>
    <cellStyle name="_Danh Sach ho ngheo 2" xfId="178"/>
    <cellStyle name="_DM 1" xfId="179"/>
    <cellStyle name="_DM 1 2" xfId="180"/>
    <cellStyle name="_DM 1_BIEU KE HOACH  2015 (KTN 6.11 sua)" xfId="181"/>
    <cellStyle name="_DO-D1500-KHONG CO TRONG DT" xfId="182"/>
    <cellStyle name="_DT 1751 Muong Khoa" xfId="183"/>
    <cellStyle name="_DT 1751 Muong Khoa 2" xfId="184"/>
    <cellStyle name="_DT 1751 Muong Khoa 2 2" xfId="185"/>
    <cellStyle name="_DT 1751 Muong Khoa_BIEU KE HOACH  2015 (KTN 6.11 sua)" xfId="186"/>
    <cellStyle name="_DT Nam vai" xfId="187"/>
    <cellStyle name="_DT Nam vai 2" xfId="188"/>
    <cellStyle name="_DT Nam vai_bieu ke hoach dau thau" xfId="189"/>
    <cellStyle name="_DT Nam vai_bieu ke hoach dau thau 2" xfId="190"/>
    <cellStyle name="_DT Nam vai_bieu ke hoach dau thau 2 2" xfId="191"/>
    <cellStyle name="_DT Nam vai_bieu ke hoach dau thau truong mam non SKH" xfId="192"/>
    <cellStyle name="_DT Nam vai_bieu ke hoach dau thau truong mam non SKH 2" xfId="193"/>
    <cellStyle name="_DT Nam vai_bieu ke hoach dau thau truong mam non SKH 2 2" xfId="194"/>
    <cellStyle name="_DT Nam vai_bieu ke hoach dau thau truong mam non SKH_BIEU KE HOACH  2015 (KTN 6.11 sua)" xfId="195"/>
    <cellStyle name="_DT Nam vai_bieu ke hoach dau thau_BIEU KE HOACH  2015 (KTN 6.11 sua)" xfId="196"/>
    <cellStyle name="_DT Nam vai_Book1" xfId="197"/>
    <cellStyle name="_DT Nam vai_Book1 2" xfId="198"/>
    <cellStyle name="_DT Nam vai_Book1_CT 134" xfId="199"/>
    <cellStyle name="_DT Nam vai_CT 134" xfId="200"/>
    <cellStyle name="_DT Nam vai_DTTD chieng chan Tham lai 29-9-2009" xfId="201"/>
    <cellStyle name="_DT Nam vai_DTTD chieng chan Tham lai 29-9-2009 2" xfId="202"/>
    <cellStyle name="_DT Nam vai_DTTD chieng chan Tham lai 29-9-2009_CT 134" xfId="203"/>
    <cellStyle name="_DT Nam vai_Ke hoach 2010 (theo doi 11-8-2010)" xfId="204"/>
    <cellStyle name="_DT Nam vai_Ke hoach 2010 (theo doi 11-8-2010) 2" xfId="205"/>
    <cellStyle name="_DT Nam vai_Ke hoach 2010 (theo doi 11-8-2010) 2 2" xfId="206"/>
    <cellStyle name="_DT Nam vai_Ke hoach 2010 (theo doi 11-8-2010)_BIEU KE HOACH  2015 (KTN 6.11 sua)" xfId="207"/>
    <cellStyle name="_DT Nam vai_ke hoach dau thau 30-6-2010" xfId="208"/>
    <cellStyle name="_DT Nam vai_ke hoach dau thau 30-6-2010 2" xfId="209"/>
    <cellStyle name="_DT Nam vai_ke hoach dau thau 30-6-2010 2 2" xfId="210"/>
    <cellStyle name="_DT Nam vai_ke hoach dau thau 30-6-2010_BIEU KE HOACH  2015 (KTN 6.11 sua)" xfId="211"/>
    <cellStyle name="_DT Nam vai_QD ke hoach dau thau" xfId="212"/>
    <cellStyle name="_DT Nam vai_QD ke hoach dau thau 2" xfId="213"/>
    <cellStyle name="_DT Nam vai_QD ke hoach dau thau 2 2" xfId="214"/>
    <cellStyle name="_DT Nam vai_QD ke hoach dau thau_BIEU KE HOACH  2015 (KTN 6.11 sua)" xfId="215"/>
    <cellStyle name="_DT Nam vai_tinh toan hoang ha" xfId="216"/>
    <cellStyle name="_DT Nam vai_tinh toan hoang ha 2" xfId="217"/>
    <cellStyle name="_DT Nam vai_tinh toan hoang ha 2 2" xfId="218"/>
    <cellStyle name="_DT Nam vai_tinh toan hoang ha_BIEU KE HOACH  2015 (KTN 6.11 sua)" xfId="219"/>
    <cellStyle name="_DT truong THPT  quyet thang tinh 04-3-09" xfId="220"/>
    <cellStyle name="_DTnha cong vu Dung C" xfId="221"/>
    <cellStyle name="_DU THAO BCKT LChâu" xfId="222"/>
    <cellStyle name="_Du toan" xfId="223"/>
    <cellStyle name="_Du toan 2" xfId="8316"/>
    <cellStyle name="_dự toán 30a 2013" xfId="224"/>
    <cellStyle name="_Du toan_bieu ke hoach dau thau" xfId="225"/>
    <cellStyle name="_Du toan_bieu ke hoach dau thau truong mam non SKH" xfId="226"/>
    <cellStyle name="_Du toan_bieu tong hop lai kh von 2011 gui phong TH-KTDN" xfId="227"/>
    <cellStyle name="_Du toan_Book1" xfId="228"/>
    <cellStyle name="_Du toan_Book1_Ke hoach 2010 (theo doi 11-8-2010)" xfId="229"/>
    <cellStyle name="_Du toan_Book1_ke hoach dau thau 30-6-2010" xfId="230"/>
    <cellStyle name="_Du toan_Copy of KH PHAN BO VON ĐỐI ỨNG NAM 2011 (30 TY phuong án gop WB)" xfId="231"/>
    <cellStyle name="_Du toan_DTTD chieng chan Tham lai 29-9-2009" xfId="232"/>
    <cellStyle name="_Du toan_dự toán 30a 2013" xfId="233"/>
    <cellStyle name="_Du toan_Du toan nuoc San Thang (GD2)" xfId="234"/>
    <cellStyle name="_Du toan_Ke hoach 2010 (theo doi 11-8-2010)" xfId="235"/>
    <cellStyle name="_Du toan_ke hoach dau thau 30-6-2010" xfId="236"/>
    <cellStyle name="_Du toan_KH Von 2012 gui BKH 1" xfId="237"/>
    <cellStyle name="_Du toan_phân loại nguồn vốn" xfId="238"/>
    <cellStyle name="_Du toan_QD ke hoach dau thau" xfId="239"/>
    <cellStyle name="_Du toan_tinh toan hoang ha" xfId="240"/>
    <cellStyle name="_Du toan_Tong von ĐTPT" xfId="241"/>
    <cellStyle name="_DUTOAN goi 20(PTNT)" xfId="242"/>
    <cellStyle name="_DUTOAN goi 20(PTNT) 2" xfId="243"/>
    <cellStyle name="_DUTOAN goi 20(PTNT)_BIEU KE HOACH  2015 (KTN 6.11 sua)" xfId="244"/>
    <cellStyle name="_DuToan92009Luong650" xfId="245"/>
    <cellStyle name="_DuToan92009Luong650 2" xfId="246"/>
    <cellStyle name="_DuToan92009Luong650_BIEU KE HOACH  2015 (KTN 6.11 sua)" xfId="247"/>
    <cellStyle name="_Duyet TK thay đôi" xfId="248"/>
    <cellStyle name="_Duyet TK thay đôi 2" xfId="249"/>
    <cellStyle name="_Duyet TK thay đôi_BIEU KE HOACH  2015 (KTN 6.11 sua)" xfId="250"/>
    <cellStyle name="_F4-6" xfId="251"/>
    <cellStyle name="_F4-6 2" xfId="252"/>
    <cellStyle name="_F4-6_BIEU KE HOACH  2015 (KTN 6.11 sua)" xfId="253"/>
    <cellStyle name="_GOITHAUSO2" xfId="254"/>
    <cellStyle name="_GOITHAUSO3" xfId="255"/>
    <cellStyle name="_GOITHAUSO4" xfId="256"/>
    <cellStyle name="_Gui Phai TTra TRUONG PTTH Ka Lang Hieu bo+Phu 17-8-09-" xfId="257"/>
    <cellStyle name="_HaHoa_TDT_DienCSang" xfId="258"/>
    <cellStyle name="_HaHoa_TDT_DienCSang 2" xfId="259"/>
    <cellStyle name="_HaHoa19-5-07" xfId="260"/>
    <cellStyle name="_HaHoa19-5-07 2" xfId="261"/>
    <cellStyle name="_Ke hoach 2010 ngay 14.4.10" xfId="262"/>
    <cellStyle name="_Ke hoach 2010 ngay 14.4.10 2" xfId="263"/>
    <cellStyle name="_Ke hoach 2010 ngay 14.4.10_BIEU KE HOACH  2015 (KTN 6.11 sua)" xfId="264"/>
    <cellStyle name="_Ke hoạch thuc hien goi thau" xfId="265"/>
    <cellStyle name="_Kh ql62 (2010) 11-09" xfId="266"/>
    <cellStyle name="_KT (2)" xfId="267"/>
    <cellStyle name="_KT (2)_1" xfId="268"/>
    <cellStyle name="_KT (2)_2" xfId="269"/>
    <cellStyle name="_KT (2)_2_TG-TH" xfId="270"/>
    <cellStyle name="_KT (2)_2_TG-TH_BANG TONG HOP TINH HINH THANH QUYET TOAN (MOI I)" xfId="271"/>
    <cellStyle name="_KT (2)_2_TG-TH_BAO GIA NGAY 24-10-08 (co dam)" xfId="272"/>
    <cellStyle name="_KT (2)_2_TG-TH_BIỂU TỔNG HỢP LẦN CUỐI SỬA THEO NGHI QUYẾT SỐ 81" xfId="273"/>
    <cellStyle name="_KT (2)_2_TG-TH_Book1" xfId="274"/>
    <cellStyle name="_KT (2)_2_TG-TH_Book1_1" xfId="275"/>
    <cellStyle name="_KT (2)_2_TG-TH_CAU Khanh Nam(Thi Cong)" xfId="276"/>
    <cellStyle name="_KT (2)_2_TG-TH_DU TRU VAT TU" xfId="277"/>
    <cellStyle name="_KT (2)_2_TG-TH_Ket du ung NS" xfId="278"/>
    <cellStyle name="_KT (2)_2_TG-TH_KH Von 2012 gui BKH 1" xfId="279"/>
    <cellStyle name="_KT (2)_2_TG-TH_KH Von 2012 gui BKH 2" xfId="280"/>
    <cellStyle name="_KT (2)_2_TG-TH_ÿÿÿÿÿ" xfId="281"/>
    <cellStyle name="_KT (2)_3" xfId="282"/>
    <cellStyle name="_KT (2)_3_TG-TH" xfId="283"/>
    <cellStyle name="_KT (2)_3_TG-TH_Ket du ung NS" xfId="284"/>
    <cellStyle name="_KT (2)_3_TG-TH_KH Von 2012 gui BKH 1" xfId="285"/>
    <cellStyle name="_KT (2)_3_TG-TH_KH Von 2012 gui BKH 2" xfId="286"/>
    <cellStyle name="_KT (2)_3_TG-TH_PERSONAL" xfId="287"/>
    <cellStyle name="_KT (2)_3_TG-TH_PERSONAL_Book1" xfId="288"/>
    <cellStyle name="_KT (2)_3_TG-TH_PERSONAL_Tong hop KHCB 2001" xfId="289"/>
    <cellStyle name="_KT (2)_4" xfId="290"/>
    <cellStyle name="_KT (2)_4_BANG TONG HOP TINH HINH THANH QUYET TOAN (MOI I)" xfId="291"/>
    <cellStyle name="_KT (2)_4_BAO GIA NGAY 24-10-08 (co dam)" xfId="292"/>
    <cellStyle name="_KT (2)_4_BIỂU TỔNG HỢP LẦN CUỐI SỬA THEO NGHI QUYẾT SỐ 81" xfId="293"/>
    <cellStyle name="_KT (2)_4_Book1" xfId="294"/>
    <cellStyle name="_KT (2)_4_Book1_1" xfId="295"/>
    <cellStyle name="_KT (2)_4_CAU Khanh Nam(Thi Cong)" xfId="296"/>
    <cellStyle name="_KT (2)_4_DU TRU VAT TU" xfId="297"/>
    <cellStyle name="_KT (2)_4_Ket du ung NS" xfId="298"/>
    <cellStyle name="_KT (2)_4_KH Von 2012 gui BKH 1" xfId="299"/>
    <cellStyle name="_KT (2)_4_KH Von 2012 gui BKH 2" xfId="300"/>
    <cellStyle name="_KT (2)_4_TG-TH" xfId="301"/>
    <cellStyle name="_KT (2)_4_ÿÿÿÿÿ" xfId="302"/>
    <cellStyle name="_KT (2)_5" xfId="303"/>
    <cellStyle name="_KT (2)_5_BANG TONG HOP TINH HINH THANH QUYET TOAN (MOI I)" xfId="304"/>
    <cellStyle name="_KT (2)_5_BAO GIA NGAY 24-10-08 (co dam)" xfId="305"/>
    <cellStyle name="_KT (2)_5_BIỂU TỔNG HỢP LẦN CUỐI SỬA THEO NGHI QUYẾT SỐ 81" xfId="306"/>
    <cellStyle name="_KT (2)_5_Book1" xfId="307"/>
    <cellStyle name="_KT (2)_5_Book1_1" xfId="308"/>
    <cellStyle name="_KT (2)_5_CAU Khanh Nam(Thi Cong)" xfId="309"/>
    <cellStyle name="_KT (2)_5_DU TRU VAT TU" xfId="310"/>
    <cellStyle name="_KT (2)_5_Ket du ung NS" xfId="311"/>
    <cellStyle name="_KT (2)_5_KH Von 2012 gui BKH 1" xfId="312"/>
    <cellStyle name="_KT (2)_5_KH Von 2012 gui BKH 2" xfId="313"/>
    <cellStyle name="_KT (2)_5_ÿÿÿÿÿ" xfId="314"/>
    <cellStyle name="_KT (2)_Ket du ung NS" xfId="315"/>
    <cellStyle name="_KT (2)_KH Von 2012 gui BKH 1" xfId="316"/>
    <cellStyle name="_KT (2)_KH Von 2012 gui BKH 2" xfId="317"/>
    <cellStyle name="_KT (2)_PERSONAL" xfId="318"/>
    <cellStyle name="_KT (2)_PERSONAL_Book1" xfId="319"/>
    <cellStyle name="_KT (2)_PERSONAL_Tong hop KHCB 2001" xfId="320"/>
    <cellStyle name="_KT (2)_TG-TH" xfId="321"/>
    <cellStyle name="_KT_TG" xfId="322"/>
    <cellStyle name="_KT_TG_1" xfId="323"/>
    <cellStyle name="_KT_TG_1_BANG TONG HOP TINH HINH THANH QUYET TOAN (MOI I)" xfId="324"/>
    <cellStyle name="_KT_TG_1_BAO GIA NGAY 24-10-08 (co dam)" xfId="325"/>
    <cellStyle name="_KT_TG_1_BIỂU TỔNG HỢP LẦN CUỐI SỬA THEO NGHI QUYẾT SỐ 81" xfId="326"/>
    <cellStyle name="_KT_TG_1_Book1" xfId="327"/>
    <cellStyle name="_KT_TG_1_Book1_1" xfId="328"/>
    <cellStyle name="_KT_TG_1_CAU Khanh Nam(Thi Cong)" xfId="329"/>
    <cellStyle name="_KT_TG_1_DU TRU VAT TU" xfId="330"/>
    <cellStyle name="_KT_TG_1_Ket du ung NS" xfId="331"/>
    <cellStyle name="_KT_TG_1_KH Von 2012 gui BKH 1" xfId="332"/>
    <cellStyle name="_KT_TG_1_KH Von 2012 gui BKH 2" xfId="333"/>
    <cellStyle name="_KT_TG_1_ÿÿÿÿÿ" xfId="334"/>
    <cellStyle name="_KT_TG_2" xfId="335"/>
    <cellStyle name="_KT_TG_2_BANG TONG HOP TINH HINH THANH QUYET TOAN (MOI I)" xfId="336"/>
    <cellStyle name="_KT_TG_2_BAO GIA NGAY 24-10-08 (co dam)" xfId="337"/>
    <cellStyle name="_KT_TG_2_BIỂU TỔNG HỢP LẦN CUỐI SỬA THEO NGHI QUYẾT SỐ 81" xfId="338"/>
    <cellStyle name="_KT_TG_2_Book1" xfId="339"/>
    <cellStyle name="_KT_TG_2_Book1_1" xfId="340"/>
    <cellStyle name="_KT_TG_2_CAU Khanh Nam(Thi Cong)" xfId="341"/>
    <cellStyle name="_KT_TG_2_DU TRU VAT TU" xfId="342"/>
    <cellStyle name="_KT_TG_2_Ket du ung NS" xfId="343"/>
    <cellStyle name="_KT_TG_2_KH Von 2012 gui BKH 1" xfId="344"/>
    <cellStyle name="_KT_TG_2_KH Von 2012 gui BKH 2" xfId="345"/>
    <cellStyle name="_KT_TG_2_ÿÿÿÿÿ" xfId="346"/>
    <cellStyle name="_KT_TG_3" xfId="347"/>
    <cellStyle name="_KT_TG_4" xfId="348"/>
    <cellStyle name="_LuuNgay24-07-2006Bao cao tai NPP PHAN DUNG 22-7" xfId="349"/>
    <cellStyle name="_LuuNgay24-07-2006Bao cao tai NPP PHAN DUNG 22-7 2" xfId="350"/>
    <cellStyle name="_LuuNgay24-07-2006Bao cao tai NPP PHAN DUNG 22-7_BIEU KE HOACH  2015 (KTN 6.11 sua)" xfId="351"/>
    <cellStyle name="_MauThanTKKT-goi7-DonGia2143(vl t7)" xfId="352"/>
    <cellStyle name="_MauThanTKKT-goi7-DonGia2143(vl t7) 2" xfId="353"/>
    <cellStyle name="_MauThanTKKT-goi7-DonGia2143(vl t7)_BIEU KE HOACH  2015 (KTN 6.11 sua)" xfId="354"/>
    <cellStyle name="_Nhu cau von ung truoc 2011 Tha h Hoa + Nge An gui TW" xfId="355"/>
    <cellStyle name="_Nhu cau von ung truoc 2011 Tha h Hoa + Nge An gui TW 2" xfId="356"/>
    <cellStyle name="_Nhu cau von ung truoc 2011 Tha h Hoa + Nge An gui TW_BIEU KE HOACH  2015 (KTN 6.11 sua)" xfId="357"/>
    <cellStyle name="_PERSONAL" xfId="358"/>
    <cellStyle name="_PERSONAL_Book1" xfId="359"/>
    <cellStyle name="_PERSONAL_Tong hop KHCB 2001" xfId="360"/>
    <cellStyle name="_Phan bo" xfId="361"/>
    <cellStyle name="_Phan bo 2" xfId="362"/>
    <cellStyle name="_Phan bo_BIEU KE HOACH  2015 (KTN 6.11 sua)" xfId="363"/>
    <cellStyle name="_Phan pha do" xfId="364"/>
    <cellStyle name="_Phụ biểu 09a" xfId="365"/>
    <cellStyle name="_Phụ biểu 09b" xfId="366"/>
    <cellStyle name="_Q TOAN  SCTX QL.62 QUI I ( oanh)" xfId="367"/>
    <cellStyle name="_Q TOAN  SCTX QL.62 QUI II ( oanh)" xfId="368"/>
    <cellStyle name="_QĐ 980" xfId="369"/>
    <cellStyle name="_QT SCTXQL62_QT1 (Cty QL)" xfId="370"/>
    <cellStyle name="_Ra soat KH von 2011 (Huy-11-11-11)" xfId="371"/>
    <cellStyle name="_Ra soat KH von 2011 (Huy-11-11-11) 2" xfId="372"/>
    <cellStyle name="_Ra soat KH von 2011 (Huy-11-11-11)_BIEU KE HOACH  2015 (KTN 6.11 sua)" xfId="373"/>
    <cellStyle name="_Sheet1" xfId="374"/>
    <cellStyle name="_Sheet2" xfId="375"/>
    <cellStyle name="_SO T11" xfId="376"/>
    <cellStyle name="_TG-TH" xfId="377"/>
    <cellStyle name="_TG-TH_1" xfId="378"/>
    <cellStyle name="_TG-TH_1_BANG TONG HOP TINH HINH THANH QUYET TOAN (MOI I)" xfId="379"/>
    <cellStyle name="_TG-TH_1_BAO GIA NGAY 24-10-08 (co dam)" xfId="380"/>
    <cellStyle name="_TG-TH_1_BIỂU TỔNG HỢP LẦN CUỐI SỬA THEO NGHI QUYẾT SỐ 81" xfId="381"/>
    <cellStyle name="_TG-TH_1_Book1" xfId="382"/>
    <cellStyle name="_TG-TH_1_Book1_1" xfId="383"/>
    <cellStyle name="_TG-TH_1_CAU Khanh Nam(Thi Cong)" xfId="384"/>
    <cellStyle name="_TG-TH_1_DU TRU VAT TU" xfId="385"/>
    <cellStyle name="_TG-TH_1_Ket du ung NS" xfId="386"/>
    <cellStyle name="_TG-TH_1_KH Von 2012 gui BKH 1" xfId="387"/>
    <cellStyle name="_TG-TH_1_KH Von 2012 gui BKH 2" xfId="388"/>
    <cellStyle name="_TG-TH_1_ÿÿÿÿÿ" xfId="389"/>
    <cellStyle name="_TG-TH_2" xfId="390"/>
    <cellStyle name="_TG-TH_2_BANG TONG HOP TINH HINH THANH QUYET TOAN (MOI I)" xfId="391"/>
    <cellStyle name="_TG-TH_2_BAO GIA NGAY 24-10-08 (co dam)" xfId="392"/>
    <cellStyle name="_TG-TH_2_BIỂU TỔNG HỢP LẦN CUỐI SỬA THEO NGHI QUYẾT SỐ 81" xfId="393"/>
    <cellStyle name="_TG-TH_2_Book1" xfId="394"/>
    <cellStyle name="_TG-TH_2_Book1_1" xfId="395"/>
    <cellStyle name="_TG-TH_2_CAU Khanh Nam(Thi Cong)" xfId="396"/>
    <cellStyle name="_TG-TH_2_DU TRU VAT TU" xfId="397"/>
    <cellStyle name="_TG-TH_2_Ket du ung NS" xfId="398"/>
    <cellStyle name="_TG-TH_2_KH Von 2012 gui BKH 1" xfId="399"/>
    <cellStyle name="_TG-TH_2_KH Von 2012 gui BKH 2" xfId="400"/>
    <cellStyle name="_TG-TH_2_ÿÿÿÿÿ" xfId="401"/>
    <cellStyle name="_TG-TH_3" xfId="402"/>
    <cellStyle name="_TG-TH_4" xfId="403"/>
    <cellStyle name="_TH hien trang MM thi tran TD" xfId="404"/>
    <cellStyle name="_Theo doi tien do cong viec Nam 2009" xfId="405"/>
    <cellStyle name="_tien luong" xfId="406"/>
    <cellStyle name="_Tien luong chuan 01" xfId="407"/>
    <cellStyle name="_Tong dutoan PP LAHAI" xfId="408"/>
    <cellStyle name="_Tong hop  " xfId="409"/>
    <cellStyle name="_Tong hop DS" xfId="410"/>
    <cellStyle name="_Tong hop DS 2" xfId="8317"/>
    <cellStyle name="_Tong hop DS_CT 134" xfId="411"/>
    <cellStyle name="_Tong hop may cheu nganh 1" xfId="412"/>
    <cellStyle name="_Tong hop ve 30a" xfId="413"/>
    <cellStyle name="_Tong hop ve 30a 2" xfId="414"/>
    <cellStyle name="_Tong hop ve 30a_BIEU KE HOACH  2015 (KTN 6.11 sua)" xfId="415"/>
    <cellStyle name="_Tong von ĐTPT" xfId="416"/>
    <cellStyle name="_Tong von ĐTPT 2" xfId="417"/>
    <cellStyle name="_Tong von ĐTPT 2 2" xfId="418"/>
    <cellStyle name="_Tong von ĐTPT_BIEU KE HOACH  2015 (KTN 6.11 sua)" xfId="419"/>
    <cellStyle name="_TU VAN THUY LOI THAM  PHE" xfId="420"/>
    <cellStyle name="_TU VAN THUY LOI THAM  PHE 2" xfId="421"/>
    <cellStyle name="_TU VAN THUY LOI THAM  PHE_BIEU KE HOACH  2015 (KTN 6.11 sua)" xfId="422"/>
    <cellStyle name="_ung truoc 2011 NSTW Thanh Hoa + Nge An gui Thu 12-5" xfId="423"/>
    <cellStyle name="_ung truoc 2011 NSTW Thanh Hoa + Nge An gui Thu 12-5 2" xfId="424"/>
    <cellStyle name="_ung truoc 2011 NSTW Thanh Hoa + Nge An gui Thu 12-5_BIEU KE HOACH  2015 (KTN 6.11 sua)" xfId="425"/>
    <cellStyle name="_ung truoc cua long an (6-5-2010)" xfId="426"/>
    <cellStyle name="_Ung von nam 2011 vung TNB - Doan Cong tac (12-5-2010)" xfId="427"/>
    <cellStyle name="_Ung von nam 2011 vung TNB - Doan Cong tac (12-5-2010) 2" xfId="428"/>
    <cellStyle name="_Ung von nam 2011 vung TNB - Doan Cong tac (12-5-2010) 2 2" xfId="429"/>
    <cellStyle name="_Ung von nam 2011 vung TNB - Doan Cong tac (12-5-2010)_BIEU KE HOACH  2015 (KTN 6.11 sua)" xfId="430"/>
    <cellStyle name="_Ung von nam 2011 vung TNB - Doan Cong tac (12-5-2010)_CT 134" xfId="431"/>
    <cellStyle name="_Ung von nam 2011 vung TNB - Doan Cong tac (12-5-2010)_Ke hoach 2011(15-7)" xfId="432"/>
    <cellStyle name="_Ung von nam 2011 vung TNB - Doan Cong tac (12-5-2010)_Ke hoach 2011(15-7) 2" xfId="433"/>
    <cellStyle name="_Ung von nam 2011 vung TNB - Doan Cong tac (12-5-2010)_Ke hoach 2011(15-7) 2 2" xfId="434"/>
    <cellStyle name="_Ung von nam 2011 vung TNB - Doan Cong tac (12-5-2010)_Ke hoach 2011(15-7)_BIEU KE HOACH  2015 (KTN 6.11 sua)" xfId="435"/>
    <cellStyle name="_Ung von nam 2011 vung TNB - Doan Cong tac (12-5-2010)_Ke hoach 2011(15-7)_CT 134" xfId="436"/>
    <cellStyle name="_Ung von nam 2011 vung TNB - Doan Cong tac (12-5-2010)_KH Von 2012 gui BKH 2" xfId="437"/>
    <cellStyle name="_Ung von nam 2011 vung TNB - Doan Cong tac (12-5-2010)_KH Von 2012 gui BKH 2 2" xfId="438"/>
    <cellStyle name="_Ung von nam 2011 vung TNB - Doan Cong tac (12-5-2010)_KH Von 2012 gui BKH 2 2 2" xfId="439"/>
    <cellStyle name="_Ung von nam 2011 vung TNB - Doan Cong tac (12-5-2010)_KH Von 2012 gui BKH 2_BIEU KE HOACH  2015 (KTN 6.11 sua)" xfId="440"/>
    <cellStyle name="_Ung von nam 2011 vung TNB - Doan Cong tac (12-5-2010)_KH Von 2012 gui BKH 2_CT 134" xfId="441"/>
    <cellStyle name="_Viec Huy dang lam" xfId="442"/>
    <cellStyle name="_Viec Huy dang lam 2" xfId="443"/>
    <cellStyle name="_VINAMILK" xfId="444"/>
    <cellStyle name="_VINAMILK 2" xfId="445"/>
    <cellStyle name="_VINAMILK 2 2" xfId="446"/>
    <cellStyle name="_VINAMILK_BIEU KE HOACH  2015 (KTN 6.11 sua)" xfId="447"/>
    <cellStyle name="_VINAMILK_CT 134" xfId="448"/>
    <cellStyle name="_ÿÿÿÿÿ" xfId="449"/>
    <cellStyle name="_ÿÿÿÿÿ 2" xfId="450"/>
    <cellStyle name="_ÿÿÿÿÿ_BIEU KE HOACH  2015 (KTN 6.11 sua)" xfId="451"/>
    <cellStyle name="_ÿÿÿÿÿ_Kh ql62 (2010) 11-09" xfId="452"/>
    <cellStyle name="~1" xfId="453"/>
    <cellStyle name="~1 2" xfId="454"/>
    <cellStyle name="~1 2 2" xfId="455"/>
    <cellStyle name="~1?_x000d_Comma [0]_I.1?b_x000d_Comma [0]_I.3?b_x000c_Comma [0]_II?_x0012_Comma [0]_larou" xfId="456"/>
    <cellStyle name="’Ê‰Ý [0.00]_laroux" xfId="457"/>
    <cellStyle name="’Ê‰Ý_laroux" xfId="458"/>
    <cellStyle name="=C:\WINNT\SYSTEM32\COMMAND.COM" xfId="459"/>
    <cellStyle name="»õ±Ò[0]_Sheet1" xfId="460"/>
    <cellStyle name="»õ±Ò_Sheet1" xfId="461"/>
    <cellStyle name="•W?_Format" xfId="462"/>
    <cellStyle name="•W€_’·Šú‰p•¶" xfId="463"/>
    <cellStyle name="•W_¯–ì" xfId="464"/>
    <cellStyle name="W_MARINE" xfId="465"/>
    <cellStyle name="0" xfId="466"/>
    <cellStyle name="0 2" xfId="467"/>
    <cellStyle name="0%" xfId="468"/>
    <cellStyle name="0.0" xfId="469"/>
    <cellStyle name="0.0%" xfId="470"/>
    <cellStyle name="0.0_BIỂU TỔNG HỢP LẦN CUỐI SỬA THEO NGHI QUYẾT SỐ 81" xfId="471"/>
    <cellStyle name="0.00" xfId="472"/>
    <cellStyle name="0.00%" xfId="473"/>
    <cellStyle name="0_Bieu chi tieu KH 2014 (Huy-04-11)" xfId="474"/>
    <cellStyle name="0_BIEU KE HOACH  2015 (KTN 6.11 sua)" xfId="475"/>
    <cellStyle name="0_dự toán 30a 2013" xfId="476"/>
    <cellStyle name="0_KH 2014" xfId="477"/>
    <cellStyle name="0_Ra soat KH von 2011 (Huy-11-11-11)" xfId="478"/>
    <cellStyle name="0_Viec Huy dang lam" xfId="479"/>
    <cellStyle name="00" xfId="480"/>
    <cellStyle name="1" xfId="481"/>
    <cellStyle name="1 2" xfId="482"/>
    <cellStyle name="1 2 2" xfId="483"/>
    <cellStyle name="1 3" xfId="484"/>
    <cellStyle name="1?b_x000d_Comma [0]_CPK?b_x0011_Comma [0]_CP" xfId="485"/>
    <cellStyle name="1_BAO GIA NGAY 24-10-08 (co dam)" xfId="486"/>
    <cellStyle name="1_Bieu bao cao giam sat 6 thang 2011" xfId="487"/>
    <cellStyle name="1_Bieu BC kh 5 năm" xfId="488"/>
    <cellStyle name="1_BIEU KE HOACH  2015 (KTN 6.11 sua)" xfId="489"/>
    <cellStyle name="1_bieu ke hoach dau thau" xfId="490"/>
    <cellStyle name="1_bieu ke hoach dau thau truong mam non SKH" xfId="491"/>
    <cellStyle name="1_bieu tong hop Sinh0" xfId="492"/>
    <cellStyle name="1_Book1" xfId="493"/>
    <cellStyle name="1_Book1_1" xfId="494"/>
    <cellStyle name="1_Book1_1 2" xfId="495"/>
    <cellStyle name="1_Book1_1_BIEU KE HOACH  2015 (KTN 6.11 sua)" xfId="496"/>
    <cellStyle name="1_Cau thuy dien Ban La (Cu Anh)" xfId="497"/>
    <cellStyle name="1_Cau thuy dien Ban La (Cu Anh) 2" xfId="498"/>
    <cellStyle name="1_Cau thuy dien Ban La (Cu Anh)_BIEU KE HOACH  2015 (KTN 6.11 sua)" xfId="499"/>
    <cellStyle name="1_Danh Mục KCM trinh BKH 2011 (BS 30A)" xfId="500"/>
    <cellStyle name="1_DT tieu hoc diem TDC ban Cho 28-02-09" xfId="501"/>
    <cellStyle name="1_Dự kiến danh mục đầu tư NTM năm 2015" xfId="502"/>
    <cellStyle name="1_Du toan" xfId="503"/>
    <cellStyle name="1_Du toan 558 (Km17+508.12 - Km 22)" xfId="504"/>
    <cellStyle name="1_Du toan 558 (Km17+508.12 - Km 22) 2" xfId="505"/>
    <cellStyle name="1_Du toan 558 (Km17+508.12 - Km 22)_BIEU KE HOACH  2015 (KTN 6.11 sua)" xfId="506"/>
    <cellStyle name="1_Du toan nuoc San Thang (GD2)" xfId="507"/>
    <cellStyle name="1_DuToan92009Luong650" xfId="508"/>
    <cellStyle name="1_Gia_VLQL48_duyet " xfId="509"/>
    <cellStyle name="1_Gia_VLQL48_duyet  2" xfId="510"/>
    <cellStyle name="1_Gia_VLQL48_duyet _BIEU KE HOACH  2015 (KTN 6.11 sua)" xfId="511"/>
    <cellStyle name="1_HD TT1" xfId="512"/>
    <cellStyle name="1_Ke hoach 2010 ngay 31-01" xfId="513"/>
    <cellStyle name="1_Ke hoach 2011(15-7)" xfId="514"/>
    <cellStyle name="1_KH 2012 di BKH" xfId="515"/>
    <cellStyle name="1_Kh ql62 (2010) 11-09" xfId="516"/>
    <cellStyle name="1_KlQdinhduyet" xfId="517"/>
    <cellStyle name="1_KlQdinhduyet 2" xfId="518"/>
    <cellStyle name="1_KlQdinhduyet_BIEU KE HOACH  2015 (KTN 6.11 sua)" xfId="519"/>
    <cellStyle name="1_Nguon von dau tu" xfId="520"/>
    <cellStyle name="1_Nha kham chua benh" xfId="521"/>
    <cellStyle name="1_Nha lop hoc 8 P" xfId="522"/>
    <cellStyle name="1_Phan bo" xfId="523"/>
    <cellStyle name="1_Sheet1" xfId="524"/>
    <cellStyle name="1_StartUp" xfId="525"/>
    <cellStyle name="1_tien luong" xfId="526"/>
    <cellStyle name="1_Tien luong chuan 01" xfId="527"/>
    <cellStyle name="1_Tienluong" xfId="528"/>
    <cellStyle name="1_tinh toan hoang ha" xfId="529"/>
    <cellStyle name="1_Tong hop  " xfId="530"/>
    <cellStyle name="1_TRUNG PMU 5" xfId="531"/>
    <cellStyle name="1_Viec Huy dang lam" xfId="532"/>
    <cellStyle name="1_ÿÿÿÿÿ" xfId="533"/>
    <cellStyle name="1_ÿÿÿÿÿ_Bieu tong hop nhu cau ung 2011 da chon loc -Mien nui" xfId="534"/>
    <cellStyle name="1_ÿÿÿÿÿ_Kh ql62 (2010) 11-09" xfId="535"/>
    <cellStyle name="15" xfId="536"/>
    <cellStyle name="18" xfId="537"/>
    <cellStyle name="¹éºÐÀ²_      " xfId="538"/>
    <cellStyle name="2" xfId="539"/>
    <cellStyle name="2_bieu ke hoach dau thau" xfId="540"/>
    <cellStyle name="2_bieu ke hoach dau thau truong mam non SKH" xfId="541"/>
    <cellStyle name="2_Book1" xfId="542"/>
    <cellStyle name="2_Book1_1" xfId="543"/>
    <cellStyle name="2_Book1_1 2" xfId="544"/>
    <cellStyle name="2_Book1_1_BIEU KE HOACH  2015 (KTN 6.11 sua)" xfId="545"/>
    <cellStyle name="2_Cau thuy dien Ban La (Cu Anh)" xfId="546"/>
    <cellStyle name="2_Cau thuy dien Ban La (Cu Anh) 2" xfId="547"/>
    <cellStyle name="2_Cau thuy dien Ban La (Cu Anh)_BIEU KE HOACH  2015 (KTN 6.11 sua)" xfId="548"/>
    <cellStyle name="2_DT tieu hoc diem TDC ban Cho 28-02-09" xfId="549"/>
    <cellStyle name="2_Du toan" xfId="550"/>
    <cellStyle name="2_Du toan 558 (Km17+508.12 - Km 22)" xfId="551"/>
    <cellStyle name="2_Du toan 558 (Km17+508.12 - Km 22) 2" xfId="552"/>
    <cellStyle name="2_Du toan 558 (Km17+508.12 - Km 22)_BIEU KE HOACH  2015 (KTN 6.11 sua)" xfId="553"/>
    <cellStyle name="2_Du toan nuoc San Thang (GD2)" xfId="554"/>
    <cellStyle name="2_Gia_VLQL48_duyet " xfId="555"/>
    <cellStyle name="2_Gia_VLQL48_duyet  2" xfId="556"/>
    <cellStyle name="2_Gia_VLQL48_duyet _BIEU KE HOACH  2015 (KTN 6.11 sua)" xfId="557"/>
    <cellStyle name="2_HD TT1" xfId="558"/>
    <cellStyle name="2_KlQdinhduyet" xfId="559"/>
    <cellStyle name="2_KlQdinhduyet 2" xfId="560"/>
    <cellStyle name="2_KlQdinhduyet_BIEU KE HOACH  2015 (KTN 6.11 sua)" xfId="561"/>
    <cellStyle name="2_Nha lop hoc 8 P" xfId="562"/>
    <cellStyle name="2_Tienluong" xfId="563"/>
    <cellStyle name="2_TRUNG PMU 5" xfId="564"/>
    <cellStyle name="2_ÿÿÿÿÿ" xfId="565"/>
    <cellStyle name="2_ÿÿÿÿÿ_Bieu tong hop nhu cau ung 2011 da chon loc -Mien nui" xfId="566"/>
    <cellStyle name="20" xfId="567"/>
    <cellStyle name="20 2" xfId="568"/>
    <cellStyle name="20 2 2" xfId="569"/>
    <cellStyle name="20% - Accent1 2" xfId="570"/>
    <cellStyle name="20% - Accent1 2 2" xfId="571"/>
    <cellStyle name="20% - Accent1 3" xfId="572"/>
    <cellStyle name="20% - Accent1 4" xfId="573"/>
    <cellStyle name="20% - Accent2 2" xfId="574"/>
    <cellStyle name="20% - Accent2 2 2" xfId="575"/>
    <cellStyle name="20% - Accent2 3" xfId="576"/>
    <cellStyle name="20% - Accent2 4" xfId="577"/>
    <cellStyle name="20% - Accent3 2" xfId="578"/>
    <cellStyle name="20% - Accent3 2 2" xfId="579"/>
    <cellStyle name="20% - Accent3 3" xfId="580"/>
    <cellStyle name="20% - Accent3 4" xfId="581"/>
    <cellStyle name="20% - Accent4 2" xfId="582"/>
    <cellStyle name="20% - Accent4 2 2" xfId="583"/>
    <cellStyle name="20% - Accent4 3" xfId="584"/>
    <cellStyle name="20% - Accent4 4" xfId="585"/>
    <cellStyle name="20% - Accent5 2" xfId="586"/>
    <cellStyle name="20% - Accent5 2 2" xfId="587"/>
    <cellStyle name="20% - Accent5 3" xfId="588"/>
    <cellStyle name="20% - Accent5 4" xfId="589"/>
    <cellStyle name="20% - Accent6 2" xfId="590"/>
    <cellStyle name="20% - Accent6 2 2" xfId="591"/>
    <cellStyle name="20% - Accent6 3" xfId="592"/>
    <cellStyle name="20% - Accent6 4" xfId="593"/>
    <cellStyle name="-2001" xfId="594"/>
    <cellStyle name="-2001 2" xfId="595"/>
    <cellStyle name="-2001 2 2" xfId="596"/>
    <cellStyle name="3" xfId="597"/>
    <cellStyle name="3_bieu ke hoach dau thau" xfId="598"/>
    <cellStyle name="3_bieu ke hoach dau thau truong mam non SKH" xfId="599"/>
    <cellStyle name="3_Book1" xfId="600"/>
    <cellStyle name="3_Book1_1" xfId="601"/>
    <cellStyle name="3_Book1_1 2" xfId="602"/>
    <cellStyle name="3_Book1_1_BIEU KE HOACH  2015 (KTN 6.11 sua)" xfId="603"/>
    <cellStyle name="3_Cau thuy dien Ban La (Cu Anh)" xfId="604"/>
    <cellStyle name="3_Cau thuy dien Ban La (Cu Anh) 2" xfId="605"/>
    <cellStyle name="3_Cau thuy dien Ban La (Cu Anh)_BIEU KE HOACH  2015 (KTN 6.11 sua)" xfId="606"/>
    <cellStyle name="3_DT tieu hoc diem TDC ban Cho 28-02-09" xfId="607"/>
    <cellStyle name="3_Du toan" xfId="608"/>
    <cellStyle name="3_Du toan 558 (Km17+508.12 - Km 22)" xfId="609"/>
    <cellStyle name="3_Du toan 558 (Km17+508.12 - Km 22) 2" xfId="610"/>
    <cellStyle name="3_Du toan 558 (Km17+508.12 - Km 22)_BIEU KE HOACH  2015 (KTN 6.11 sua)" xfId="611"/>
    <cellStyle name="3_Du toan nuoc San Thang (GD2)" xfId="612"/>
    <cellStyle name="3_Gia_VLQL48_duyet " xfId="613"/>
    <cellStyle name="3_Gia_VLQL48_duyet  2" xfId="614"/>
    <cellStyle name="3_Gia_VLQL48_duyet _BIEU KE HOACH  2015 (KTN 6.11 sua)" xfId="615"/>
    <cellStyle name="3_HD TT1" xfId="616"/>
    <cellStyle name="3_KlQdinhduyet" xfId="617"/>
    <cellStyle name="3_KlQdinhduyet 2" xfId="618"/>
    <cellStyle name="3_KlQdinhduyet_BIEU KE HOACH  2015 (KTN 6.11 sua)" xfId="619"/>
    <cellStyle name="3_Nha lop hoc 8 P" xfId="620"/>
    <cellStyle name="3_Tienluong" xfId="621"/>
    <cellStyle name="3_ÿÿÿÿÿ" xfId="622"/>
    <cellStyle name="³£¹æ_GZ TV" xfId="623"/>
    <cellStyle name="4" xfId="624"/>
    <cellStyle name="4_Book1" xfId="625"/>
    <cellStyle name="4_Book1_1" xfId="626"/>
    <cellStyle name="4_Book1_1 2" xfId="627"/>
    <cellStyle name="4_Book1_1_BIEU KE HOACH  2015 (KTN 6.11 sua)" xfId="628"/>
    <cellStyle name="4_Cau thuy dien Ban La (Cu Anh)" xfId="629"/>
    <cellStyle name="4_Cau thuy dien Ban La (Cu Anh) 2" xfId="630"/>
    <cellStyle name="4_Cau thuy dien Ban La (Cu Anh)_BIEU KE HOACH  2015 (KTN 6.11 sua)" xfId="631"/>
    <cellStyle name="4_Du toan 558 (Km17+508.12 - Km 22)" xfId="632"/>
    <cellStyle name="4_Du toan 558 (Km17+508.12 - Km 22) 2" xfId="633"/>
    <cellStyle name="4_Du toan 558 (Km17+508.12 - Km 22)_BIEU KE HOACH  2015 (KTN 6.11 sua)" xfId="634"/>
    <cellStyle name="4_Gia_VLQL48_duyet " xfId="635"/>
    <cellStyle name="4_Gia_VLQL48_duyet  2" xfId="636"/>
    <cellStyle name="4_Gia_VLQL48_duyet _BIEU KE HOACH  2015 (KTN 6.11 sua)" xfId="637"/>
    <cellStyle name="4_KlQdinhduyet" xfId="638"/>
    <cellStyle name="4_KlQdinhduyet 2" xfId="639"/>
    <cellStyle name="4_KlQdinhduyet_BIEU KE HOACH  2015 (KTN 6.11 sua)" xfId="640"/>
    <cellStyle name="4_ÿÿÿÿÿ" xfId="641"/>
    <cellStyle name="40% - Accent1 2" xfId="642"/>
    <cellStyle name="40% - Accent1 2 2" xfId="643"/>
    <cellStyle name="40% - Accent1 3" xfId="644"/>
    <cellStyle name="40% - Accent1 4" xfId="645"/>
    <cellStyle name="40% - Accent2 2" xfId="646"/>
    <cellStyle name="40% - Accent2 2 2" xfId="647"/>
    <cellStyle name="40% - Accent2 3" xfId="648"/>
    <cellStyle name="40% - Accent2 4" xfId="649"/>
    <cellStyle name="40% - Accent3 2" xfId="650"/>
    <cellStyle name="40% - Accent3 2 2" xfId="651"/>
    <cellStyle name="40% - Accent3 3" xfId="652"/>
    <cellStyle name="40% - Accent3 4" xfId="653"/>
    <cellStyle name="40% - Accent4 2" xfId="654"/>
    <cellStyle name="40% - Accent4 2 2" xfId="655"/>
    <cellStyle name="40% - Accent4 3" xfId="656"/>
    <cellStyle name="40% - Accent4 4" xfId="657"/>
    <cellStyle name="40% - Accent5 2" xfId="658"/>
    <cellStyle name="40% - Accent5 2 2" xfId="659"/>
    <cellStyle name="40% - Accent5 3" xfId="660"/>
    <cellStyle name="40% - Accent5 4" xfId="661"/>
    <cellStyle name="40% - Accent6 2" xfId="662"/>
    <cellStyle name="40% - Accent6 2 2" xfId="663"/>
    <cellStyle name="40% - Accent6 3" xfId="664"/>
    <cellStyle name="40% - Accent6 4" xfId="665"/>
    <cellStyle name="52" xfId="666"/>
    <cellStyle name="6" xfId="667"/>
    <cellStyle name="6 2" xfId="668"/>
    <cellStyle name="6???_x0002_¯ög6hÅ‡6???_x0002_¹?ß_x0008_,Ñ‡6???_x0002_…#×&gt;Ò ‡6???_x0002_é_x0007_ß_x0008__x001c__x000b__x001e_?????_x000a_?_x0001_???????_x0014_?_x0001_???????_x001e_?fB_x000f_c????_x0018_I¿_x0008_v_x0010_‡6Ö_x0002_Ÿ6????ía??_x0012_c??????????????_x0001_?????????_x0001_?_x0001_?_x0001_?" xfId="669"/>
    <cellStyle name="6???_x0002_¯ög6hÅ‡6???_x0002_¹?ß_x0008_,Ñ‡6???_x0002_…#×&gt;Ò ‡6???_x0002_é_x0007_ß_x0008__x001c__x000b__x001e_?????_x000a_?_x0001_???????_x0014_?_x0001_???????_x001e_?fB_x000f_c????_x0018_I¿_x0008_v_x0010_‡6Ö_x0002_Ÿ6????ía??_x0012_c??????????????_x0001_?????????_x0001_?_x0001_?_x0001_? 2" xfId="670"/>
    <cellStyle name="6???_x0002_¯ög6hÅ‡6???_x0002_¹?ß_x0008_,Ñ‡6???_x0002_…#×&gt;Ò ‡6???_x0002_é_x0007_ß_x0008__x001c__x000b__x001e_?????_x000a_?_x0001_???????_x0014_?_x0001_???????_x001e_?fB_x000f_c????_x0018_I¿_x0008_v_x0010_‡6Ö_x0002_Ÿ6????_x0015_l??Õm??????????????_x0001_?????????_x0001_?_x0001_?_x0001_?" xfId="671"/>
    <cellStyle name="6???_x0002_¯ög6hÅ‡6???_x0002_¹?ß_x0008_,Ñ‡6???_x0002_…#×&gt;Ò ‡6???_x0002_é_x0007_ß_x0008__x001c__x000b__x001e_?????_x000a_?_x0001_???????_x0014_?_x0001_???????_x001e_?fB_x000f_c????_x0018_I¿_x0008_v_x0010_‡6Ö_x0002_Ÿ6????_x0015_l??Õm??????????????_x0001_?????????_x0001_?_x0001_?_x0001_? 2" xfId="672"/>
    <cellStyle name="6_BIEU KE HOACH  2015 (KTN 6.11 sua)" xfId="673"/>
    <cellStyle name="6_GVL" xfId="674"/>
    <cellStyle name="6_GVL 2" xfId="675"/>
    <cellStyle name="6_GVL_BIEU KE HOACH  2015 (KTN 6.11 sua)" xfId="676"/>
    <cellStyle name="6_Ke hoach 2010 ngay 31-01" xfId="677"/>
    <cellStyle name="6_Ke hoach 2010 ngay 31-01 2" xfId="8318"/>
    <cellStyle name="6_Ke hoach 2010 ngay 31-01_CT 134" xfId="678"/>
    <cellStyle name="6_Ket du ung NS" xfId="679"/>
    <cellStyle name="6_Ket du ung NS 2" xfId="8319"/>
    <cellStyle name="6_Ket du ung NS_CT 134" xfId="680"/>
    <cellStyle name="60% - Accent1 2" xfId="681"/>
    <cellStyle name="60% - Accent1 2 2" xfId="682"/>
    <cellStyle name="60% - Accent1 3" xfId="683"/>
    <cellStyle name="60% - Accent1 4" xfId="684"/>
    <cellStyle name="60% - Accent2 2" xfId="685"/>
    <cellStyle name="60% - Accent2 2 2" xfId="686"/>
    <cellStyle name="60% - Accent2 3" xfId="687"/>
    <cellStyle name="60% - Accent2 4" xfId="688"/>
    <cellStyle name="60% - Accent3 2" xfId="689"/>
    <cellStyle name="60% - Accent3 2 2" xfId="690"/>
    <cellStyle name="60% - Accent3 3" xfId="691"/>
    <cellStyle name="60% - Accent3 4" xfId="692"/>
    <cellStyle name="60% - Accent4 2" xfId="693"/>
    <cellStyle name="60% - Accent4 2 2" xfId="694"/>
    <cellStyle name="60% - Accent4 3" xfId="695"/>
    <cellStyle name="60% - Accent4 4" xfId="696"/>
    <cellStyle name="60% - Accent5 2" xfId="697"/>
    <cellStyle name="60% - Accent5 2 2" xfId="698"/>
    <cellStyle name="60% - Accent5 3" xfId="699"/>
    <cellStyle name="60% - Accent5 4" xfId="700"/>
    <cellStyle name="60% - Accent6 2" xfId="701"/>
    <cellStyle name="60% - Accent6 2 2" xfId="702"/>
    <cellStyle name="60% - Accent6 3" xfId="703"/>
    <cellStyle name="60% - Accent6 4" xfId="704"/>
    <cellStyle name="9" xfId="705"/>
    <cellStyle name="9 2" xfId="706"/>
    <cellStyle name="9_BIEU KE HOACH  2015 (KTN 6.11 sua)" xfId="707"/>
    <cellStyle name="a" xfId="708"/>
    <cellStyle name="Accent1 - 20%" xfId="709"/>
    <cellStyle name="Accent1 - 40%" xfId="710"/>
    <cellStyle name="Accent1 - 60%" xfId="711"/>
    <cellStyle name="Accent1 10" xfId="712"/>
    <cellStyle name="Accent1 11" xfId="713"/>
    <cellStyle name="Accent1 12" xfId="714"/>
    <cellStyle name="Accent1 13" xfId="715"/>
    <cellStyle name="Accent1 14" xfId="716"/>
    <cellStyle name="Accent1 15" xfId="717"/>
    <cellStyle name="Accent1 16" xfId="718"/>
    <cellStyle name="Accent1 17" xfId="719"/>
    <cellStyle name="Accent1 18" xfId="720"/>
    <cellStyle name="Accent1 19" xfId="721"/>
    <cellStyle name="Accent1 2" xfId="722"/>
    <cellStyle name="Accent1 2 2" xfId="723"/>
    <cellStyle name="Accent1 20" xfId="724"/>
    <cellStyle name="Accent1 21" xfId="725"/>
    <cellStyle name="Accent1 22" xfId="726"/>
    <cellStyle name="Accent1 23" xfId="727"/>
    <cellStyle name="Accent1 24" xfId="728"/>
    <cellStyle name="Accent1 25" xfId="729"/>
    <cellStyle name="Accent1 26" xfId="730"/>
    <cellStyle name="Accent1 27" xfId="731"/>
    <cellStyle name="Accent1 28" xfId="732"/>
    <cellStyle name="Accent1 29" xfId="733"/>
    <cellStyle name="Accent1 3" xfId="734"/>
    <cellStyle name="Accent1 30" xfId="735"/>
    <cellStyle name="Accent1 31" xfId="736"/>
    <cellStyle name="Accent1 32" xfId="737"/>
    <cellStyle name="Accent1 33" xfId="738"/>
    <cellStyle name="Accent1 34" xfId="739"/>
    <cellStyle name="Accent1 35" xfId="740"/>
    <cellStyle name="Accent1 36" xfId="741"/>
    <cellStyle name="Accent1 37" xfId="742"/>
    <cellStyle name="Accent1 38" xfId="743"/>
    <cellStyle name="Accent1 39" xfId="744"/>
    <cellStyle name="Accent1 4" xfId="745"/>
    <cellStyle name="Accent1 40" xfId="746"/>
    <cellStyle name="Accent1 41" xfId="747"/>
    <cellStyle name="Accent1 42" xfId="748"/>
    <cellStyle name="Accent1 43" xfId="749"/>
    <cellStyle name="Accent1 44" xfId="750"/>
    <cellStyle name="Accent1 45" xfId="751"/>
    <cellStyle name="Accent1 46" xfId="752"/>
    <cellStyle name="Accent1 47" xfId="753"/>
    <cellStyle name="Accent1 48" xfId="754"/>
    <cellStyle name="Accent1 49" xfId="755"/>
    <cellStyle name="Accent1 5" xfId="756"/>
    <cellStyle name="Accent1 50" xfId="757"/>
    <cellStyle name="Accent1 51" xfId="758"/>
    <cellStyle name="Accent1 52" xfId="759"/>
    <cellStyle name="Accent1 53" xfId="760"/>
    <cellStyle name="Accent1 54" xfId="761"/>
    <cellStyle name="Accent1 55" xfId="762"/>
    <cellStyle name="Accent1 56" xfId="763"/>
    <cellStyle name="Accent1 57" xfId="764"/>
    <cellStyle name="Accent1 58" xfId="765"/>
    <cellStyle name="Accent1 59" xfId="766"/>
    <cellStyle name="Accent1 6" xfId="767"/>
    <cellStyle name="Accent1 60" xfId="768"/>
    <cellStyle name="Accent1 7" xfId="769"/>
    <cellStyle name="Accent1 8" xfId="770"/>
    <cellStyle name="Accent1 9" xfId="771"/>
    <cellStyle name="Accent2 - 20%" xfId="772"/>
    <cellStyle name="Accent2 - 40%" xfId="773"/>
    <cellStyle name="Accent2 - 60%" xfId="774"/>
    <cellStyle name="Accent2 10" xfId="775"/>
    <cellStyle name="Accent2 11" xfId="776"/>
    <cellStyle name="Accent2 12" xfId="777"/>
    <cellStyle name="Accent2 13" xfId="778"/>
    <cellStyle name="Accent2 14" xfId="779"/>
    <cellStyle name="Accent2 15" xfId="780"/>
    <cellStyle name="Accent2 16" xfId="781"/>
    <cellStyle name="Accent2 17" xfId="782"/>
    <cellStyle name="Accent2 18" xfId="783"/>
    <cellStyle name="Accent2 19" xfId="784"/>
    <cellStyle name="Accent2 2" xfId="785"/>
    <cellStyle name="Accent2 2 2" xfId="786"/>
    <cellStyle name="Accent2 20" xfId="787"/>
    <cellStyle name="Accent2 21" xfId="788"/>
    <cellStyle name="Accent2 22" xfId="789"/>
    <cellStyle name="Accent2 23" xfId="790"/>
    <cellStyle name="Accent2 24" xfId="791"/>
    <cellStyle name="Accent2 25" xfId="792"/>
    <cellStyle name="Accent2 26" xfId="793"/>
    <cellStyle name="Accent2 27" xfId="794"/>
    <cellStyle name="Accent2 28" xfId="795"/>
    <cellStyle name="Accent2 29" xfId="796"/>
    <cellStyle name="Accent2 3" xfId="797"/>
    <cellStyle name="Accent2 30" xfId="798"/>
    <cellStyle name="Accent2 31" xfId="799"/>
    <cellStyle name="Accent2 32" xfId="800"/>
    <cellStyle name="Accent2 33" xfId="801"/>
    <cellStyle name="Accent2 34" xfId="802"/>
    <cellStyle name="Accent2 35" xfId="803"/>
    <cellStyle name="Accent2 36" xfId="804"/>
    <cellStyle name="Accent2 37" xfId="805"/>
    <cellStyle name="Accent2 38" xfId="806"/>
    <cellStyle name="Accent2 39" xfId="807"/>
    <cellStyle name="Accent2 4" xfId="808"/>
    <cellStyle name="Accent2 40" xfId="809"/>
    <cellStyle name="Accent2 41" xfId="810"/>
    <cellStyle name="Accent2 42" xfId="811"/>
    <cellStyle name="Accent2 43" xfId="812"/>
    <cellStyle name="Accent2 44" xfId="813"/>
    <cellStyle name="Accent2 45" xfId="814"/>
    <cellStyle name="Accent2 46" xfId="815"/>
    <cellStyle name="Accent2 47" xfId="816"/>
    <cellStyle name="Accent2 48" xfId="817"/>
    <cellStyle name="Accent2 49" xfId="818"/>
    <cellStyle name="Accent2 5" xfId="819"/>
    <cellStyle name="Accent2 50" xfId="820"/>
    <cellStyle name="Accent2 51" xfId="821"/>
    <cellStyle name="Accent2 52" xfId="822"/>
    <cellStyle name="Accent2 53" xfId="823"/>
    <cellStyle name="Accent2 54" xfId="824"/>
    <cellStyle name="Accent2 55" xfId="825"/>
    <cellStyle name="Accent2 56" xfId="826"/>
    <cellStyle name="Accent2 57" xfId="827"/>
    <cellStyle name="Accent2 58" xfId="828"/>
    <cellStyle name="Accent2 59" xfId="829"/>
    <cellStyle name="Accent2 6" xfId="830"/>
    <cellStyle name="Accent2 60" xfId="831"/>
    <cellStyle name="Accent2 7" xfId="832"/>
    <cellStyle name="Accent2 8" xfId="833"/>
    <cellStyle name="Accent2 9" xfId="834"/>
    <cellStyle name="Accent3 - 20%" xfId="835"/>
    <cellStyle name="Accent3 - 40%" xfId="836"/>
    <cellStyle name="Accent3 - 60%" xfId="837"/>
    <cellStyle name="Accent3 10" xfId="838"/>
    <cellStyle name="Accent3 11" xfId="839"/>
    <cellStyle name="Accent3 12" xfId="840"/>
    <cellStyle name="Accent3 13" xfId="841"/>
    <cellStyle name="Accent3 14" xfId="842"/>
    <cellStyle name="Accent3 15" xfId="843"/>
    <cellStyle name="Accent3 16" xfId="844"/>
    <cellStyle name="Accent3 17" xfId="845"/>
    <cellStyle name="Accent3 18" xfId="846"/>
    <cellStyle name="Accent3 19" xfId="847"/>
    <cellStyle name="Accent3 2" xfId="848"/>
    <cellStyle name="Accent3 2 2" xfId="849"/>
    <cellStyle name="Accent3 20" xfId="850"/>
    <cellStyle name="Accent3 21" xfId="851"/>
    <cellStyle name="Accent3 22" xfId="852"/>
    <cellStyle name="Accent3 23" xfId="853"/>
    <cellStyle name="Accent3 24" xfId="854"/>
    <cellStyle name="Accent3 25" xfId="855"/>
    <cellStyle name="Accent3 26" xfId="856"/>
    <cellStyle name="Accent3 27" xfId="857"/>
    <cellStyle name="Accent3 28" xfId="858"/>
    <cellStyle name="Accent3 29" xfId="859"/>
    <cellStyle name="Accent3 3" xfId="860"/>
    <cellStyle name="Accent3 30" xfId="861"/>
    <cellStyle name="Accent3 31" xfId="862"/>
    <cellStyle name="Accent3 32" xfId="863"/>
    <cellStyle name="Accent3 33" xfId="864"/>
    <cellStyle name="Accent3 34" xfId="865"/>
    <cellStyle name="Accent3 35" xfId="866"/>
    <cellStyle name="Accent3 36" xfId="867"/>
    <cellStyle name="Accent3 37" xfId="868"/>
    <cellStyle name="Accent3 38" xfId="869"/>
    <cellStyle name="Accent3 39" xfId="870"/>
    <cellStyle name="Accent3 4" xfId="871"/>
    <cellStyle name="Accent3 40" xfId="872"/>
    <cellStyle name="Accent3 41" xfId="873"/>
    <cellStyle name="Accent3 42" xfId="874"/>
    <cellStyle name="Accent3 43" xfId="875"/>
    <cellStyle name="Accent3 44" xfId="876"/>
    <cellStyle name="Accent3 45" xfId="877"/>
    <cellStyle name="Accent3 46" xfId="878"/>
    <cellStyle name="Accent3 47" xfId="879"/>
    <cellStyle name="Accent3 48" xfId="880"/>
    <cellStyle name="Accent3 49" xfId="881"/>
    <cellStyle name="Accent3 5" xfId="882"/>
    <cellStyle name="Accent3 50" xfId="883"/>
    <cellStyle name="Accent3 51" xfId="884"/>
    <cellStyle name="Accent3 52" xfId="885"/>
    <cellStyle name="Accent3 53" xfId="886"/>
    <cellStyle name="Accent3 54" xfId="887"/>
    <cellStyle name="Accent3 55" xfId="888"/>
    <cellStyle name="Accent3 56" xfId="889"/>
    <cellStyle name="Accent3 57" xfId="890"/>
    <cellStyle name="Accent3 58" xfId="891"/>
    <cellStyle name="Accent3 59" xfId="892"/>
    <cellStyle name="Accent3 6" xfId="893"/>
    <cellStyle name="Accent3 60" xfId="894"/>
    <cellStyle name="Accent3 7" xfId="895"/>
    <cellStyle name="Accent3 8" xfId="896"/>
    <cellStyle name="Accent3 9" xfId="897"/>
    <cellStyle name="Accent4 - 20%" xfId="898"/>
    <cellStyle name="Accent4 - 40%" xfId="899"/>
    <cellStyle name="Accent4 - 60%" xfId="900"/>
    <cellStyle name="Accent4 10" xfId="901"/>
    <cellStyle name="Accent4 11" xfId="902"/>
    <cellStyle name="Accent4 12" xfId="903"/>
    <cellStyle name="Accent4 13" xfId="904"/>
    <cellStyle name="Accent4 14" xfId="905"/>
    <cellStyle name="Accent4 15" xfId="906"/>
    <cellStyle name="Accent4 16" xfId="907"/>
    <cellStyle name="Accent4 17" xfId="908"/>
    <cellStyle name="Accent4 18" xfId="909"/>
    <cellStyle name="Accent4 19" xfId="910"/>
    <cellStyle name="Accent4 2" xfId="911"/>
    <cellStyle name="Accent4 2 2" xfId="912"/>
    <cellStyle name="Accent4 20" xfId="913"/>
    <cellStyle name="Accent4 21" xfId="914"/>
    <cellStyle name="Accent4 22" xfId="915"/>
    <cellStyle name="Accent4 23" xfId="916"/>
    <cellStyle name="Accent4 24" xfId="917"/>
    <cellStyle name="Accent4 25" xfId="918"/>
    <cellStyle name="Accent4 26" xfId="919"/>
    <cellStyle name="Accent4 27" xfId="920"/>
    <cellStyle name="Accent4 28" xfId="921"/>
    <cellStyle name="Accent4 29" xfId="922"/>
    <cellStyle name="Accent4 3" xfId="923"/>
    <cellStyle name="Accent4 30" xfId="924"/>
    <cellStyle name="Accent4 31" xfId="925"/>
    <cellStyle name="Accent4 32" xfId="926"/>
    <cellStyle name="Accent4 33" xfId="927"/>
    <cellStyle name="Accent4 34" xfId="928"/>
    <cellStyle name="Accent4 35" xfId="929"/>
    <cellStyle name="Accent4 36" xfId="930"/>
    <cellStyle name="Accent4 37" xfId="931"/>
    <cellStyle name="Accent4 38" xfId="932"/>
    <cellStyle name="Accent4 39" xfId="933"/>
    <cellStyle name="Accent4 4" xfId="934"/>
    <cellStyle name="Accent4 40" xfId="935"/>
    <cellStyle name="Accent4 41" xfId="936"/>
    <cellStyle name="Accent4 42" xfId="937"/>
    <cellStyle name="Accent4 43" xfId="938"/>
    <cellStyle name="Accent4 44" xfId="939"/>
    <cellStyle name="Accent4 45" xfId="940"/>
    <cellStyle name="Accent4 46" xfId="941"/>
    <cellStyle name="Accent4 47" xfId="942"/>
    <cellStyle name="Accent4 48" xfId="943"/>
    <cellStyle name="Accent4 49" xfId="944"/>
    <cellStyle name="Accent4 5" xfId="945"/>
    <cellStyle name="Accent4 50" xfId="946"/>
    <cellStyle name="Accent4 51" xfId="947"/>
    <cellStyle name="Accent4 52" xfId="948"/>
    <cellStyle name="Accent4 53" xfId="949"/>
    <cellStyle name="Accent4 54" xfId="950"/>
    <cellStyle name="Accent4 55" xfId="951"/>
    <cellStyle name="Accent4 56" xfId="952"/>
    <cellStyle name="Accent4 57" xfId="953"/>
    <cellStyle name="Accent4 58" xfId="954"/>
    <cellStyle name="Accent4 59" xfId="955"/>
    <cellStyle name="Accent4 6" xfId="956"/>
    <cellStyle name="Accent4 60" xfId="957"/>
    <cellStyle name="Accent4 7" xfId="958"/>
    <cellStyle name="Accent4 8" xfId="959"/>
    <cellStyle name="Accent4 9" xfId="960"/>
    <cellStyle name="Accent5 - 20%" xfId="961"/>
    <cellStyle name="Accent5 - 40%" xfId="962"/>
    <cellStyle name="Accent5 - 60%" xfId="963"/>
    <cellStyle name="Accent5 10" xfId="964"/>
    <cellStyle name="Accent5 11" xfId="965"/>
    <cellStyle name="Accent5 12" xfId="966"/>
    <cellStyle name="Accent5 13" xfId="967"/>
    <cellStyle name="Accent5 14" xfId="968"/>
    <cellStyle name="Accent5 15" xfId="969"/>
    <cellStyle name="Accent5 16" xfId="970"/>
    <cellStyle name="Accent5 17" xfId="971"/>
    <cellStyle name="Accent5 18" xfId="972"/>
    <cellStyle name="Accent5 19" xfId="973"/>
    <cellStyle name="Accent5 2" xfId="974"/>
    <cellStyle name="Accent5 2 2" xfId="975"/>
    <cellStyle name="Accent5 20" xfId="976"/>
    <cellStyle name="Accent5 21" xfId="977"/>
    <cellStyle name="Accent5 22" xfId="978"/>
    <cellStyle name="Accent5 23" xfId="979"/>
    <cellStyle name="Accent5 24" xfId="980"/>
    <cellStyle name="Accent5 25" xfId="981"/>
    <cellStyle name="Accent5 26" xfId="982"/>
    <cellStyle name="Accent5 27" xfId="983"/>
    <cellStyle name="Accent5 28" xfId="984"/>
    <cellStyle name="Accent5 29" xfId="985"/>
    <cellStyle name="Accent5 3" xfId="986"/>
    <cellStyle name="Accent5 30" xfId="987"/>
    <cellStyle name="Accent5 31" xfId="988"/>
    <cellStyle name="Accent5 32" xfId="989"/>
    <cellStyle name="Accent5 33" xfId="990"/>
    <cellStyle name="Accent5 34" xfId="991"/>
    <cellStyle name="Accent5 35" xfId="992"/>
    <cellStyle name="Accent5 36" xfId="993"/>
    <cellStyle name="Accent5 37" xfId="994"/>
    <cellStyle name="Accent5 38" xfId="995"/>
    <cellStyle name="Accent5 39" xfId="996"/>
    <cellStyle name="Accent5 4" xfId="997"/>
    <cellStyle name="Accent5 40" xfId="998"/>
    <cellStyle name="Accent5 41" xfId="999"/>
    <cellStyle name="Accent5 42" xfId="1000"/>
    <cellStyle name="Accent5 43" xfId="1001"/>
    <cellStyle name="Accent5 44" xfId="1002"/>
    <cellStyle name="Accent5 45" xfId="1003"/>
    <cellStyle name="Accent5 46" xfId="1004"/>
    <cellStyle name="Accent5 47" xfId="1005"/>
    <cellStyle name="Accent5 48" xfId="1006"/>
    <cellStyle name="Accent5 49" xfId="1007"/>
    <cellStyle name="Accent5 5" xfId="1008"/>
    <cellStyle name="Accent5 50" xfId="1009"/>
    <cellStyle name="Accent5 51" xfId="1010"/>
    <cellStyle name="Accent5 52" xfId="1011"/>
    <cellStyle name="Accent5 53" xfId="1012"/>
    <cellStyle name="Accent5 54" xfId="1013"/>
    <cellStyle name="Accent5 55" xfId="1014"/>
    <cellStyle name="Accent5 56" xfId="1015"/>
    <cellStyle name="Accent5 57" xfId="1016"/>
    <cellStyle name="Accent5 58" xfId="1017"/>
    <cellStyle name="Accent5 59" xfId="1018"/>
    <cellStyle name="Accent5 6" xfId="1019"/>
    <cellStyle name="Accent5 60" xfId="1020"/>
    <cellStyle name="Accent5 7" xfId="1021"/>
    <cellStyle name="Accent5 8" xfId="1022"/>
    <cellStyle name="Accent5 9" xfId="1023"/>
    <cellStyle name="Accent6 - 20%" xfId="1024"/>
    <cellStyle name="Accent6 - 40%" xfId="1025"/>
    <cellStyle name="Accent6 - 60%" xfId="1026"/>
    <cellStyle name="Accent6 10" xfId="1027"/>
    <cellStyle name="Accent6 11" xfId="1028"/>
    <cellStyle name="Accent6 12" xfId="1029"/>
    <cellStyle name="Accent6 13" xfId="1030"/>
    <cellStyle name="Accent6 14" xfId="1031"/>
    <cellStyle name="Accent6 15" xfId="1032"/>
    <cellStyle name="Accent6 16" xfId="1033"/>
    <cellStyle name="Accent6 17" xfId="1034"/>
    <cellStyle name="Accent6 18" xfId="1035"/>
    <cellStyle name="Accent6 19" xfId="1036"/>
    <cellStyle name="Accent6 2" xfId="1037"/>
    <cellStyle name="Accent6 2 2" xfId="1038"/>
    <cellStyle name="Accent6 20" xfId="1039"/>
    <cellStyle name="Accent6 21" xfId="1040"/>
    <cellStyle name="Accent6 22" xfId="1041"/>
    <cellStyle name="Accent6 23" xfId="1042"/>
    <cellStyle name="Accent6 24" xfId="1043"/>
    <cellStyle name="Accent6 25" xfId="1044"/>
    <cellStyle name="Accent6 26" xfId="1045"/>
    <cellStyle name="Accent6 27" xfId="1046"/>
    <cellStyle name="Accent6 28" xfId="1047"/>
    <cellStyle name="Accent6 29" xfId="1048"/>
    <cellStyle name="Accent6 3" xfId="1049"/>
    <cellStyle name="Accent6 30" xfId="1050"/>
    <cellStyle name="Accent6 31" xfId="1051"/>
    <cellStyle name="Accent6 32" xfId="1052"/>
    <cellStyle name="Accent6 33" xfId="1053"/>
    <cellStyle name="Accent6 34" xfId="1054"/>
    <cellStyle name="Accent6 35" xfId="1055"/>
    <cellStyle name="Accent6 36" xfId="1056"/>
    <cellStyle name="Accent6 37" xfId="1057"/>
    <cellStyle name="Accent6 38" xfId="1058"/>
    <cellStyle name="Accent6 39" xfId="1059"/>
    <cellStyle name="Accent6 4" xfId="1060"/>
    <cellStyle name="Accent6 40" xfId="1061"/>
    <cellStyle name="Accent6 41" xfId="1062"/>
    <cellStyle name="Accent6 42" xfId="1063"/>
    <cellStyle name="Accent6 43" xfId="1064"/>
    <cellStyle name="Accent6 44" xfId="1065"/>
    <cellStyle name="Accent6 45" xfId="1066"/>
    <cellStyle name="Accent6 46" xfId="1067"/>
    <cellStyle name="Accent6 47" xfId="1068"/>
    <cellStyle name="Accent6 48" xfId="1069"/>
    <cellStyle name="Accent6 49" xfId="1070"/>
    <cellStyle name="Accent6 5" xfId="1071"/>
    <cellStyle name="Accent6 50" xfId="1072"/>
    <cellStyle name="Accent6 51" xfId="1073"/>
    <cellStyle name="Accent6 52" xfId="1074"/>
    <cellStyle name="Accent6 53" xfId="1075"/>
    <cellStyle name="Accent6 54" xfId="1076"/>
    <cellStyle name="Accent6 55" xfId="1077"/>
    <cellStyle name="Accent6 56" xfId="1078"/>
    <cellStyle name="Accent6 57" xfId="1079"/>
    <cellStyle name="Accent6 58" xfId="1080"/>
    <cellStyle name="Accent6 59" xfId="1081"/>
    <cellStyle name="Accent6 6" xfId="1082"/>
    <cellStyle name="Accent6 60" xfId="1083"/>
    <cellStyle name="Accent6 7" xfId="1084"/>
    <cellStyle name="Accent6 8" xfId="1085"/>
    <cellStyle name="Accent6 9" xfId="1086"/>
    <cellStyle name="active" xfId="1087"/>
    <cellStyle name="ÅëÈ­ [0]_      " xfId="1088"/>
    <cellStyle name="AeE­ [0]_INQUIRY ¿?¾÷AßAø " xfId="1089"/>
    <cellStyle name="ÅëÈ­ [0]_L601CPT" xfId="1090"/>
    <cellStyle name="ÅëÈ­_      " xfId="1091"/>
    <cellStyle name="AeE­_INQUIRY ¿?¾÷AßAø " xfId="1092"/>
    <cellStyle name="ÅëÈ­_L601CPT" xfId="1093"/>
    <cellStyle name="args.style" xfId="1094"/>
    <cellStyle name="at" xfId="1095"/>
    <cellStyle name="ÄÞ¸¶ [0]_      " xfId="1096"/>
    <cellStyle name="AÞ¸¶ [0]_INQUIRY ¿?¾÷AßAø " xfId="1097"/>
    <cellStyle name="ÄÞ¸¶ [0]_L601CPT" xfId="1098"/>
    <cellStyle name="ÄÞ¸¶_      " xfId="1099"/>
    <cellStyle name="AÞ¸¶_INQUIRY ¿?¾÷AßAø " xfId="1100"/>
    <cellStyle name="ÄÞ¸¶_L601CPT" xfId="1101"/>
    <cellStyle name="AutoFormat Options" xfId="1102"/>
    <cellStyle name="Bad 2" xfId="1103"/>
    <cellStyle name="Bad 2 2" xfId="1104"/>
    <cellStyle name="Bad 3" xfId="1105"/>
    <cellStyle name="Bad 4" xfId="1106"/>
    <cellStyle name="Bangchu" xfId="1107"/>
    <cellStyle name="Bình Thường_DS truong Mam non" xfId="1108"/>
    <cellStyle name="Body" xfId="1109"/>
    <cellStyle name="Body 2" xfId="1110"/>
    <cellStyle name="C?AØ_¿?¾÷CoE² " xfId="1111"/>
    <cellStyle name="C~1" xfId="1112"/>
    <cellStyle name="C~1 2" xfId="1113"/>
    <cellStyle name="Ç¥ÁØ_      " xfId="1114"/>
    <cellStyle name="C￥AØ_¿μ¾÷CoE² " xfId="1115"/>
    <cellStyle name="Ç¥ÁØ_±¸¹Ì´ëÃ¥" xfId="1116"/>
    <cellStyle name="C￥AØ_≫c¾÷ºIº° AN°e " xfId="1117"/>
    <cellStyle name="Ç¥ÁØ_ÿÿÿÿÿÿ_4_ÃÑÇÕ°è " xfId="1118"/>
    <cellStyle name="Ç§Î»·Ö¸ô[0]_Sheet1" xfId="1119"/>
    <cellStyle name="Ç§Î»·Ö¸ô_Sheet1" xfId="1120"/>
    <cellStyle name="Calc Currency (0)" xfId="1121"/>
    <cellStyle name="Calc Currency (0) 2" xfId="1122"/>
    <cellStyle name="Calc Currency (2)" xfId="1123"/>
    <cellStyle name="Calc Currency (2) 2" xfId="8320"/>
    <cellStyle name="Calc Percent (0)" xfId="1124"/>
    <cellStyle name="Calc Percent (1)" xfId="1125"/>
    <cellStyle name="Calc Percent (2)" xfId="1126"/>
    <cellStyle name="Calc Percent (2) 2" xfId="1127"/>
    <cellStyle name="Calc Percent (2) 2 2" xfId="1128"/>
    <cellStyle name="Calc Units (0)" xfId="1129"/>
    <cellStyle name="Calc Units (0) 2" xfId="8321"/>
    <cellStyle name="Calc Units (1)" xfId="1130"/>
    <cellStyle name="Calc Units (1) 2" xfId="8322"/>
    <cellStyle name="Calc Units (2)" xfId="1131"/>
    <cellStyle name="Calc Units (2) 2" xfId="8323"/>
    <cellStyle name="Calculation 2" xfId="1132"/>
    <cellStyle name="Calculation 2 2" xfId="1133"/>
    <cellStyle name="Calculation 3" xfId="1134"/>
    <cellStyle name="Calculation 4" xfId="1135"/>
    <cellStyle name="category" xfId="1136"/>
    <cellStyle name="category 2" xfId="1137"/>
    <cellStyle name="CC1" xfId="1138"/>
    <cellStyle name="CC2" xfId="1139"/>
    <cellStyle name="Cerrency_Sheet2_XANGDAU" xfId="1140"/>
    <cellStyle name="cg" xfId="1141"/>
    <cellStyle name="chchuyen" xfId="1142"/>
    <cellStyle name="Check Cell 2" xfId="1143"/>
    <cellStyle name="Check Cell 2 2" xfId="1144"/>
    <cellStyle name="Check Cell 3" xfId="1145"/>
    <cellStyle name="Check Cell 4" xfId="1146"/>
    <cellStyle name="Chi phÝ kh¸c_Book1" xfId="1147"/>
    <cellStyle name="CHUONG" xfId="1148"/>
    <cellStyle name="Col Heads" xfId="1149"/>
    <cellStyle name="ColLevel_0" xfId="1150"/>
    <cellStyle name="Comma" xfId="3" builtinId="3"/>
    <cellStyle name="Comma  - Style1" xfId="1151"/>
    <cellStyle name="Comma  - Style1 2" xfId="1152"/>
    <cellStyle name="Comma  - Style2" xfId="1153"/>
    <cellStyle name="Comma  - Style2 2" xfId="1154"/>
    <cellStyle name="Comma  - Style3" xfId="1155"/>
    <cellStyle name="Comma  - Style3 2" xfId="1156"/>
    <cellStyle name="Comma  - Style4" xfId="1157"/>
    <cellStyle name="Comma  - Style4 2" xfId="1158"/>
    <cellStyle name="Comma  - Style5" xfId="1159"/>
    <cellStyle name="Comma  - Style5 2" xfId="1160"/>
    <cellStyle name="Comma  - Style6" xfId="1161"/>
    <cellStyle name="Comma  - Style6 2" xfId="1162"/>
    <cellStyle name="Comma  - Style7" xfId="1163"/>
    <cellStyle name="Comma  - Style7 2" xfId="1164"/>
    <cellStyle name="Comma  - Style8" xfId="1165"/>
    <cellStyle name="Comma  - Style8 2" xfId="1166"/>
    <cellStyle name="Comma [ ,]" xfId="1167"/>
    <cellStyle name="Comma [0] 12" xfId="1168"/>
    <cellStyle name="Comma [0] 2" xfId="1169"/>
    <cellStyle name="Comma [0] 2 2" xfId="1170"/>
    <cellStyle name="Comma [0] 2 2 2" xfId="8671"/>
    <cellStyle name="Comma [0] 2 3" xfId="1171"/>
    <cellStyle name="Comma [0] 3" xfId="8324"/>
    <cellStyle name="Comma [0] 3 2" xfId="8325"/>
    <cellStyle name="Comma [0] 4" xfId="8326"/>
    <cellStyle name="Comma [0] 5" xfId="8"/>
    <cellStyle name="Comma [00]" xfId="1172"/>
    <cellStyle name="Comma [00] 2" xfId="8327"/>
    <cellStyle name="Comma 10" xfId="1173"/>
    <cellStyle name="Comma 10 2" xfId="1174"/>
    <cellStyle name="Comma 10 2 2" xfId="1175"/>
    <cellStyle name="Comma 10 3" xfId="1176"/>
    <cellStyle name="Comma 10 4" xfId="1177"/>
    <cellStyle name="Comma 11" xfId="1178"/>
    <cellStyle name="Comma 11 2" xfId="1179"/>
    <cellStyle name="Comma 12" xfId="1180"/>
    <cellStyle name="Comma 12 2" xfId="8328"/>
    <cellStyle name="Comma 13" xfId="1181"/>
    <cellStyle name="Comma 14" xfId="1182"/>
    <cellStyle name="Comma 14 2" xfId="1183"/>
    <cellStyle name="Comma 15" xfId="1184"/>
    <cellStyle name="Comma 16" xfId="1185"/>
    <cellStyle name="Comma 17" xfId="1186"/>
    <cellStyle name="Comma 18" xfId="1187"/>
    <cellStyle name="Comma 18 2" xfId="1188"/>
    <cellStyle name="Comma 19" xfId="1189"/>
    <cellStyle name="Comma 2" xfId="2"/>
    <cellStyle name="Comma 2 10" xfId="1190"/>
    <cellStyle name="Comma 2 2" xfId="1191"/>
    <cellStyle name="Comma 2 2 2" xfId="8329"/>
    <cellStyle name="Comma 2 2 2 2" xfId="8672"/>
    <cellStyle name="Comma 2 2 3" xfId="8674"/>
    <cellStyle name="Comma 2 3" xfId="1192"/>
    <cellStyle name="Comma 2 3 2" xfId="1193"/>
    <cellStyle name="Comma 2 32" xfId="1194"/>
    <cellStyle name="Comma 2 4" xfId="8673"/>
    <cellStyle name="Comma 2_bao cao cua UBND tinh quy II - 2011" xfId="1195"/>
    <cellStyle name="Comma 20" xfId="1196"/>
    <cellStyle name="Comma 21" xfId="1197"/>
    <cellStyle name="Comma 22" xfId="1198"/>
    <cellStyle name="Comma 23" xfId="1199"/>
    <cellStyle name="Comma 24" xfId="1200"/>
    <cellStyle name="Comma 25" xfId="1201"/>
    <cellStyle name="Comma 26" xfId="1202"/>
    <cellStyle name="Comma 27" xfId="1203"/>
    <cellStyle name="Comma 28" xfId="1204"/>
    <cellStyle name="Comma 29" xfId="1205"/>
    <cellStyle name="Comma 3" xfId="9"/>
    <cellStyle name="Comma 3 2" xfId="1206"/>
    <cellStyle name="Comma 3 2 2" xfId="1207"/>
    <cellStyle name="Comma 3 2 6" xfId="1208"/>
    <cellStyle name="Comma 3 3" xfId="1209"/>
    <cellStyle name="Comma 30" xfId="1210"/>
    <cellStyle name="Comma 31" xfId="1211"/>
    <cellStyle name="Comma 32" xfId="1212"/>
    <cellStyle name="Comma 33" xfId="1213"/>
    <cellStyle name="Comma 34" xfId="1214"/>
    <cellStyle name="Comma 35" xfId="1215"/>
    <cellStyle name="Comma 36" xfId="1216"/>
    <cellStyle name="Comma 37" xfId="1217"/>
    <cellStyle name="Comma 38" xfId="1218"/>
    <cellStyle name="Comma 39" xfId="1219"/>
    <cellStyle name="Comma 4" xfId="10"/>
    <cellStyle name="Comma 4 2" xfId="1220"/>
    <cellStyle name="Comma 4 2 2" xfId="1221"/>
    <cellStyle name="Comma 4 3" xfId="1222"/>
    <cellStyle name="Comma 40" xfId="1223"/>
    <cellStyle name="Comma 41" xfId="1224"/>
    <cellStyle name="Comma 42" xfId="1225"/>
    <cellStyle name="Comma 43" xfId="1226"/>
    <cellStyle name="Comma 44" xfId="1227"/>
    <cellStyle name="Comma 45" xfId="1228"/>
    <cellStyle name="Comma 46" xfId="1229"/>
    <cellStyle name="Comma 47" xfId="1230"/>
    <cellStyle name="Comma 48" xfId="1231"/>
    <cellStyle name="Comma 49" xfId="1232"/>
    <cellStyle name="Comma 5" xfId="1233"/>
    <cellStyle name="Comma 5 2" xfId="1234"/>
    <cellStyle name="Comma 5 2 2" xfId="1235"/>
    <cellStyle name="Comma 50" xfId="1236"/>
    <cellStyle name="Comma 51" xfId="1237"/>
    <cellStyle name="Comma 52" xfId="1238"/>
    <cellStyle name="Comma 53" xfId="1239"/>
    <cellStyle name="Comma 54" xfId="1240"/>
    <cellStyle name="Comma 55" xfId="1241"/>
    <cellStyle name="Comma 56" xfId="1242"/>
    <cellStyle name="Comma 57" xfId="1243"/>
    <cellStyle name="Comma 58" xfId="1244"/>
    <cellStyle name="Comma 59" xfId="1245"/>
    <cellStyle name="Comma 6" xfId="1246"/>
    <cellStyle name="Comma 6 2" xfId="1247"/>
    <cellStyle name="Comma 6 2 2" xfId="8330"/>
    <cellStyle name="Comma 6 3" xfId="1248"/>
    <cellStyle name="Comma 60" xfId="1249"/>
    <cellStyle name="Comma 61" xfId="1250"/>
    <cellStyle name="Comma 62" xfId="1251"/>
    <cellStyle name="Comma 63" xfId="1252"/>
    <cellStyle name="Comma 64" xfId="1253"/>
    <cellStyle name="Comma 65" xfId="1254"/>
    <cellStyle name="Comma 66" xfId="1255"/>
    <cellStyle name="Comma 67" xfId="1256"/>
    <cellStyle name="Comma 68" xfId="1257"/>
    <cellStyle name="Comma 69" xfId="1258"/>
    <cellStyle name="Comma 7" xfId="1259"/>
    <cellStyle name="Comma 7 2" xfId="1260"/>
    <cellStyle name="Comma 7 2 2" xfId="1261"/>
    <cellStyle name="Comma 7 3" xfId="1262"/>
    <cellStyle name="Comma 70" xfId="1263"/>
    <cellStyle name="Comma 71" xfId="1264"/>
    <cellStyle name="Comma 72" xfId="1265"/>
    <cellStyle name="Comma 73" xfId="8666"/>
    <cellStyle name="Comma 73 2" xfId="8675"/>
    <cellStyle name="Comma 74" xfId="8670"/>
    <cellStyle name="Comma 75 2" xfId="8709"/>
    <cellStyle name="Comma 8" xfId="1266"/>
    <cellStyle name="Comma 8 2" xfId="1267"/>
    <cellStyle name="Comma 9" xfId="1268"/>
    <cellStyle name="Comma 9 2" xfId="1269"/>
    <cellStyle name="Comma 9 3" xfId="1270"/>
    <cellStyle name="comma zerodec" xfId="1271"/>
    <cellStyle name="comma zerodec 2" xfId="1272"/>
    <cellStyle name="Comma,0" xfId="1273"/>
    <cellStyle name="Comma,1" xfId="1274"/>
    <cellStyle name="Comma,2" xfId="1275"/>
    <cellStyle name="Comma0" xfId="1276"/>
    <cellStyle name="Comma0 2" xfId="8331"/>
    <cellStyle name="Command" xfId="1277"/>
    <cellStyle name="cong" xfId="1278"/>
    <cellStyle name="Copied" xfId="1279"/>
    <cellStyle name="COST1" xfId="1280"/>
    <cellStyle name="Cࡵrrency_Sheet1_PRODUCTĠ" xfId="1281"/>
    <cellStyle name="CT1" xfId="1282"/>
    <cellStyle name="CT1 2" xfId="1283"/>
    <cellStyle name="CT2" xfId="1284"/>
    <cellStyle name="CT2 2" xfId="1285"/>
    <cellStyle name="CT4" xfId="1286"/>
    <cellStyle name="CT4 2" xfId="1287"/>
    <cellStyle name="CT5" xfId="1288"/>
    <cellStyle name="CT5 2" xfId="1289"/>
    <cellStyle name="ct7" xfId="1290"/>
    <cellStyle name="ct7 2" xfId="1291"/>
    <cellStyle name="ct8" xfId="1292"/>
    <cellStyle name="ct8 2" xfId="1293"/>
    <cellStyle name="cth1" xfId="1294"/>
    <cellStyle name="cth1 2" xfId="1295"/>
    <cellStyle name="Cthuc" xfId="1296"/>
    <cellStyle name="Cthuc1" xfId="1297"/>
    <cellStyle name="Currency [00]" xfId="1298"/>
    <cellStyle name="Currency [00] 2" xfId="8332"/>
    <cellStyle name="Currency,0" xfId="1299"/>
    <cellStyle name="Currency,2" xfId="1300"/>
    <cellStyle name="Currency0" xfId="1301"/>
    <cellStyle name="Currency0 2" xfId="8333"/>
    <cellStyle name="Currency1" xfId="1302"/>
    <cellStyle name="Currency1 2" xfId="1303"/>
    <cellStyle name="d" xfId="1304"/>
    <cellStyle name="d%" xfId="1305"/>
    <cellStyle name="d% 2" xfId="1306"/>
    <cellStyle name="D1" xfId="1307"/>
    <cellStyle name="D1 2" xfId="1308"/>
    <cellStyle name="D1 2 2" xfId="1309"/>
    <cellStyle name="Dan" xfId="1310"/>
    <cellStyle name="Dan 2" xfId="1311"/>
    <cellStyle name="Date" xfId="1312"/>
    <cellStyle name="Date 2" xfId="8334"/>
    <cellStyle name="Date Short" xfId="1313"/>
    <cellStyle name="Date Short 2" xfId="1314"/>
    <cellStyle name="Date Short 2 2" xfId="1315"/>
    <cellStyle name="Date_Báo cáo 2005 theo Văn phòng của A. Quang" xfId="1316"/>
    <cellStyle name="DAUDE" xfId="1317"/>
    <cellStyle name="dd-m" xfId="1318"/>
    <cellStyle name="dd-m 2" xfId="1319"/>
    <cellStyle name="dd-m 2 2" xfId="1320"/>
    <cellStyle name="dd-mm" xfId="1321"/>
    <cellStyle name="dd-mm 2" xfId="1322"/>
    <cellStyle name="dd-mm 2 2" xfId="1323"/>
    <cellStyle name="ddmmyy" xfId="1324"/>
    <cellStyle name="DELTA" xfId="1325"/>
    <cellStyle name="Dezimal [0]_35ERI8T2gbIEMixb4v26icuOo" xfId="1326"/>
    <cellStyle name="Dezimal_35ERI8T2gbIEMixb4v26icuOo" xfId="1327"/>
    <cellStyle name="Dg" xfId="1328"/>
    <cellStyle name="Dg 2" xfId="1329"/>
    <cellStyle name="Dgia" xfId="1330"/>
    <cellStyle name="Dgia 2" xfId="8335"/>
    <cellStyle name="Dollar (zero dec)" xfId="1331"/>
    <cellStyle name="Dollar (zero dec) 2" xfId="1332"/>
    <cellStyle name="Don gia" xfId="1333"/>
    <cellStyle name="Don gia 2" xfId="8336"/>
    <cellStyle name="Dziesi?tny [0]_Invoices2001Slovakia" xfId="1334"/>
    <cellStyle name="Dziesi?tny_Invoices2001Slovakia" xfId="1335"/>
    <cellStyle name="Dziesietny [0]_Invoices2001Slovakia" xfId="1336"/>
    <cellStyle name="Dziesiętny [0]_Invoices2001Slovakia" xfId="1337"/>
    <cellStyle name="Dziesietny [0]_Invoices2001Slovakia 2" xfId="1338"/>
    <cellStyle name="Dziesiętny [0]_Invoices2001Slovakia 2" xfId="1339"/>
    <cellStyle name="Dziesietny [0]_Invoices2001Slovakia 3" xfId="1340"/>
    <cellStyle name="Dziesiętny [0]_Invoices2001Slovakia 3" xfId="1341"/>
    <cellStyle name="Dziesietny [0]_Invoices2001Slovakia 4" xfId="1342"/>
    <cellStyle name="Dziesiętny [0]_Invoices2001Slovakia 4" xfId="1343"/>
    <cellStyle name="Dziesietny [0]_Invoices2001Slovakia_01_Nha so 1_Dien" xfId="1344"/>
    <cellStyle name="Dziesiętny [0]_Invoices2001Slovakia_01_Nha so 1_Dien" xfId="1345"/>
    <cellStyle name="Dziesietny [0]_Invoices2001Slovakia_01_Nha so 1_Dien 2" xfId="1346"/>
    <cellStyle name="Dziesiętny [0]_Invoices2001Slovakia_01_Nha so 1_Dien 2" xfId="1347"/>
    <cellStyle name="Dziesietny [0]_Invoices2001Slovakia_01_Nha so 1_Dien 3" xfId="1348"/>
    <cellStyle name="Dziesiętny [0]_Invoices2001Slovakia_01_Nha so 1_Dien 3" xfId="1349"/>
    <cellStyle name="Dziesietny [0]_Invoices2001Slovakia_01_Nha so 1_Dien 4" xfId="1350"/>
    <cellStyle name="Dziesiętny [0]_Invoices2001Slovakia_01_Nha so 1_Dien 4" xfId="1351"/>
    <cellStyle name="Dziesietny [0]_Invoices2001Slovakia_01_Nha so 1_Dien_bieu ke hoach dau thau" xfId="1352"/>
    <cellStyle name="Dziesiętny [0]_Invoices2001Slovakia_01_Nha so 1_Dien_bieu ke hoach dau thau" xfId="1353"/>
    <cellStyle name="Dziesietny [0]_Invoices2001Slovakia_01_Nha so 1_Dien_bieu ke hoach dau thau 2" xfId="1354"/>
    <cellStyle name="Dziesiętny [0]_Invoices2001Slovakia_01_Nha so 1_Dien_bieu ke hoach dau thau 2" xfId="1355"/>
    <cellStyle name="Dziesietny [0]_Invoices2001Slovakia_01_Nha so 1_Dien_bieu ke hoach dau thau 2 2" xfId="1356"/>
    <cellStyle name="Dziesiętny [0]_Invoices2001Slovakia_01_Nha so 1_Dien_bieu ke hoach dau thau 2 2" xfId="1357"/>
    <cellStyle name="Dziesietny [0]_Invoices2001Slovakia_01_Nha so 1_Dien_bieu ke hoach dau thau 3" xfId="1358"/>
    <cellStyle name="Dziesiętny [0]_Invoices2001Slovakia_01_Nha so 1_Dien_bieu ke hoach dau thau 3" xfId="1359"/>
    <cellStyle name="Dziesietny [0]_Invoices2001Slovakia_01_Nha so 1_Dien_bieu ke hoach dau thau 3 2" xfId="1360"/>
    <cellStyle name="Dziesiętny [0]_Invoices2001Slovakia_01_Nha so 1_Dien_bieu ke hoach dau thau 3 2" xfId="1361"/>
    <cellStyle name="Dziesietny [0]_Invoices2001Slovakia_01_Nha so 1_Dien_bieu ke hoach dau thau 4" xfId="1362"/>
    <cellStyle name="Dziesiętny [0]_Invoices2001Slovakia_01_Nha so 1_Dien_bieu ke hoach dau thau 4" xfId="1363"/>
    <cellStyle name="Dziesietny [0]_Invoices2001Slovakia_01_Nha so 1_Dien_bieu ke hoach dau thau truong mam non SKH" xfId="1364"/>
    <cellStyle name="Dziesiętny [0]_Invoices2001Slovakia_01_Nha so 1_Dien_bieu ke hoach dau thau truong mam non SKH" xfId="1365"/>
    <cellStyle name="Dziesietny [0]_Invoices2001Slovakia_01_Nha so 1_Dien_bieu ke hoach dau thau truong mam non SKH 2" xfId="1366"/>
    <cellStyle name="Dziesiętny [0]_Invoices2001Slovakia_01_Nha so 1_Dien_bieu ke hoach dau thau truong mam non SKH 2" xfId="1367"/>
    <cellStyle name="Dziesietny [0]_Invoices2001Slovakia_01_Nha so 1_Dien_bieu ke hoach dau thau truong mam non SKH 2 2" xfId="1368"/>
    <cellStyle name="Dziesiętny [0]_Invoices2001Slovakia_01_Nha so 1_Dien_bieu ke hoach dau thau truong mam non SKH 2 2" xfId="1369"/>
    <cellStyle name="Dziesietny [0]_Invoices2001Slovakia_01_Nha so 1_Dien_bieu ke hoach dau thau truong mam non SKH 3" xfId="1370"/>
    <cellStyle name="Dziesiętny [0]_Invoices2001Slovakia_01_Nha so 1_Dien_bieu ke hoach dau thau truong mam non SKH 3" xfId="1371"/>
    <cellStyle name="Dziesietny [0]_Invoices2001Slovakia_01_Nha so 1_Dien_bieu ke hoach dau thau truong mam non SKH 3 2" xfId="1372"/>
    <cellStyle name="Dziesiętny [0]_Invoices2001Slovakia_01_Nha so 1_Dien_bieu ke hoach dau thau truong mam non SKH 3 2" xfId="1373"/>
    <cellStyle name="Dziesietny [0]_Invoices2001Slovakia_01_Nha so 1_Dien_bieu ke hoach dau thau truong mam non SKH 4" xfId="1374"/>
    <cellStyle name="Dziesiętny [0]_Invoices2001Slovakia_01_Nha so 1_Dien_bieu ke hoach dau thau truong mam non SKH 4" xfId="1375"/>
    <cellStyle name="Dziesietny [0]_Invoices2001Slovakia_01_Nha so 1_Dien_bieu tong hop lai kh von 2011 gui phong TH-KTDN" xfId="1376"/>
    <cellStyle name="Dziesiętny [0]_Invoices2001Slovakia_01_Nha so 1_Dien_bieu tong hop lai kh von 2011 gui phong TH-KTDN" xfId="1377"/>
    <cellStyle name="Dziesietny [0]_Invoices2001Slovakia_01_Nha so 1_Dien_bieu tong hop lai kh von 2011 gui phong TH-KTDN 2" xfId="1378"/>
    <cellStyle name="Dziesiętny [0]_Invoices2001Slovakia_01_Nha so 1_Dien_bieu tong hop lai kh von 2011 gui phong TH-KTDN 2" xfId="1379"/>
    <cellStyle name="Dziesietny [0]_Invoices2001Slovakia_01_Nha so 1_Dien_bieu tong hop lai kh von 2011 gui phong TH-KTDN 2 2" xfId="1380"/>
    <cellStyle name="Dziesiętny [0]_Invoices2001Slovakia_01_Nha so 1_Dien_bieu tong hop lai kh von 2011 gui phong TH-KTDN 2 2" xfId="1381"/>
    <cellStyle name="Dziesietny [0]_Invoices2001Slovakia_01_Nha so 1_Dien_bieu tong hop lai kh von 2011 gui phong TH-KTDN 3" xfId="1382"/>
    <cellStyle name="Dziesiętny [0]_Invoices2001Slovakia_01_Nha so 1_Dien_bieu tong hop lai kh von 2011 gui phong TH-KTDN 3" xfId="1383"/>
    <cellStyle name="Dziesietny [0]_Invoices2001Slovakia_01_Nha so 1_Dien_bieu tong hop lai kh von 2011 gui phong TH-KTDN 3 2" xfId="1384"/>
    <cellStyle name="Dziesiętny [0]_Invoices2001Slovakia_01_Nha so 1_Dien_bieu tong hop lai kh von 2011 gui phong TH-KTDN 3 2" xfId="1385"/>
    <cellStyle name="Dziesietny [0]_Invoices2001Slovakia_01_Nha so 1_Dien_bieu tong hop lai kh von 2011 gui phong TH-KTDN 4" xfId="8337"/>
    <cellStyle name="Dziesiętny [0]_Invoices2001Slovakia_01_Nha so 1_Dien_bieu tong hop lai kh von 2011 gui phong TH-KTDN 4" xfId="8338"/>
    <cellStyle name="Dziesietny [0]_Invoices2001Slovakia_01_Nha so 1_Dien_bieu tong hop lai kh von 2011 gui phong TH-KTDN_BIEU KE HOACH  2015 (KTN 6.11 sua)" xfId="1386"/>
    <cellStyle name="Dziesiętny [0]_Invoices2001Slovakia_01_Nha so 1_Dien_bieu tong hop lai kh von 2011 gui phong TH-KTDN_BIEU KE HOACH  2015 (KTN 6.11 sua)" xfId="1387"/>
    <cellStyle name="Dziesietny [0]_Invoices2001Slovakia_01_Nha so 1_Dien_Book1" xfId="1388"/>
    <cellStyle name="Dziesiętny [0]_Invoices2001Slovakia_01_Nha so 1_Dien_Book1" xfId="1389"/>
    <cellStyle name="Dziesietny [0]_Invoices2001Slovakia_01_Nha so 1_Dien_Book1 2" xfId="1390"/>
    <cellStyle name="Dziesiętny [0]_Invoices2001Slovakia_01_Nha so 1_Dien_Book1 2" xfId="1391"/>
    <cellStyle name="Dziesietny [0]_Invoices2001Slovakia_01_Nha so 1_Dien_Book1 2 2" xfId="1392"/>
    <cellStyle name="Dziesiętny [0]_Invoices2001Slovakia_01_Nha so 1_Dien_Book1 2 2" xfId="1393"/>
    <cellStyle name="Dziesietny [0]_Invoices2001Slovakia_01_Nha so 1_Dien_Book1 3" xfId="1394"/>
    <cellStyle name="Dziesiętny [0]_Invoices2001Slovakia_01_Nha so 1_Dien_Book1 3" xfId="1395"/>
    <cellStyle name="Dziesietny [0]_Invoices2001Slovakia_01_Nha so 1_Dien_Book1 3 2" xfId="1396"/>
    <cellStyle name="Dziesiętny [0]_Invoices2001Slovakia_01_Nha so 1_Dien_Book1 3 2" xfId="1397"/>
    <cellStyle name="Dziesietny [0]_Invoices2001Slovakia_01_Nha so 1_Dien_Book1 4" xfId="1398"/>
    <cellStyle name="Dziesiętny [0]_Invoices2001Slovakia_01_Nha so 1_Dien_Book1 4" xfId="1399"/>
    <cellStyle name="Dziesietny [0]_Invoices2001Slovakia_01_Nha so 1_Dien_Book1_Ke hoach 2010 (theo doi 11-8-2010)" xfId="1400"/>
    <cellStyle name="Dziesiętny [0]_Invoices2001Slovakia_01_Nha so 1_Dien_Book1_Ke hoach 2010 (theo doi 11-8-2010)" xfId="1401"/>
    <cellStyle name="Dziesietny [0]_Invoices2001Slovakia_01_Nha so 1_Dien_Book1_Ke hoach 2010 (theo doi 11-8-2010) 2" xfId="1402"/>
    <cellStyle name="Dziesiętny [0]_Invoices2001Slovakia_01_Nha so 1_Dien_Book1_Ke hoach 2010 (theo doi 11-8-2010) 2" xfId="1403"/>
    <cellStyle name="Dziesietny [0]_Invoices2001Slovakia_01_Nha so 1_Dien_Book1_Ke hoach 2010 (theo doi 11-8-2010) 2 2" xfId="1404"/>
    <cellStyle name="Dziesiętny [0]_Invoices2001Slovakia_01_Nha so 1_Dien_Book1_Ke hoach 2010 (theo doi 11-8-2010) 2 2" xfId="1405"/>
    <cellStyle name="Dziesietny [0]_Invoices2001Slovakia_01_Nha so 1_Dien_Book1_Ke hoach 2010 (theo doi 11-8-2010) 3" xfId="1406"/>
    <cellStyle name="Dziesiętny [0]_Invoices2001Slovakia_01_Nha so 1_Dien_Book1_Ke hoach 2010 (theo doi 11-8-2010) 3" xfId="1407"/>
    <cellStyle name="Dziesietny [0]_Invoices2001Slovakia_01_Nha so 1_Dien_Book1_Ke hoach 2010 (theo doi 11-8-2010) 3 2" xfId="1408"/>
    <cellStyle name="Dziesiętny [0]_Invoices2001Slovakia_01_Nha so 1_Dien_Book1_Ke hoach 2010 (theo doi 11-8-2010) 3 2" xfId="1409"/>
    <cellStyle name="Dziesietny [0]_Invoices2001Slovakia_01_Nha so 1_Dien_Book1_Ke hoach 2010 (theo doi 11-8-2010) 4" xfId="8339"/>
    <cellStyle name="Dziesiętny [0]_Invoices2001Slovakia_01_Nha so 1_Dien_Book1_Ke hoach 2010 (theo doi 11-8-2010) 4" xfId="8340"/>
    <cellStyle name="Dziesietny [0]_Invoices2001Slovakia_01_Nha so 1_Dien_Book1_Ke hoach 2010 (theo doi 11-8-2010)_BIEU KE HOACH  2015 (KTN 6.11 sua)" xfId="1410"/>
    <cellStyle name="Dziesiętny [0]_Invoices2001Slovakia_01_Nha so 1_Dien_Book1_Ke hoach 2010 (theo doi 11-8-2010)_BIEU KE HOACH  2015 (KTN 6.11 sua)" xfId="1411"/>
    <cellStyle name="Dziesietny [0]_Invoices2001Slovakia_01_Nha so 1_Dien_Book1_ke hoach dau thau 30-6-2010" xfId="1412"/>
    <cellStyle name="Dziesiętny [0]_Invoices2001Slovakia_01_Nha so 1_Dien_Book1_ke hoach dau thau 30-6-2010" xfId="1413"/>
    <cellStyle name="Dziesietny [0]_Invoices2001Slovakia_01_Nha so 1_Dien_Book1_ke hoach dau thau 30-6-2010 2" xfId="1414"/>
    <cellStyle name="Dziesiętny [0]_Invoices2001Slovakia_01_Nha so 1_Dien_Book1_ke hoach dau thau 30-6-2010 2" xfId="1415"/>
    <cellStyle name="Dziesietny [0]_Invoices2001Slovakia_01_Nha so 1_Dien_Book1_ke hoach dau thau 30-6-2010 2 2" xfId="1416"/>
    <cellStyle name="Dziesiętny [0]_Invoices2001Slovakia_01_Nha so 1_Dien_Book1_ke hoach dau thau 30-6-2010 2 2" xfId="1417"/>
    <cellStyle name="Dziesietny [0]_Invoices2001Slovakia_01_Nha so 1_Dien_Book1_ke hoach dau thau 30-6-2010 3" xfId="1418"/>
    <cellStyle name="Dziesiętny [0]_Invoices2001Slovakia_01_Nha so 1_Dien_Book1_ke hoach dau thau 30-6-2010 3" xfId="1419"/>
    <cellStyle name="Dziesietny [0]_Invoices2001Slovakia_01_Nha so 1_Dien_Book1_ke hoach dau thau 30-6-2010 3 2" xfId="1420"/>
    <cellStyle name="Dziesiętny [0]_Invoices2001Slovakia_01_Nha so 1_Dien_Book1_ke hoach dau thau 30-6-2010 3 2" xfId="1421"/>
    <cellStyle name="Dziesietny [0]_Invoices2001Slovakia_01_Nha so 1_Dien_Book1_ke hoach dau thau 30-6-2010 4" xfId="8341"/>
    <cellStyle name="Dziesiętny [0]_Invoices2001Slovakia_01_Nha so 1_Dien_Book1_ke hoach dau thau 30-6-2010 4" xfId="8342"/>
    <cellStyle name="Dziesietny [0]_Invoices2001Slovakia_01_Nha so 1_Dien_Book1_ke hoach dau thau 30-6-2010_BIEU KE HOACH  2015 (KTN 6.11 sua)" xfId="1422"/>
    <cellStyle name="Dziesiętny [0]_Invoices2001Slovakia_01_Nha so 1_Dien_Book1_ke hoach dau thau 30-6-2010_BIEU KE HOACH  2015 (KTN 6.11 sua)" xfId="1423"/>
    <cellStyle name="Dziesietny [0]_Invoices2001Slovakia_01_Nha so 1_Dien_Copy of KH PHAN BO VON ĐỐI ỨNG NAM 2011 (30 TY phuong án gop WB)" xfId="1424"/>
    <cellStyle name="Dziesiętny [0]_Invoices2001Slovakia_01_Nha so 1_Dien_Copy of KH PHAN BO VON ĐỐI ỨNG NAM 2011 (30 TY phuong án gop WB)" xfId="1425"/>
    <cellStyle name="Dziesietny [0]_Invoices2001Slovakia_01_Nha so 1_Dien_Copy of KH PHAN BO VON ĐỐI ỨNG NAM 2011 (30 TY phuong án gop WB) 2" xfId="1426"/>
    <cellStyle name="Dziesiętny [0]_Invoices2001Slovakia_01_Nha so 1_Dien_Copy of KH PHAN BO VON ĐỐI ỨNG NAM 2011 (30 TY phuong án gop WB) 2" xfId="1427"/>
    <cellStyle name="Dziesietny [0]_Invoices2001Slovakia_01_Nha so 1_Dien_Copy of KH PHAN BO VON ĐỐI ỨNG NAM 2011 (30 TY phuong án gop WB) 2 2" xfId="1428"/>
    <cellStyle name="Dziesiętny [0]_Invoices2001Slovakia_01_Nha so 1_Dien_Copy of KH PHAN BO VON ĐỐI ỨNG NAM 2011 (30 TY phuong án gop WB) 2 2" xfId="1429"/>
    <cellStyle name="Dziesietny [0]_Invoices2001Slovakia_01_Nha so 1_Dien_Copy of KH PHAN BO VON ĐỐI ỨNG NAM 2011 (30 TY phuong án gop WB) 3" xfId="1430"/>
    <cellStyle name="Dziesiętny [0]_Invoices2001Slovakia_01_Nha so 1_Dien_Copy of KH PHAN BO VON ĐỐI ỨNG NAM 2011 (30 TY phuong án gop WB) 3" xfId="1431"/>
    <cellStyle name="Dziesietny [0]_Invoices2001Slovakia_01_Nha so 1_Dien_Copy of KH PHAN BO VON ĐỐI ỨNG NAM 2011 (30 TY phuong án gop WB) 3 2" xfId="1432"/>
    <cellStyle name="Dziesiętny [0]_Invoices2001Slovakia_01_Nha so 1_Dien_Copy of KH PHAN BO VON ĐỐI ỨNG NAM 2011 (30 TY phuong án gop WB) 3 2" xfId="1433"/>
    <cellStyle name="Dziesietny [0]_Invoices2001Slovakia_01_Nha so 1_Dien_Copy of KH PHAN BO VON ĐỐI ỨNG NAM 2011 (30 TY phuong án gop WB) 4" xfId="8343"/>
    <cellStyle name="Dziesiętny [0]_Invoices2001Slovakia_01_Nha so 1_Dien_Copy of KH PHAN BO VON ĐỐI ỨNG NAM 2011 (30 TY phuong án gop WB) 4" xfId="8344"/>
    <cellStyle name="Dziesietny [0]_Invoices2001Slovakia_01_Nha so 1_Dien_Copy of KH PHAN BO VON ĐỐI ỨNG NAM 2011 (30 TY phuong án gop WB)_BIEU KE HOACH  2015 (KTN 6.11 sua)" xfId="1434"/>
    <cellStyle name="Dziesiętny [0]_Invoices2001Slovakia_01_Nha so 1_Dien_Copy of KH PHAN BO VON ĐỐI ỨNG NAM 2011 (30 TY phuong án gop WB)_BIEU KE HOACH  2015 (KTN 6.11 sua)" xfId="1435"/>
    <cellStyle name="Dziesietny [0]_Invoices2001Slovakia_01_Nha so 1_Dien_DTTD chieng chan Tham lai 29-9-2009" xfId="1436"/>
    <cellStyle name="Dziesiętny [0]_Invoices2001Slovakia_01_Nha so 1_Dien_DTTD chieng chan Tham lai 29-9-2009" xfId="1437"/>
    <cellStyle name="Dziesietny [0]_Invoices2001Slovakia_01_Nha so 1_Dien_DTTD chieng chan Tham lai 29-9-2009 2" xfId="1438"/>
    <cellStyle name="Dziesiętny [0]_Invoices2001Slovakia_01_Nha so 1_Dien_DTTD chieng chan Tham lai 29-9-2009 2" xfId="1439"/>
    <cellStyle name="Dziesietny [0]_Invoices2001Slovakia_01_Nha so 1_Dien_DTTD chieng chan Tham lai 29-9-2009 2 2" xfId="1440"/>
    <cellStyle name="Dziesiętny [0]_Invoices2001Slovakia_01_Nha so 1_Dien_DTTD chieng chan Tham lai 29-9-2009 2 2" xfId="1441"/>
    <cellStyle name="Dziesietny [0]_Invoices2001Slovakia_01_Nha so 1_Dien_DTTD chieng chan Tham lai 29-9-2009 3" xfId="1442"/>
    <cellStyle name="Dziesiętny [0]_Invoices2001Slovakia_01_Nha so 1_Dien_DTTD chieng chan Tham lai 29-9-2009 3" xfId="1443"/>
    <cellStyle name="Dziesietny [0]_Invoices2001Slovakia_01_Nha so 1_Dien_DTTD chieng chan Tham lai 29-9-2009 3 2" xfId="1444"/>
    <cellStyle name="Dziesiętny [0]_Invoices2001Slovakia_01_Nha so 1_Dien_DTTD chieng chan Tham lai 29-9-2009 3 2" xfId="1445"/>
    <cellStyle name="Dziesietny [0]_Invoices2001Slovakia_01_Nha so 1_Dien_DTTD chieng chan Tham lai 29-9-2009 4" xfId="8345"/>
    <cellStyle name="Dziesiętny [0]_Invoices2001Slovakia_01_Nha so 1_Dien_DTTD chieng chan Tham lai 29-9-2009 4" xfId="8346"/>
    <cellStyle name="Dziesietny [0]_Invoices2001Slovakia_01_Nha so 1_Dien_DTTD chieng chan Tham lai 29-9-2009_BIEU KE HOACH  2015 (KTN 6.11 sua)" xfId="1446"/>
    <cellStyle name="Dziesiętny [0]_Invoices2001Slovakia_01_Nha so 1_Dien_DTTD chieng chan Tham lai 29-9-2009_BIEU KE HOACH  2015 (KTN 6.11 sua)" xfId="1447"/>
    <cellStyle name="Dziesietny [0]_Invoices2001Slovakia_01_Nha so 1_Dien_Du toan nuoc San Thang (GD2)" xfId="1448"/>
    <cellStyle name="Dziesiętny [0]_Invoices2001Slovakia_01_Nha so 1_Dien_Du toan nuoc San Thang (GD2)" xfId="1449"/>
    <cellStyle name="Dziesietny [0]_Invoices2001Slovakia_01_Nha so 1_Dien_Du toan nuoc San Thang (GD2) 2" xfId="1450"/>
    <cellStyle name="Dziesiętny [0]_Invoices2001Slovakia_01_Nha so 1_Dien_Du toan nuoc San Thang (GD2) 2" xfId="1451"/>
    <cellStyle name="Dziesietny [0]_Invoices2001Slovakia_01_Nha so 1_Dien_Du toan nuoc San Thang (GD2) 2 2" xfId="1452"/>
    <cellStyle name="Dziesiętny [0]_Invoices2001Slovakia_01_Nha so 1_Dien_Du toan nuoc San Thang (GD2) 2 2" xfId="1453"/>
    <cellStyle name="Dziesietny [0]_Invoices2001Slovakia_01_Nha so 1_Dien_Du toan nuoc San Thang (GD2) 3" xfId="1454"/>
    <cellStyle name="Dziesiętny [0]_Invoices2001Slovakia_01_Nha so 1_Dien_Du toan nuoc San Thang (GD2) 3" xfId="1455"/>
    <cellStyle name="Dziesietny [0]_Invoices2001Slovakia_01_Nha so 1_Dien_Du toan nuoc San Thang (GD2) 3 2" xfId="1456"/>
    <cellStyle name="Dziesiętny [0]_Invoices2001Slovakia_01_Nha so 1_Dien_Du toan nuoc San Thang (GD2) 3 2" xfId="1457"/>
    <cellStyle name="Dziesietny [0]_Invoices2001Slovakia_01_Nha so 1_Dien_Du toan nuoc San Thang (GD2) 4" xfId="1458"/>
    <cellStyle name="Dziesiętny [0]_Invoices2001Slovakia_01_Nha so 1_Dien_Du toan nuoc San Thang (GD2) 4" xfId="1459"/>
    <cellStyle name="Dziesietny [0]_Invoices2001Slovakia_01_Nha so 1_Dien_Ke hoach 2010 (theo doi 11-8-2010)" xfId="1460"/>
    <cellStyle name="Dziesiętny [0]_Invoices2001Slovakia_01_Nha so 1_Dien_Ke hoach 2010 (theo doi 11-8-2010)" xfId="1461"/>
    <cellStyle name="Dziesietny [0]_Invoices2001Slovakia_01_Nha so 1_Dien_Ke hoach 2010 (theo doi 11-8-2010) 2" xfId="1462"/>
    <cellStyle name="Dziesiętny [0]_Invoices2001Slovakia_01_Nha so 1_Dien_Ke hoach 2010 (theo doi 11-8-2010) 2" xfId="1463"/>
    <cellStyle name="Dziesietny [0]_Invoices2001Slovakia_01_Nha so 1_Dien_Ke hoach 2010 (theo doi 11-8-2010) 2 2" xfId="1464"/>
    <cellStyle name="Dziesiętny [0]_Invoices2001Slovakia_01_Nha so 1_Dien_Ke hoach 2010 (theo doi 11-8-2010) 2 2" xfId="1465"/>
    <cellStyle name="Dziesietny [0]_Invoices2001Slovakia_01_Nha so 1_Dien_Ke hoach 2010 (theo doi 11-8-2010) 3" xfId="1466"/>
    <cellStyle name="Dziesiętny [0]_Invoices2001Slovakia_01_Nha so 1_Dien_Ke hoach 2010 (theo doi 11-8-2010) 3" xfId="1467"/>
    <cellStyle name="Dziesietny [0]_Invoices2001Slovakia_01_Nha so 1_Dien_Ke hoach 2010 (theo doi 11-8-2010) 3 2" xfId="1468"/>
    <cellStyle name="Dziesiętny [0]_Invoices2001Slovakia_01_Nha so 1_Dien_Ke hoach 2010 (theo doi 11-8-2010) 3 2" xfId="1469"/>
    <cellStyle name="Dziesietny [0]_Invoices2001Slovakia_01_Nha so 1_Dien_Ke hoach 2010 (theo doi 11-8-2010) 4" xfId="1470"/>
    <cellStyle name="Dziesiętny [0]_Invoices2001Slovakia_01_Nha so 1_Dien_Ke hoach 2010 (theo doi 11-8-2010) 4" xfId="1471"/>
    <cellStyle name="Dziesietny [0]_Invoices2001Slovakia_01_Nha so 1_Dien_ke hoach dau thau 30-6-2010" xfId="1472"/>
    <cellStyle name="Dziesiętny [0]_Invoices2001Slovakia_01_Nha so 1_Dien_ke hoach dau thau 30-6-2010" xfId="1473"/>
    <cellStyle name="Dziesietny [0]_Invoices2001Slovakia_01_Nha so 1_Dien_ke hoach dau thau 30-6-2010 2" xfId="1474"/>
    <cellStyle name="Dziesiętny [0]_Invoices2001Slovakia_01_Nha so 1_Dien_ke hoach dau thau 30-6-2010 2" xfId="1475"/>
    <cellStyle name="Dziesietny [0]_Invoices2001Slovakia_01_Nha so 1_Dien_ke hoach dau thau 30-6-2010 2 2" xfId="1476"/>
    <cellStyle name="Dziesiętny [0]_Invoices2001Slovakia_01_Nha so 1_Dien_ke hoach dau thau 30-6-2010 2 2" xfId="1477"/>
    <cellStyle name="Dziesietny [0]_Invoices2001Slovakia_01_Nha so 1_Dien_ke hoach dau thau 30-6-2010 3" xfId="1478"/>
    <cellStyle name="Dziesiętny [0]_Invoices2001Slovakia_01_Nha so 1_Dien_ke hoach dau thau 30-6-2010 3" xfId="1479"/>
    <cellStyle name="Dziesietny [0]_Invoices2001Slovakia_01_Nha so 1_Dien_ke hoach dau thau 30-6-2010 3 2" xfId="1480"/>
    <cellStyle name="Dziesiętny [0]_Invoices2001Slovakia_01_Nha so 1_Dien_ke hoach dau thau 30-6-2010 3 2" xfId="1481"/>
    <cellStyle name="Dziesietny [0]_Invoices2001Slovakia_01_Nha so 1_Dien_ke hoach dau thau 30-6-2010 4" xfId="1482"/>
    <cellStyle name="Dziesiętny [0]_Invoices2001Slovakia_01_Nha so 1_Dien_ke hoach dau thau 30-6-2010 4" xfId="1483"/>
    <cellStyle name="Dziesietny [0]_Invoices2001Slovakia_01_Nha so 1_Dien_KH Von 2012 gui BKH 1" xfId="1484"/>
    <cellStyle name="Dziesiętny [0]_Invoices2001Slovakia_01_Nha so 1_Dien_KH Von 2012 gui BKH 1" xfId="1485"/>
    <cellStyle name="Dziesietny [0]_Invoices2001Slovakia_01_Nha so 1_Dien_KH Von 2012 gui BKH 1 2" xfId="1486"/>
    <cellStyle name="Dziesiętny [0]_Invoices2001Slovakia_01_Nha so 1_Dien_KH Von 2012 gui BKH 1 2" xfId="1487"/>
    <cellStyle name="Dziesietny [0]_Invoices2001Slovakia_01_Nha so 1_Dien_KH Von 2012 gui BKH 1 2 2" xfId="1488"/>
    <cellStyle name="Dziesiętny [0]_Invoices2001Slovakia_01_Nha so 1_Dien_KH Von 2012 gui BKH 1 2 2" xfId="1489"/>
    <cellStyle name="Dziesietny [0]_Invoices2001Slovakia_01_Nha so 1_Dien_KH Von 2012 gui BKH 1 3" xfId="1490"/>
    <cellStyle name="Dziesiętny [0]_Invoices2001Slovakia_01_Nha so 1_Dien_KH Von 2012 gui BKH 1 3" xfId="1491"/>
    <cellStyle name="Dziesietny [0]_Invoices2001Slovakia_01_Nha so 1_Dien_KH Von 2012 gui BKH 1 3 2" xfId="1492"/>
    <cellStyle name="Dziesiętny [0]_Invoices2001Slovakia_01_Nha so 1_Dien_KH Von 2012 gui BKH 1 3 2" xfId="1493"/>
    <cellStyle name="Dziesietny [0]_Invoices2001Slovakia_01_Nha so 1_Dien_KH Von 2012 gui BKH 1 4" xfId="8347"/>
    <cellStyle name="Dziesiętny [0]_Invoices2001Slovakia_01_Nha so 1_Dien_KH Von 2012 gui BKH 1 4" xfId="8348"/>
    <cellStyle name="Dziesietny [0]_Invoices2001Slovakia_01_Nha so 1_Dien_KH Von 2012 gui BKH 1_BIEU KE HOACH  2015 (KTN 6.11 sua)" xfId="1494"/>
    <cellStyle name="Dziesiętny [0]_Invoices2001Slovakia_01_Nha so 1_Dien_KH Von 2012 gui BKH 1_BIEU KE HOACH  2015 (KTN 6.11 sua)" xfId="1495"/>
    <cellStyle name="Dziesietny [0]_Invoices2001Slovakia_01_Nha so 1_Dien_QD ke hoach dau thau" xfId="1496"/>
    <cellStyle name="Dziesiętny [0]_Invoices2001Slovakia_01_Nha so 1_Dien_QD ke hoach dau thau" xfId="1497"/>
    <cellStyle name="Dziesietny [0]_Invoices2001Slovakia_01_Nha so 1_Dien_QD ke hoach dau thau 2" xfId="1498"/>
    <cellStyle name="Dziesiętny [0]_Invoices2001Slovakia_01_Nha so 1_Dien_QD ke hoach dau thau 2" xfId="1499"/>
    <cellStyle name="Dziesietny [0]_Invoices2001Slovakia_01_Nha so 1_Dien_QD ke hoach dau thau 2 2" xfId="1500"/>
    <cellStyle name="Dziesiętny [0]_Invoices2001Slovakia_01_Nha so 1_Dien_QD ke hoach dau thau 2 2" xfId="1501"/>
    <cellStyle name="Dziesietny [0]_Invoices2001Slovakia_01_Nha so 1_Dien_QD ke hoach dau thau 3" xfId="1502"/>
    <cellStyle name="Dziesiętny [0]_Invoices2001Slovakia_01_Nha so 1_Dien_QD ke hoach dau thau 3" xfId="1503"/>
    <cellStyle name="Dziesietny [0]_Invoices2001Slovakia_01_Nha so 1_Dien_QD ke hoach dau thau 3 2" xfId="1504"/>
    <cellStyle name="Dziesiętny [0]_Invoices2001Slovakia_01_Nha so 1_Dien_QD ke hoach dau thau 3 2" xfId="1505"/>
    <cellStyle name="Dziesietny [0]_Invoices2001Slovakia_01_Nha so 1_Dien_QD ke hoach dau thau 4" xfId="1506"/>
    <cellStyle name="Dziesiętny [0]_Invoices2001Slovakia_01_Nha so 1_Dien_QD ke hoach dau thau 4" xfId="1507"/>
    <cellStyle name="Dziesietny [0]_Invoices2001Slovakia_01_Nha so 1_Dien_tinh toan hoang ha" xfId="1508"/>
    <cellStyle name="Dziesiętny [0]_Invoices2001Slovakia_01_Nha so 1_Dien_tinh toan hoang ha" xfId="1509"/>
    <cellStyle name="Dziesietny [0]_Invoices2001Slovakia_01_Nha so 1_Dien_tinh toan hoang ha 2" xfId="1510"/>
    <cellStyle name="Dziesiętny [0]_Invoices2001Slovakia_01_Nha so 1_Dien_tinh toan hoang ha 2" xfId="1511"/>
    <cellStyle name="Dziesietny [0]_Invoices2001Slovakia_01_Nha so 1_Dien_tinh toan hoang ha 2 2" xfId="1512"/>
    <cellStyle name="Dziesiętny [0]_Invoices2001Slovakia_01_Nha so 1_Dien_tinh toan hoang ha 2 2" xfId="1513"/>
    <cellStyle name="Dziesietny [0]_Invoices2001Slovakia_01_Nha so 1_Dien_tinh toan hoang ha 3" xfId="1514"/>
    <cellStyle name="Dziesiętny [0]_Invoices2001Slovakia_01_Nha so 1_Dien_tinh toan hoang ha 3" xfId="1515"/>
    <cellStyle name="Dziesietny [0]_Invoices2001Slovakia_01_Nha so 1_Dien_tinh toan hoang ha 3 2" xfId="1516"/>
    <cellStyle name="Dziesiętny [0]_Invoices2001Slovakia_01_Nha so 1_Dien_tinh toan hoang ha 3 2" xfId="1517"/>
    <cellStyle name="Dziesietny [0]_Invoices2001Slovakia_01_Nha so 1_Dien_tinh toan hoang ha 4" xfId="1518"/>
    <cellStyle name="Dziesiętny [0]_Invoices2001Slovakia_01_Nha so 1_Dien_tinh toan hoang ha 4" xfId="1519"/>
    <cellStyle name="Dziesietny [0]_Invoices2001Slovakia_01_Nha so 1_Dien_Tong von ĐTPT" xfId="1520"/>
    <cellStyle name="Dziesiętny [0]_Invoices2001Slovakia_01_Nha so 1_Dien_Tong von ĐTPT" xfId="1521"/>
    <cellStyle name="Dziesietny [0]_Invoices2001Slovakia_01_Nha so 1_Dien_Tong von ĐTPT 2" xfId="1522"/>
    <cellStyle name="Dziesiętny [0]_Invoices2001Slovakia_01_Nha so 1_Dien_Tong von ĐTPT 2" xfId="1523"/>
    <cellStyle name="Dziesietny [0]_Invoices2001Slovakia_01_Nha so 1_Dien_Tong von ĐTPT 2 2" xfId="1524"/>
    <cellStyle name="Dziesiętny [0]_Invoices2001Slovakia_01_Nha so 1_Dien_Tong von ĐTPT 2 2" xfId="1525"/>
    <cellStyle name="Dziesietny [0]_Invoices2001Slovakia_01_Nha so 1_Dien_Tong von ĐTPT 3" xfId="1526"/>
    <cellStyle name="Dziesiętny [0]_Invoices2001Slovakia_01_Nha so 1_Dien_Tong von ĐTPT 3" xfId="1527"/>
    <cellStyle name="Dziesietny [0]_Invoices2001Slovakia_01_Nha so 1_Dien_Tong von ĐTPT 3 2" xfId="1528"/>
    <cellStyle name="Dziesiętny [0]_Invoices2001Slovakia_01_Nha so 1_Dien_Tong von ĐTPT 3 2" xfId="1529"/>
    <cellStyle name="Dziesietny [0]_Invoices2001Slovakia_01_Nha so 1_Dien_Tong von ĐTPT 4" xfId="1530"/>
    <cellStyle name="Dziesiętny [0]_Invoices2001Slovakia_01_Nha so 1_Dien_Tong von ĐTPT 4" xfId="1531"/>
    <cellStyle name="Dziesietny [0]_Invoices2001Slovakia_10_Nha so 10_Dien1" xfId="1532"/>
    <cellStyle name="Dziesiętny [0]_Invoices2001Slovakia_10_Nha so 10_Dien1" xfId="1533"/>
    <cellStyle name="Dziesietny [0]_Invoices2001Slovakia_10_Nha so 10_Dien1 2" xfId="1534"/>
    <cellStyle name="Dziesiętny [0]_Invoices2001Slovakia_10_Nha so 10_Dien1 2" xfId="1535"/>
    <cellStyle name="Dziesietny [0]_Invoices2001Slovakia_10_Nha so 10_Dien1 3" xfId="1536"/>
    <cellStyle name="Dziesiętny [0]_Invoices2001Slovakia_10_Nha so 10_Dien1 3" xfId="1537"/>
    <cellStyle name="Dziesietny [0]_Invoices2001Slovakia_10_Nha so 10_Dien1 4" xfId="1538"/>
    <cellStyle name="Dziesiętny [0]_Invoices2001Slovakia_10_Nha so 10_Dien1 4" xfId="1539"/>
    <cellStyle name="Dziesietny [0]_Invoices2001Slovakia_10_Nha so 10_Dien1_bieu ke hoach dau thau" xfId="1540"/>
    <cellStyle name="Dziesiętny [0]_Invoices2001Slovakia_10_Nha so 10_Dien1_bieu ke hoach dau thau" xfId="1541"/>
    <cellStyle name="Dziesietny [0]_Invoices2001Slovakia_10_Nha so 10_Dien1_bieu ke hoach dau thau 2" xfId="1542"/>
    <cellStyle name="Dziesiętny [0]_Invoices2001Slovakia_10_Nha so 10_Dien1_bieu ke hoach dau thau 2" xfId="1543"/>
    <cellStyle name="Dziesietny [0]_Invoices2001Slovakia_10_Nha so 10_Dien1_bieu ke hoach dau thau 2 2" xfId="1544"/>
    <cellStyle name="Dziesiętny [0]_Invoices2001Slovakia_10_Nha so 10_Dien1_bieu ke hoach dau thau 2 2" xfId="1545"/>
    <cellStyle name="Dziesietny [0]_Invoices2001Slovakia_10_Nha so 10_Dien1_bieu ke hoach dau thau 3" xfId="1546"/>
    <cellStyle name="Dziesiętny [0]_Invoices2001Slovakia_10_Nha so 10_Dien1_bieu ke hoach dau thau 3" xfId="1547"/>
    <cellStyle name="Dziesietny [0]_Invoices2001Slovakia_10_Nha so 10_Dien1_bieu ke hoach dau thau 3 2" xfId="1548"/>
    <cellStyle name="Dziesiętny [0]_Invoices2001Slovakia_10_Nha so 10_Dien1_bieu ke hoach dau thau 3 2" xfId="1549"/>
    <cellStyle name="Dziesietny [0]_Invoices2001Slovakia_10_Nha so 10_Dien1_bieu ke hoach dau thau 4" xfId="1550"/>
    <cellStyle name="Dziesiętny [0]_Invoices2001Slovakia_10_Nha so 10_Dien1_bieu ke hoach dau thau 4" xfId="1551"/>
    <cellStyle name="Dziesietny [0]_Invoices2001Slovakia_10_Nha so 10_Dien1_bieu ke hoach dau thau truong mam non SKH" xfId="1552"/>
    <cellStyle name="Dziesiętny [0]_Invoices2001Slovakia_10_Nha so 10_Dien1_bieu ke hoach dau thau truong mam non SKH" xfId="1553"/>
    <cellStyle name="Dziesietny [0]_Invoices2001Slovakia_10_Nha so 10_Dien1_bieu ke hoach dau thau truong mam non SKH 2" xfId="1554"/>
    <cellStyle name="Dziesiętny [0]_Invoices2001Slovakia_10_Nha so 10_Dien1_bieu ke hoach dau thau truong mam non SKH 2" xfId="1555"/>
    <cellStyle name="Dziesietny [0]_Invoices2001Slovakia_10_Nha so 10_Dien1_bieu ke hoach dau thau truong mam non SKH 2 2" xfId="1556"/>
    <cellStyle name="Dziesiętny [0]_Invoices2001Slovakia_10_Nha so 10_Dien1_bieu ke hoach dau thau truong mam non SKH 2 2" xfId="1557"/>
    <cellStyle name="Dziesietny [0]_Invoices2001Slovakia_10_Nha so 10_Dien1_bieu ke hoach dau thau truong mam non SKH 3" xfId="1558"/>
    <cellStyle name="Dziesiętny [0]_Invoices2001Slovakia_10_Nha so 10_Dien1_bieu ke hoach dau thau truong mam non SKH 3" xfId="1559"/>
    <cellStyle name="Dziesietny [0]_Invoices2001Slovakia_10_Nha so 10_Dien1_bieu ke hoach dau thau truong mam non SKH 3 2" xfId="1560"/>
    <cellStyle name="Dziesiętny [0]_Invoices2001Slovakia_10_Nha so 10_Dien1_bieu ke hoach dau thau truong mam non SKH 3 2" xfId="1561"/>
    <cellStyle name="Dziesietny [0]_Invoices2001Slovakia_10_Nha so 10_Dien1_bieu ke hoach dau thau truong mam non SKH 4" xfId="1562"/>
    <cellStyle name="Dziesiętny [0]_Invoices2001Slovakia_10_Nha so 10_Dien1_bieu ke hoach dau thau truong mam non SKH 4" xfId="1563"/>
    <cellStyle name="Dziesietny [0]_Invoices2001Slovakia_10_Nha so 10_Dien1_bieu tong hop lai kh von 2011 gui phong TH-KTDN" xfId="1564"/>
    <cellStyle name="Dziesiętny [0]_Invoices2001Slovakia_10_Nha so 10_Dien1_bieu tong hop lai kh von 2011 gui phong TH-KTDN" xfId="1565"/>
    <cellStyle name="Dziesietny [0]_Invoices2001Slovakia_10_Nha so 10_Dien1_bieu tong hop lai kh von 2011 gui phong TH-KTDN 2" xfId="1566"/>
    <cellStyle name="Dziesiętny [0]_Invoices2001Slovakia_10_Nha so 10_Dien1_bieu tong hop lai kh von 2011 gui phong TH-KTDN 2" xfId="1567"/>
    <cellStyle name="Dziesietny [0]_Invoices2001Slovakia_10_Nha so 10_Dien1_bieu tong hop lai kh von 2011 gui phong TH-KTDN 2 2" xfId="1568"/>
    <cellStyle name="Dziesiętny [0]_Invoices2001Slovakia_10_Nha so 10_Dien1_bieu tong hop lai kh von 2011 gui phong TH-KTDN 2 2" xfId="1569"/>
    <cellStyle name="Dziesietny [0]_Invoices2001Slovakia_10_Nha so 10_Dien1_bieu tong hop lai kh von 2011 gui phong TH-KTDN 3" xfId="1570"/>
    <cellStyle name="Dziesiętny [0]_Invoices2001Slovakia_10_Nha so 10_Dien1_bieu tong hop lai kh von 2011 gui phong TH-KTDN 3" xfId="1571"/>
    <cellStyle name="Dziesietny [0]_Invoices2001Slovakia_10_Nha so 10_Dien1_bieu tong hop lai kh von 2011 gui phong TH-KTDN 3 2" xfId="1572"/>
    <cellStyle name="Dziesiętny [0]_Invoices2001Slovakia_10_Nha so 10_Dien1_bieu tong hop lai kh von 2011 gui phong TH-KTDN 3 2" xfId="1573"/>
    <cellStyle name="Dziesietny [0]_Invoices2001Slovakia_10_Nha so 10_Dien1_bieu tong hop lai kh von 2011 gui phong TH-KTDN 4" xfId="8349"/>
    <cellStyle name="Dziesiętny [0]_Invoices2001Slovakia_10_Nha so 10_Dien1_bieu tong hop lai kh von 2011 gui phong TH-KTDN 4" xfId="8350"/>
    <cellStyle name="Dziesietny [0]_Invoices2001Slovakia_10_Nha so 10_Dien1_bieu tong hop lai kh von 2011 gui phong TH-KTDN_BIEU KE HOACH  2015 (KTN 6.11 sua)" xfId="1574"/>
    <cellStyle name="Dziesiętny [0]_Invoices2001Slovakia_10_Nha so 10_Dien1_bieu tong hop lai kh von 2011 gui phong TH-KTDN_BIEU KE HOACH  2015 (KTN 6.11 sua)" xfId="1575"/>
    <cellStyle name="Dziesietny [0]_Invoices2001Slovakia_10_Nha so 10_Dien1_Book1" xfId="1576"/>
    <cellStyle name="Dziesiętny [0]_Invoices2001Slovakia_10_Nha so 10_Dien1_Book1" xfId="1577"/>
    <cellStyle name="Dziesietny [0]_Invoices2001Slovakia_10_Nha so 10_Dien1_Book1 2" xfId="1578"/>
    <cellStyle name="Dziesiętny [0]_Invoices2001Slovakia_10_Nha so 10_Dien1_Book1 2" xfId="1579"/>
    <cellStyle name="Dziesietny [0]_Invoices2001Slovakia_10_Nha so 10_Dien1_Book1 2 2" xfId="1580"/>
    <cellStyle name="Dziesiętny [0]_Invoices2001Slovakia_10_Nha so 10_Dien1_Book1 2 2" xfId="1581"/>
    <cellStyle name="Dziesietny [0]_Invoices2001Slovakia_10_Nha so 10_Dien1_Book1 3" xfId="1582"/>
    <cellStyle name="Dziesiętny [0]_Invoices2001Slovakia_10_Nha so 10_Dien1_Book1 3" xfId="1583"/>
    <cellStyle name="Dziesietny [0]_Invoices2001Slovakia_10_Nha so 10_Dien1_Book1 3 2" xfId="1584"/>
    <cellStyle name="Dziesiętny [0]_Invoices2001Slovakia_10_Nha so 10_Dien1_Book1 3 2" xfId="1585"/>
    <cellStyle name="Dziesietny [0]_Invoices2001Slovakia_10_Nha so 10_Dien1_Book1 4" xfId="1586"/>
    <cellStyle name="Dziesiętny [0]_Invoices2001Slovakia_10_Nha so 10_Dien1_Book1 4" xfId="1587"/>
    <cellStyle name="Dziesietny [0]_Invoices2001Slovakia_10_Nha so 10_Dien1_Book1_Ke hoach 2010 (theo doi 11-8-2010)" xfId="1588"/>
    <cellStyle name="Dziesiętny [0]_Invoices2001Slovakia_10_Nha so 10_Dien1_Book1_Ke hoach 2010 (theo doi 11-8-2010)" xfId="1589"/>
    <cellStyle name="Dziesietny [0]_Invoices2001Slovakia_10_Nha so 10_Dien1_Book1_Ke hoach 2010 (theo doi 11-8-2010) 2" xfId="1590"/>
    <cellStyle name="Dziesiętny [0]_Invoices2001Slovakia_10_Nha so 10_Dien1_Book1_Ke hoach 2010 (theo doi 11-8-2010) 2" xfId="1591"/>
    <cellStyle name="Dziesietny [0]_Invoices2001Slovakia_10_Nha so 10_Dien1_Book1_Ke hoach 2010 (theo doi 11-8-2010) 2 2" xfId="1592"/>
    <cellStyle name="Dziesiętny [0]_Invoices2001Slovakia_10_Nha so 10_Dien1_Book1_Ke hoach 2010 (theo doi 11-8-2010) 2 2" xfId="1593"/>
    <cellStyle name="Dziesietny [0]_Invoices2001Slovakia_10_Nha so 10_Dien1_Book1_Ke hoach 2010 (theo doi 11-8-2010) 3" xfId="1594"/>
    <cellStyle name="Dziesiętny [0]_Invoices2001Slovakia_10_Nha so 10_Dien1_Book1_Ke hoach 2010 (theo doi 11-8-2010) 3" xfId="1595"/>
    <cellStyle name="Dziesietny [0]_Invoices2001Slovakia_10_Nha so 10_Dien1_Book1_Ke hoach 2010 (theo doi 11-8-2010) 3 2" xfId="1596"/>
    <cellStyle name="Dziesiętny [0]_Invoices2001Slovakia_10_Nha so 10_Dien1_Book1_Ke hoach 2010 (theo doi 11-8-2010) 3 2" xfId="1597"/>
    <cellStyle name="Dziesietny [0]_Invoices2001Slovakia_10_Nha so 10_Dien1_Book1_Ke hoach 2010 (theo doi 11-8-2010) 4" xfId="8351"/>
    <cellStyle name="Dziesiętny [0]_Invoices2001Slovakia_10_Nha so 10_Dien1_Book1_Ke hoach 2010 (theo doi 11-8-2010) 4" xfId="8352"/>
    <cellStyle name="Dziesietny [0]_Invoices2001Slovakia_10_Nha so 10_Dien1_Book1_Ke hoach 2010 (theo doi 11-8-2010)_BIEU KE HOACH  2015 (KTN 6.11 sua)" xfId="1598"/>
    <cellStyle name="Dziesiętny [0]_Invoices2001Slovakia_10_Nha so 10_Dien1_Book1_Ke hoach 2010 (theo doi 11-8-2010)_BIEU KE HOACH  2015 (KTN 6.11 sua)" xfId="1599"/>
    <cellStyle name="Dziesietny [0]_Invoices2001Slovakia_10_Nha so 10_Dien1_Book1_ke hoach dau thau 30-6-2010" xfId="1600"/>
    <cellStyle name="Dziesiętny [0]_Invoices2001Slovakia_10_Nha so 10_Dien1_Book1_ke hoach dau thau 30-6-2010" xfId="1601"/>
    <cellStyle name="Dziesietny [0]_Invoices2001Slovakia_10_Nha so 10_Dien1_Book1_ke hoach dau thau 30-6-2010 2" xfId="1602"/>
    <cellStyle name="Dziesiętny [0]_Invoices2001Slovakia_10_Nha so 10_Dien1_Book1_ke hoach dau thau 30-6-2010 2" xfId="1603"/>
    <cellStyle name="Dziesietny [0]_Invoices2001Slovakia_10_Nha so 10_Dien1_Book1_ke hoach dau thau 30-6-2010 2 2" xfId="1604"/>
    <cellStyle name="Dziesiętny [0]_Invoices2001Slovakia_10_Nha so 10_Dien1_Book1_ke hoach dau thau 30-6-2010 2 2" xfId="1605"/>
    <cellStyle name="Dziesietny [0]_Invoices2001Slovakia_10_Nha so 10_Dien1_Book1_ke hoach dau thau 30-6-2010 3" xfId="1606"/>
    <cellStyle name="Dziesiętny [0]_Invoices2001Slovakia_10_Nha so 10_Dien1_Book1_ke hoach dau thau 30-6-2010 3" xfId="1607"/>
    <cellStyle name="Dziesietny [0]_Invoices2001Slovakia_10_Nha so 10_Dien1_Book1_ke hoach dau thau 30-6-2010 3 2" xfId="1608"/>
    <cellStyle name="Dziesiętny [0]_Invoices2001Slovakia_10_Nha so 10_Dien1_Book1_ke hoach dau thau 30-6-2010 3 2" xfId="1609"/>
    <cellStyle name="Dziesietny [0]_Invoices2001Slovakia_10_Nha so 10_Dien1_Book1_ke hoach dau thau 30-6-2010 4" xfId="8353"/>
    <cellStyle name="Dziesiętny [0]_Invoices2001Slovakia_10_Nha so 10_Dien1_Book1_ke hoach dau thau 30-6-2010 4" xfId="8354"/>
    <cellStyle name="Dziesietny [0]_Invoices2001Slovakia_10_Nha so 10_Dien1_Book1_ke hoach dau thau 30-6-2010_BIEU KE HOACH  2015 (KTN 6.11 sua)" xfId="1610"/>
    <cellStyle name="Dziesiętny [0]_Invoices2001Slovakia_10_Nha so 10_Dien1_Book1_ke hoach dau thau 30-6-2010_BIEU KE HOACH  2015 (KTN 6.11 sua)" xfId="1611"/>
    <cellStyle name="Dziesietny [0]_Invoices2001Slovakia_10_Nha so 10_Dien1_Copy of KH PHAN BO VON ĐỐI ỨNG NAM 2011 (30 TY phuong án gop WB)" xfId="1612"/>
    <cellStyle name="Dziesiętny [0]_Invoices2001Slovakia_10_Nha so 10_Dien1_Copy of KH PHAN BO VON ĐỐI ỨNG NAM 2011 (30 TY phuong án gop WB)" xfId="1613"/>
    <cellStyle name="Dziesietny [0]_Invoices2001Slovakia_10_Nha so 10_Dien1_Copy of KH PHAN BO VON ĐỐI ỨNG NAM 2011 (30 TY phuong án gop WB) 2" xfId="1614"/>
    <cellStyle name="Dziesiętny [0]_Invoices2001Slovakia_10_Nha so 10_Dien1_Copy of KH PHAN BO VON ĐỐI ỨNG NAM 2011 (30 TY phuong án gop WB) 2" xfId="1615"/>
    <cellStyle name="Dziesietny [0]_Invoices2001Slovakia_10_Nha so 10_Dien1_Copy of KH PHAN BO VON ĐỐI ỨNG NAM 2011 (30 TY phuong án gop WB) 2 2" xfId="1616"/>
    <cellStyle name="Dziesiętny [0]_Invoices2001Slovakia_10_Nha so 10_Dien1_Copy of KH PHAN BO VON ĐỐI ỨNG NAM 2011 (30 TY phuong án gop WB) 2 2" xfId="1617"/>
    <cellStyle name="Dziesietny [0]_Invoices2001Slovakia_10_Nha so 10_Dien1_Copy of KH PHAN BO VON ĐỐI ỨNG NAM 2011 (30 TY phuong án gop WB) 3" xfId="1618"/>
    <cellStyle name="Dziesiętny [0]_Invoices2001Slovakia_10_Nha so 10_Dien1_Copy of KH PHAN BO VON ĐỐI ỨNG NAM 2011 (30 TY phuong án gop WB) 3" xfId="1619"/>
    <cellStyle name="Dziesietny [0]_Invoices2001Slovakia_10_Nha so 10_Dien1_Copy of KH PHAN BO VON ĐỐI ỨNG NAM 2011 (30 TY phuong án gop WB) 3 2" xfId="1620"/>
    <cellStyle name="Dziesiętny [0]_Invoices2001Slovakia_10_Nha so 10_Dien1_Copy of KH PHAN BO VON ĐỐI ỨNG NAM 2011 (30 TY phuong án gop WB) 3 2" xfId="1621"/>
    <cellStyle name="Dziesietny [0]_Invoices2001Slovakia_10_Nha so 10_Dien1_Copy of KH PHAN BO VON ĐỐI ỨNG NAM 2011 (30 TY phuong án gop WB) 4" xfId="8355"/>
    <cellStyle name="Dziesiętny [0]_Invoices2001Slovakia_10_Nha so 10_Dien1_Copy of KH PHAN BO VON ĐỐI ỨNG NAM 2011 (30 TY phuong án gop WB) 4" xfId="8356"/>
    <cellStyle name="Dziesietny [0]_Invoices2001Slovakia_10_Nha so 10_Dien1_Copy of KH PHAN BO VON ĐỐI ỨNG NAM 2011 (30 TY phuong án gop WB)_BIEU KE HOACH  2015 (KTN 6.11 sua)" xfId="1622"/>
    <cellStyle name="Dziesiętny [0]_Invoices2001Slovakia_10_Nha so 10_Dien1_Copy of KH PHAN BO VON ĐỐI ỨNG NAM 2011 (30 TY phuong án gop WB)_BIEU KE HOACH  2015 (KTN 6.11 sua)" xfId="1623"/>
    <cellStyle name="Dziesietny [0]_Invoices2001Slovakia_10_Nha so 10_Dien1_DTTD chieng chan Tham lai 29-9-2009" xfId="1624"/>
    <cellStyle name="Dziesiętny [0]_Invoices2001Slovakia_10_Nha so 10_Dien1_DTTD chieng chan Tham lai 29-9-2009" xfId="1625"/>
    <cellStyle name="Dziesietny [0]_Invoices2001Slovakia_10_Nha so 10_Dien1_DTTD chieng chan Tham lai 29-9-2009 2" xfId="1626"/>
    <cellStyle name="Dziesiętny [0]_Invoices2001Slovakia_10_Nha so 10_Dien1_DTTD chieng chan Tham lai 29-9-2009 2" xfId="1627"/>
    <cellStyle name="Dziesietny [0]_Invoices2001Slovakia_10_Nha so 10_Dien1_DTTD chieng chan Tham lai 29-9-2009 2 2" xfId="1628"/>
    <cellStyle name="Dziesiętny [0]_Invoices2001Slovakia_10_Nha so 10_Dien1_DTTD chieng chan Tham lai 29-9-2009 2 2" xfId="1629"/>
    <cellStyle name="Dziesietny [0]_Invoices2001Slovakia_10_Nha so 10_Dien1_DTTD chieng chan Tham lai 29-9-2009 3" xfId="1630"/>
    <cellStyle name="Dziesiętny [0]_Invoices2001Slovakia_10_Nha so 10_Dien1_DTTD chieng chan Tham lai 29-9-2009 3" xfId="1631"/>
    <cellStyle name="Dziesietny [0]_Invoices2001Slovakia_10_Nha so 10_Dien1_DTTD chieng chan Tham lai 29-9-2009 3 2" xfId="1632"/>
    <cellStyle name="Dziesiętny [0]_Invoices2001Slovakia_10_Nha so 10_Dien1_DTTD chieng chan Tham lai 29-9-2009 3 2" xfId="1633"/>
    <cellStyle name="Dziesietny [0]_Invoices2001Slovakia_10_Nha so 10_Dien1_DTTD chieng chan Tham lai 29-9-2009 4" xfId="8357"/>
    <cellStyle name="Dziesiętny [0]_Invoices2001Slovakia_10_Nha so 10_Dien1_DTTD chieng chan Tham lai 29-9-2009 4" xfId="8358"/>
    <cellStyle name="Dziesietny [0]_Invoices2001Slovakia_10_Nha so 10_Dien1_DTTD chieng chan Tham lai 29-9-2009_BIEU KE HOACH  2015 (KTN 6.11 sua)" xfId="1634"/>
    <cellStyle name="Dziesiętny [0]_Invoices2001Slovakia_10_Nha so 10_Dien1_DTTD chieng chan Tham lai 29-9-2009_BIEU KE HOACH  2015 (KTN 6.11 sua)" xfId="1635"/>
    <cellStyle name="Dziesietny [0]_Invoices2001Slovakia_10_Nha so 10_Dien1_Du toan nuoc San Thang (GD2)" xfId="1636"/>
    <cellStyle name="Dziesiętny [0]_Invoices2001Slovakia_10_Nha so 10_Dien1_Du toan nuoc San Thang (GD2)" xfId="1637"/>
    <cellStyle name="Dziesietny [0]_Invoices2001Slovakia_10_Nha so 10_Dien1_Du toan nuoc San Thang (GD2) 2" xfId="1638"/>
    <cellStyle name="Dziesiętny [0]_Invoices2001Slovakia_10_Nha so 10_Dien1_Du toan nuoc San Thang (GD2) 2" xfId="1639"/>
    <cellStyle name="Dziesietny [0]_Invoices2001Slovakia_10_Nha so 10_Dien1_Du toan nuoc San Thang (GD2) 2 2" xfId="1640"/>
    <cellStyle name="Dziesiętny [0]_Invoices2001Slovakia_10_Nha so 10_Dien1_Du toan nuoc San Thang (GD2) 2 2" xfId="1641"/>
    <cellStyle name="Dziesietny [0]_Invoices2001Slovakia_10_Nha so 10_Dien1_Du toan nuoc San Thang (GD2) 3" xfId="1642"/>
    <cellStyle name="Dziesiętny [0]_Invoices2001Slovakia_10_Nha so 10_Dien1_Du toan nuoc San Thang (GD2) 3" xfId="1643"/>
    <cellStyle name="Dziesietny [0]_Invoices2001Slovakia_10_Nha so 10_Dien1_Du toan nuoc San Thang (GD2) 3 2" xfId="1644"/>
    <cellStyle name="Dziesiętny [0]_Invoices2001Slovakia_10_Nha so 10_Dien1_Du toan nuoc San Thang (GD2) 3 2" xfId="1645"/>
    <cellStyle name="Dziesietny [0]_Invoices2001Slovakia_10_Nha so 10_Dien1_Du toan nuoc San Thang (GD2) 4" xfId="1646"/>
    <cellStyle name="Dziesiętny [0]_Invoices2001Slovakia_10_Nha so 10_Dien1_Du toan nuoc San Thang (GD2) 4" xfId="1647"/>
    <cellStyle name="Dziesietny [0]_Invoices2001Slovakia_10_Nha so 10_Dien1_Ke hoach 2010 (theo doi 11-8-2010)" xfId="1648"/>
    <cellStyle name="Dziesiętny [0]_Invoices2001Slovakia_10_Nha so 10_Dien1_Ke hoach 2010 (theo doi 11-8-2010)" xfId="1649"/>
    <cellStyle name="Dziesietny [0]_Invoices2001Slovakia_10_Nha so 10_Dien1_Ke hoach 2010 (theo doi 11-8-2010) 2" xfId="1650"/>
    <cellStyle name="Dziesiętny [0]_Invoices2001Slovakia_10_Nha so 10_Dien1_Ke hoach 2010 (theo doi 11-8-2010) 2" xfId="1651"/>
    <cellStyle name="Dziesietny [0]_Invoices2001Slovakia_10_Nha so 10_Dien1_Ke hoach 2010 (theo doi 11-8-2010) 2 2" xfId="1652"/>
    <cellStyle name="Dziesiętny [0]_Invoices2001Slovakia_10_Nha so 10_Dien1_Ke hoach 2010 (theo doi 11-8-2010) 2 2" xfId="1653"/>
    <cellStyle name="Dziesietny [0]_Invoices2001Slovakia_10_Nha so 10_Dien1_Ke hoach 2010 (theo doi 11-8-2010) 3" xfId="1654"/>
    <cellStyle name="Dziesiętny [0]_Invoices2001Slovakia_10_Nha so 10_Dien1_Ke hoach 2010 (theo doi 11-8-2010) 3" xfId="1655"/>
    <cellStyle name="Dziesietny [0]_Invoices2001Slovakia_10_Nha so 10_Dien1_Ke hoach 2010 (theo doi 11-8-2010) 3 2" xfId="1656"/>
    <cellStyle name="Dziesiętny [0]_Invoices2001Slovakia_10_Nha so 10_Dien1_Ke hoach 2010 (theo doi 11-8-2010) 3 2" xfId="1657"/>
    <cellStyle name="Dziesietny [0]_Invoices2001Slovakia_10_Nha so 10_Dien1_Ke hoach 2010 (theo doi 11-8-2010) 4" xfId="1658"/>
    <cellStyle name="Dziesiętny [0]_Invoices2001Slovakia_10_Nha so 10_Dien1_Ke hoach 2010 (theo doi 11-8-2010) 4" xfId="1659"/>
    <cellStyle name="Dziesietny [0]_Invoices2001Slovakia_10_Nha so 10_Dien1_ke hoach dau thau 30-6-2010" xfId="1660"/>
    <cellStyle name="Dziesiętny [0]_Invoices2001Slovakia_10_Nha so 10_Dien1_ke hoach dau thau 30-6-2010" xfId="1661"/>
    <cellStyle name="Dziesietny [0]_Invoices2001Slovakia_10_Nha so 10_Dien1_ke hoach dau thau 30-6-2010 2" xfId="1662"/>
    <cellStyle name="Dziesiętny [0]_Invoices2001Slovakia_10_Nha so 10_Dien1_ke hoach dau thau 30-6-2010 2" xfId="1663"/>
    <cellStyle name="Dziesietny [0]_Invoices2001Slovakia_10_Nha so 10_Dien1_ke hoach dau thau 30-6-2010 2 2" xfId="1664"/>
    <cellStyle name="Dziesiętny [0]_Invoices2001Slovakia_10_Nha so 10_Dien1_ke hoach dau thau 30-6-2010 2 2" xfId="1665"/>
    <cellStyle name="Dziesietny [0]_Invoices2001Slovakia_10_Nha so 10_Dien1_ke hoach dau thau 30-6-2010 3" xfId="1666"/>
    <cellStyle name="Dziesiętny [0]_Invoices2001Slovakia_10_Nha so 10_Dien1_ke hoach dau thau 30-6-2010 3" xfId="1667"/>
    <cellStyle name="Dziesietny [0]_Invoices2001Slovakia_10_Nha so 10_Dien1_ke hoach dau thau 30-6-2010 3 2" xfId="1668"/>
    <cellStyle name="Dziesiętny [0]_Invoices2001Slovakia_10_Nha so 10_Dien1_ke hoach dau thau 30-6-2010 3 2" xfId="1669"/>
    <cellStyle name="Dziesietny [0]_Invoices2001Slovakia_10_Nha so 10_Dien1_ke hoach dau thau 30-6-2010 4" xfId="1670"/>
    <cellStyle name="Dziesiętny [0]_Invoices2001Slovakia_10_Nha so 10_Dien1_ke hoach dau thau 30-6-2010 4" xfId="1671"/>
    <cellStyle name="Dziesietny [0]_Invoices2001Slovakia_10_Nha so 10_Dien1_KH Von 2012 gui BKH 1" xfId="1672"/>
    <cellStyle name="Dziesiętny [0]_Invoices2001Slovakia_10_Nha so 10_Dien1_KH Von 2012 gui BKH 1" xfId="1673"/>
    <cellStyle name="Dziesietny [0]_Invoices2001Slovakia_10_Nha so 10_Dien1_KH Von 2012 gui BKH 1 2" xfId="1674"/>
    <cellStyle name="Dziesiętny [0]_Invoices2001Slovakia_10_Nha so 10_Dien1_KH Von 2012 gui BKH 1 2" xfId="1675"/>
    <cellStyle name="Dziesietny [0]_Invoices2001Slovakia_10_Nha so 10_Dien1_KH Von 2012 gui BKH 1 2 2" xfId="1676"/>
    <cellStyle name="Dziesiętny [0]_Invoices2001Slovakia_10_Nha so 10_Dien1_KH Von 2012 gui BKH 1 2 2" xfId="1677"/>
    <cellStyle name="Dziesietny [0]_Invoices2001Slovakia_10_Nha so 10_Dien1_KH Von 2012 gui BKH 1 3" xfId="1678"/>
    <cellStyle name="Dziesiętny [0]_Invoices2001Slovakia_10_Nha so 10_Dien1_KH Von 2012 gui BKH 1 3" xfId="1679"/>
    <cellStyle name="Dziesietny [0]_Invoices2001Slovakia_10_Nha so 10_Dien1_KH Von 2012 gui BKH 1 3 2" xfId="1680"/>
    <cellStyle name="Dziesiętny [0]_Invoices2001Slovakia_10_Nha so 10_Dien1_KH Von 2012 gui BKH 1 3 2" xfId="1681"/>
    <cellStyle name="Dziesietny [0]_Invoices2001Slovakia_10_Nha so 10_Dien1_KH Von 2012 gui BKH 1 4" xfId="8359"/>
    <cellStyle name="Dziesiętny [0]_Invoices2001Slovakia_10_Nha so 10_Dien1_KH Von 2012 gui BKH 1 4" xfId="8360"/>
    <cellStyle name="Dziesietny [0]_Invoices2001Slovakia_10_Nha so 10_Dien1_KH Von 2012 gui BKH 1_BIEU KE HOACH  2015 (KTN 6.11 sua)" xfId="1682"/>
    <cellStyle name="Dziesiętny [0]_Invoices2001Slovakia_10_Nha so 10_Dien1_KH Von 2012 gui BKH 1_BIEU KE HOACH  2015 (KTN 6.11 sua)" xfId="1683"/>
    <cellStyle name="Dziesietny [0]_Invoices2001Slovakia_10_Nha so 10_Dien1_QD ke hoach dau thau" xfId="1684"/>
    <cellStyle name="Dziesiętny [0]_Invoices2001Slovakia_10_Nha so 10_Dien1_QD ke hoach dau thau" xfId="1685"/>
    <cellStyle name="Dziesietny [0]_Invoices2001Slovakia_10_Nha so 10_Dien1_QD ke hoach dau thau 2" xfId="1686"/>
    <cellStyle name="Dziesiętny [0]_Invoices2001Slovakia_10_Nha so 10_Dien1_QD ke hoach dau thau 2" xfId="1687"/>
    <cellStyle name="Dziesietny [0]_Invoices2001Slovakia_10_Nha so 10_Dien1_QD ke hoach dau thau 2 2" xfId="1688"/>
    <cellStyle name="Dziesiętny [0]_Invoices2001Slovakia_10_Nha so 10_Dien1_QD ke hoach dau thau 2 2" xfId="1689"/>
    <cellStyle name="Dziesietny [0]_Invoices2001Slovakia_10_Nha so 10_Dien1_QD ke hoach dau thau 3" xfId="1690"/>
    <cellStyle name="Dziesiętny [0]_Invoices2001Slovakia_10_Nha so 10_Dien1_QD ke hoach dau thau 3" xfId="1691"/>
    <cellStyle name="Dziesietny [0]_Invoices2001Slovakia_10_Nha so 10_Dien1_QD ke hoach dau thau 3 2" xfId="1692"/>
    <cellStyle name="Dziesiętny [0]_Invoices2001Slovakia_10_Nha so 10_Dien1_QD ke hoach dau thau 3 2" xfId="1693"/>
    <cellStyle name="Dziesietny [0]_Invoices2001Slovakia_10_Nha so 10_Dien1_QD ke hoach dau thau 4" xfId="1694"/>
    <cellStyle name="Dziesiętny [0]_Invoices2001Slovakia_10_Nha so 10_Dien1_QD ke hoach dau thau 4" xfId="1695"/>
    <cellStyle name="Dziesietny [0]_Invoices2001Slovakia_10_Nha so 10_Dien1_tinh toan hoang ha" xfId="1696"/>
    <cellStyle name="Dziesiętny [0]_Invoices2001Slovakia_10_Nha so 10_Dien1_tinh toan hoang ha" xfId="1697"/>
    <cellStyle name="Dziesietny [0]_Invoices2001Slovakia_10_Nha so 10_Dien1_tinh toan hoang ha 2" xfId="1698"/>
    <cellStyle name="Dziesiętny [0]_Invoices2001Slovakia_10_Nha so 10_Dien1_tinh toan hoang ha 2" xfId="1699"/>
    <cellStyle name="Dziesietny [0]_Invoices2001Slovakia_10_Nha so 10_Dien1_tinh toan hoang ha 2 2" xfId="1700"/>
    <cellStyle name="Dziesiętny [0]_Invoices2001Slovakia_10_Nha so 10_Dien1_tinh toan hoang ha 2 2" xfId="1701"/>
    <cellStyle name="Dziesietny [0]_Invoices2001Slovakia_10_Nha so 10_Dien1_tinh toan hoang ha 3" xfId="1702"/>
    <cellStyle name="Dziesiętny [0]_Invoices2001Slovakia_10_Nha so 10_Dien1_tinh toan hoang ha 3" xfId="1703"/>
    <cellStyle name="Dziesietny [0]_Invoices2001Slovakia_10_Nha so 10_Dien1_tinh toan hoang ha 3 2" xfId="1704"/>
    <cellStyle name="Dziesiętny [0]_Invoices2001Slovakia_10_Nha so 10_Dien1_tinh toan hoang ha 3 2" xfId="1705"/>
    <cellStyle name="Dziesietny [0]_Invoices2001Slovakia_10_Nha so 10_Dien1_tinh toan hoang ha 4" xfId="1706"/>
    <cellStyle name="Dziesiętny [0]_Invoices2001Slovakia_10_Nha so 10_Dien1_tinh toan hoang ha 4" xfId="1707"/>
    <cellStyle name="Dziesietny [0]_Invoices2001Slovakia_10_Nha so 10_Dien1_Tong von ĐTPT" xfId="1708"/>
    <cellStyle name="Dziesiętny [0]_Invoices2001Slovakia_10_Nha so 10_Dien1_Tong von ĐTPT" xfId="1709"/>
    <cellStyle name="Dziesietny [0]_Invoices2001Slovakia_10_Nha so 10_Dien1_Tong von ĐTPT 2" xfId="1710"/>
    <cellStyle name="Dziesiętny [0]_Invoices2001Slovakia_10_Nha so 10_Dien1_Tong von ĐTPT 2" xfId="1711"/>
    <cellStyle name="Dziesietny [0]_Invoices2001Slovakia_10_Nha so 10_Dien1_Tong von ĐTPT 2 2" xfId="1712"/>
    <cellStyle name="Dziesiętny [0]_Invoices2001Slovakia_10_Nha so 10_Dien1_Tong von ĐTPT 2 2" xfId="1713"/>
    <cellStyle name="Dziesietny [0]_Invoices2001Slovakia_10_Nha so 10_Dien1_Tong von ĐTPT 3" xfId="1714"/>
    <cellStyle name="Dziesiętny [0]_Invoices2001Slovakia_10_Nha so 10_Dien1_Tong von ĐTPT 3" xfId="1715"/>
    <cellStyle name="Dziesietny [0]_Invoices2001Slovakia_10_Nha so 10_Dien1_Tong von ĐTPT 3 2" xfId="1716"/>
    <cellStyle name="Dziesiętny [0]_Invoices2001Slovakia_10_Nha so 10_Dien1_Tong von ĐTPT 3 2" xfId="1717"/>
    <cellStyle name="Dziesietny [0]_Invoices2001Slovakia_10_Nha so 10_Dien1_Tong von ĐTPT 4" xfId="1718"/>
    <cellStyle name="Dziesiętny [0]_Invoices2001Slovakia_10_Nha so 10_Dien1_Tong von ĐTPT 4" xfId="1719"/>
    <cellStyle name="Dziesietny [0]_Invoices2001Slovakia_bang so sanh gia tri" xfId="1720"/>
    <cellStyle name="Dziesiętny [0]_Invoices2001Slovakia_bao_cao_TH_th_cong_tac_dau_thau_-_ngay251209" xfId="1721"/>
    <cellStyle name="Dziesietny [0]_Invoices2001Slovakia_bieu tong hop lai kh von 2011 gui phong TH-KTDN" xfId="1722"/>
    <cellStyle name="Dziesiętny [0]_Invoices2001Slovakia_bieu tong hop lai kh von 2011 gui phong TH-KTDN" xfId="1723"/>
    <cellStyle name="Dziesietny [0]_Invoices2001Slovakia_bieu tong hop lai kh von 2011 gui phong TH-KTDN 2" xfId="1724"/>
    <cellStyle name="Dziesiętny [0]_Invoices2001Slovakia_bieu tong hop lai kh von 2011 gui phong TH-KTDN 2" xfId="1725"/>
    <cellStyle name="Dziesietny [0]_Invoices2001Slovakia_bieu tong hop lai kh von 2011 gui phong TH-KTDN 2 2" xfId="1726"/>
    <cellStyle name="Dziesiętny [0]_Invoices2001Slovakia_bieu tong hop lai kh von 2011 gui phong TH-KTDN 2 2" xfId="1727"/>
    <cellStyle name="Dziesietny [0]_Invoices2001Slovakia_bieu tong hop lai kh von 2011 gui phong TH-KTDN 3" xfId="1728"/>
    <cellStyle name="Dziesiętny [0]_Invoices2001Slovakia_bieu tong hop lai kh von 2011 gui phong TH-KTDN 3" xfId="1729"/>
    <cellStyle name="Dziesietny [0]_Invoices2001Slovakia_bieu tong hop lai kh von 2011 gui phong TH-KTDN 3 2" xfId="1730"/>
    <cellStyle name="Dziesiętny [0]_Invoices2001Slovakia_bieu tong hop lai kh von 2011 gui phong TH-KTDN 3 2" xfId="1731"/>
    <cellStyle name="Dziesietny [0]_Invoices2001Slovakia_bieu tong hop lai kh von 2011 gui phong TH-KTDN 4" xfId="8361"/>
    <cellStyle name="Dziesiętny [0]_Invoices2001Slovakia_bieu tong hop lai kh von 2011 gui phong TH-KTDN 4" xfId="8362"/>
    <cellStyle name="Dziesietny [0]_Invoices2001Slovakia_bieu tong hop lai kh von 2011 gui phong TH-KTDN_BIEU KE HOACH  2015 (KTN 6.11 sua)" xfId="1732"/>
    <cellStyle name="Dziesiętny [0]_Invoices2001Slovakia_bieu tong hop lai kh von 2011 gui phong TH-KTDN_BIEU KE HOACH  2015 (KTN 6.11 sua)" xfId="1733"/>
    <cellStyle name="Dziesietny [0]_Invoices2001Slovakia_BIỂU TỔNG HỢP LẦN CUỐI SỬA THEO NGHI QUYẾT SỐ 81" xfId="1734"/>
    <cellStyle name="Dziesiętny [0]_Invoices2001Slovakia_Book1" xfId="1735"/>
    <cellStyle name="Dziesietny [0]_Invoices2001Slovakia_Book1 2" xfId="8363"/>
    <cellStyle name="Dziesiętny [0]_Invoices2001Slovakia_Book1 2" xfId="8364"/>
    <cellStyle name="Dziesietny [0]_Invoices2001Slovakia_Book1 3" xfId="8365"/>
    <cellStyle name="Dziesiętny [0]_Invoices2001Slovakia_Book1 3" xfId="8366"/>
    <cellStyle name="Dziesietny [0]_Invoices2001Slovakia_Book1 4" xfId="8367"/>
    <cellStyle name="Dziesiętny [0]_Invoices2001Slovakia_Book1 4" xfId="8368"/>
    <cellStyle name="Dziesietny [0]_Invoices2001Slovakia_Book1_1" xfId="1736"/>
    <cellStyle name="Dziesiętny [0]_Invoices2001Slovakia_Book1_1" xfId="1737"/>
    <cellStyle name="Dziesietny [0]_Invoices2001Slovakia_Book1_1 2" xfId="1738"/>
    <cellStyle name="Dziesiętny [0]_Invoices2001Slovakia_Book1_1 2" xfId="1739"/>
    <cellStyle name="Dziesietny [0]_Invoices2001Slovakia_Book1_1 3" xfId="1740"/>
    <cellStyle name="Dziesiętny [0]_Invoices2001Slovakia_Book1_1 3" xfId="1741"/>
    <cellStyle name="Dziesietny [0]_Invoices2001Slovakia_Book1_1 4" xfId="1742"/>
    <cellStyle name="Dziesiętny [0]_Invoices2001Slovakia_Book1_1 4" xfId="1743"/>
    <cellStyle name="Dziesietny [0]_Invoices2001Slovakia_Book1_1_bieu ke hoach dau thau" xfId="1744"/>
    <cellStyle name="Dziesiętny [0]_Invoices2001Slovakia_Book1_1_bieu ke hoach dau thau" xfId="1745"/>
    <cellStyle name="Dziesietny [0]_Invoices2001Slovakia_Book1_1_bieu ke hoach dau thau 2" xfId="1746"/>
    <cellStyle name="Dziesiętny [0]_Invoices2001Slovakia_Book1_1_bieu ke hoach dau thau 2" xfId="1747"/>
    <cellStyle name="Dziesietny [0]_Invoices2001Slovakia_Book1_1_bieu ke hoach dau thau 2 2" xfId="1748"/>
    <cellStyle name="Dziesiętny [0]_Invoices2001Slovakia_Book1_1_bieu ke hoach dau thau 2 2" xfId="1749"/>
    <cellStyle name="Dziesietny [0]_Invoices2001Slovakia_Book1_1_bieu ke hoach dau thau 3" xfId="1750"/>
    <cellStyle name="Dziesiętny [0]_Invoices2001Slovakia_Book1_1_bieu ke hoach dau thau 3" xfId="1751"/>
    <cellStyle name="Dziesietny [0]_Invoices2001Slovakia_Book1_1_bieu ke hoach dau thau 3 2" xfId="1752"/>
    <cellStyle name="Dziesiętny [0]_Invoices2001Slovakia_Book1_1_bieu ke hoach dau thau 3 2" xfId="1753"/>
    <cellStyle name="Dziesietny [0]_Invoices2001Slovakia_Book1_1_bieu ke hoach dau thau 4" xfId="1754"/>
    <cellStyle name="Dziesiętny [0]_Invoices2001Slovakia_Book1_1_bieu ke hoach dau thau 4" xfId="1755"/>
    <cellStyle name="Dziesietny [0]_Invoices2001Slovakia_Book1_1_bieu ke hoach dau thau truong mam non SKH" xfId="1756"/>
    <cellStyle name="Dziesiętny [0]_Invoices2001Slovakia_Book1_1_bieu ke hoach dau thau truong mam non SKH" xfId="1757"/>
    <cellStyle name="Dziesietny [0]_Invoices2001Slovakia_Book1_1_bieu ke hoach dau thau truong mam non SKH 2" xfId="1758"/>
    <cellStyle name="Dziesiętny [0]_Invoices2001Slovakia_Book1_1_bieu ke hoach dau thau truong mam non SKH 2" xfId="1759"/>
    <cellStyle name="Dziesietny [0]_Invoices2001Slovakia_Book1_1_bieu ke hoach dau thau truong mam non SKH 2 2" xfId="1760"/>
    <cellStyle name="Dziesiętny [0]_Invoices2001Slovakia_Book1_1_bieu ke hoach dau thau truong mam non SKH 2 2" xfId="1761"/>
    <cellStyle name="Dziesietny [0]_Invoices2001Slovakia_Book1_1_bieu ke hoach dau thau truong mam non SKH 3" xfId="1762"/>
    <cellStyle name="Dziesiętny [0]_Invoices2001Slovakia_Book1_1_bieu ke hoach dau thau truong mam non SKH 3" xfId="1763"/>
    <cellStyle name="Dziesietny [0]_Invoices2001Slovakia_Book1_1_bieu ke hoach dau thau truong mam non SKH 3 2" xfId="1764"/>
    <cellStyle name="Dziesiętny [0]_Invoices2001Slovakia_Book1_1_bieu ke hoach dau thau truong mam non SKH 3 2" xfId="1765"/>
    <cellStyle name="Dziesietny [0]_Invoices2001Slovakia_Book1_1_bieu ke hoach dau thau truong mam non SKH 4" xfId="1766"/>
    <cellStyle name="Dziesiętny [0]_Invoices2001Slovakia_Book1_1_bieu ke hoach dau thau truong mam non SKH 4" xfId="1767"/>
    <cellStyle name="Dziesietny [0]_Invoices2001Slovakia_Book1_1_bieu tong hop lai kh von 2011 gui phong TH-KTDN" xfId="1768"/>
    <cellStyle name="Dziesiętny [0]_Invoices2001Slovakia_Book1_1_bieu tong hop lai kh von 2011 gui phong TH-KTDN" xfId="1769"/>
    <cellStyle name="Dziesietny [0]_Invoices2001Slovakia_Book1_1_bieu tong hop lai kh von 2011 gui phong TH-KTDN 2" xfId="1770"/>
    <cellStyle name="Dziesiętny [0]_Invoices2001Slovakia_Book1_1_bieu tong hop lai kh von 2011 gui phong TH-KTDN 2" xfId="1771"/>
    <cellStyle name="Dziesietny [0]_Invoices2001Slovakia_Book1_1_bieu tong hop lai kh von 2011 gui phong TH-KTDN 2 2" xfId="1772"/>
    <cellStyle name="Dziesiętny [0]_Invoices2001Slovakia_Book1_1_bieu tong hop lai kh von 2011 gui phong TH-KTDN 2 2" xfId="1773"/>
    <cellStyle name="Dziesietny [0]_Invoices2001Slovakia_Book1_1_bieu tong hop lai kh von 2011 gui phong TH-KTDN 3" xfId="1774"/>
    <cellStyle name="Dziesiętny [0]_Invoices2001Slovakia_Book1_1_bieu tong hop lai kh von 2011 gui phong TH-KTDN 3" xfId="1775"/>
    <cellStyle name="Dziesietny [0]_Invoices2001Slovakia_Book1_1_bieu tong hop lai kh von 2011 gui phong TH-KTDN 3 2" xfId="1776"/>
    <cellStyle name="Dziesiętny [0]_Invoices2001Slovakia_Book1_1_bieu tong hop lai kh von 2011 gui phong TH-KTDN 3 2" xfId="1777"/>
    <cellStyle name="Dziesietny [0]_Invoices2001Slovakia_Book1_1_bieu tong hop lai kh von 2011 gui phong TH-KTDN 4" xfId="8369"/>
    <cellStyle name="Dziesiętny [0]_Invoices2001Slovakia_Book1_1_bieu tong hop lai kh von 2011 gui phong TH-KTDN 4" xfId="8370"/>
    <cellStyle name="Dziesietny [0]_Invoices2001Slovakia_Book1_1_bieu tong hop lai kh von 2011 gui phong TH-KTDN_BIEU KE HOACH  2015 (KTN 6.11 sua)" xfId="1778"/>
    <cellStyle name="Dziesiętny [0]_Invoices2001Slovakia_Book1_1_bieu tong hop lai kh von 2011 gui phong TH-KTDN_BIEU KE HOACH  2015 (KTN 6.11 sua)" xfId="1779"/>
    <cellStyle name="Dziesietny [0]_Invoices2001Slovakia_Book1_1_Book1" xfId="1780"/>
    <cellStyle name="Dziesiętny [0]_Invoices2001Slovakia_Book1_1_Book1" xfId="1781"/>
    <cellStyle name="Dziesietny [0]_Invoices2001Slovakia_Book1_1_Book1 2" xfId="8371"/>
    <cellStyle name="Dziesiętny [0]_Invoices2001Slovakia_Book1_1_Book1 2" xfId="8372"/>
    <cellStyle name="Dziesietny [0]_Invoices2001Slovakia_Book1_1_Book1 3" xfId="8373"/>
    <cellStyle name="Dziesiętny [0]_Invoices2001Slovakia_Book1_1_Book1 3" xfId="8374"/>
    <cellStyle name="Dziesietny [0]_Invoices2001Slovakia_Book1_1_Book1 4" xfId="8375"/>
    <cellStyle name="Dziesiętny [0]_Invoices2001Slovakia_Book1_1_Book1 4" xfId="8376"/>
    <cellStyle name="Dziesietny [0]_Invoices2001Slovakia_Book1_1_Book1_1" xfId="1782"/>
    <cellStyle name="Dziesiętny [0]_Invoices2001Slovakia_Book1_1_Book1_1" xfId="1783"/>
    <cellStyle name="Dziesietny [0]_Invoices2001Slovakia_Book1_1_Book1_1 2" xfId="1784"/>
    <cellStyle name="Dziesiętny [0]_Invoices2001Slovakia_Book1_1_Book1_1 2" xfId="1785"/>
    <cellStyle name="Dziesietny [0]_Invoices2001Slovakia_Book1_1_Book1_1 2 2" xfId="1786"/>
    <cellStyle name="Dziesiętny [0]_Invoices2001Slovakia_Book1_1_Book1_1 2 2" xfId="1787"/>
    <cellStyle name="Dziesietny [0]_Invoices2001Slovakia_Book1_1_Book1_1 3" xfId="1788"/>
    <cellStyle name="Dziesiętny [0]_Invoices2001Slovakia_Book1_1_Book1_1 3" xfId="1789"/>
    <cellStyle name="Dziesietny [0]_Invoices2001Slovakia_Book1_1_Book1_1 3 2" xfId="1790"/>
    <cellStyle name="Dziesiętny [0]_Invoices2001Slovakia_Book1_1_Book1_1 3 2" xfId="1791"/>
    <cellStyle name="Dziesietny [0]_Invoices2001Slovakia_Book1_1_Book1_1 4" xfId="1792"/>
    <cellStyle name="Dziesiętny [0]_Invoices2001Slovakia_Book1_1_Book1_1 4" xfId="1793"/>
    <cellStyle name="Dziesietny [0]_Invoices2001Slovakia_Book1_1_Book1_1_Ke hoach 2010 (theo doi 11-8-2010)" xfId="1794"/>
    <cellStyle name="Dziesiętny [0]_Invoices2001Slovakia_Book1_1_Book1_1_Ke hoach 2010 (theo doi 11-8-2010)" xfId="1795"/>
    <cellStyle name="Dziesietny [0]_Invoices2001Slovakia_Book1_1_Book1_1_Ke hoach 2010 (theo doi 11-8-2010) 2" xfId="1796"/>
    <cellStyle name="Dziesiętny [0]_Invoices2001Slovakia_Book1_1_Book1_1_Ke hoach 2010 (theo doi 11-8-2010) 2" xfId="1797"/>
    <cellStyle name="Dziesietny [0]_Invoices2001Slovakia_Book1_1_Book1_1_Ke hoach 2010 (theo doi 11-8-2010) 2 2" xfId="1798"/>
    <cellStyle name="Dziesiętny [0]_Invoices2001Slovakia_Book1_1_Book1_1_Ke hoach 2010 (theo doi 11-8-2010) 2 2" xfId="1799"/>
    <cellStyle name="Dziesietny [0]_Invoices2001Slovakia_Book1_1_Book1_1_Ke hoach 2010 (theo doi 11-8-2010) 3" xfId="1800"/>
    <cellStyle name="Dziesiętny [0]_Invoices2001Slovakia_Book1_1_Book1_1_Ke hoach 2010 (theo doi 11-8-2010) 3" xfId="1801"/>
    <cellStyle name="Dziesietny [0]_Invoices2001Slovakia_Book1_1_Book1_1_Ke hoach 2010 (theo doi 11-8-2010) 3 2" xfId="1802"/>
    <cellStyle name="Dziesiętny [0]_Invoices2001Slovakia_Book1_1_Book1_1_Ke hoach 2010 (theo doi 11-8-2010) 3 2" xfId="1803"/>
    <cellStyle name="Dziesietny [0]_Invoices2001Slovakia_Book1_1_Book1_1_Ke hoach 2010 (theo doi 11-8-2010) 4" xfId="8377"/>
    <cellStyle name="Dziesiętny [0]_Invoices2001Slovakia_Book1_1_Book1_1_Ke hoach 2010 (theo doi 11-8-2010) 4" xfId="8378"/>
    <cellStyle name="Dziesietny [0]_Invoices2001Slovakia_Book1_1_Book1_1_Ke hoach 2010 (theo doi 11-8-2010)_BIEU KE HOACH  2015 (KTN 6.11 sua)" xfId="1804"/>
    <cellStyle name="Dziesiętny [0]_Invoices2001Slovakia_Book1_1_Book1_1_Ke hoach 2010 (theo doi 11-8-2010)_BIEU KE HOACH  2015 (KTN 6.11 sua)" xfId="1805"/>
    <cellStyle name="Dziesietny [0]_Invoices2001Slovakia_Book1_1_Book1_1_ke hoach dau thau 30-6-2010" xfId="1806"/>
    <cellStyle name="Dziesiętny [0]_Invoices2001Slovakia_Book1_1_Book1_1_ke hoach dau thau 30-6-2010" xfId="1807"/>
    <cellStyle name="Dziesietny [0]_Invoices2001Slovakia_Book1_1_Book1_1_ke hoach dau thau 30-6-2010 2" xfId="1808"/>
    <cellStyle name="Dziesiętny [0]_Invoices2001Slovakia_Book1_1_Book1_1_ke hoach dau thau 30-6-2010 2" xfId="1809"/>
    <cellStyle name="Dziesietny [0]_Invoices2001Slovakia_Book1_1_Book1_1_ke hoach dau thau 30-6-2010 2 2" xfId="1810"/>
    <cellStyle name="Dziesiętny [0]_Invoices2001Slovakia_Book1_1_Book1_1_ke hoach dau thau 30-6-2010 2 2" xfId="1811"/>
    <cellStyle name="Dziesietny [0]_Invoices2001Slovakia_Book1_1_Book1_1_ke hoach dau thau 30-6-2010 3" xfId="1812"/>
    <cellStyle name="Dziesiętny [0]_Invoices2001Slovakia_Book1_1_Book1_1_ke hoach dau thau 30-6-2010 3" xfId="1813"/>
    <cellStyle name="Dziesietny [0]_Invoices2001Slovakia_Book1_1_Book1_1_ke hoach dau thau 30-6-2010 3 2" xfId="1814"/>
    <cellStyle name="Dziesiętny [0]_Invoices2001Slovakia_Book1_1_Book1_1_ke hoach dau thau 30-6-2010 3 2" xfId="1815"/>
    <cellStyle name="Dziesietny [0]_Invoices2001Slovakia_Book1_1_Book1_1_ke hoach dau thau 30-6-2010 4" xfId="8379"/>
    <cellStyle name="Dziesiętny [0]_Invoices2001Slovakia_Book1_1_Book1_1_ke hoach dau thau 30-6-2010 4" xfId="8380"/>
    <cellStyle name="Dziesietny [0]_Invoices2001Slovakia_Book1_1_Book1_1_ke hoach dau thau 30-6-2010_BIEU KE HOACH  2015 (KTN 6.11 sua)" xfId="1816"/>
    <cellStyle name="Dziesiętny [0]_Invoices2001Slovakia_Book1_1_Book1_1_ke hoach dau thau 30-6-2010_BIEU KE HOACH  2015 (KTN 6.11 sua)" xfId="1817"/>
    <cellStyle name="Dziesietny [0]_Invoices2001Slovakia_Book1_1_Book1_2" xfId="1818"/>
    <cellStyle name="Dziesiętny [0]_Invoices2001Slovakia_Book1_1_Book1_2" xfId="1819"/>
    <cellStyle name="Dziesietny [0]_Invoices2001Slovakia_Book1_1_Book1_bieu ke hoach dau thau" xfId="1820"/>
    <cellStyle name="Dziesiętny [0]_Invoices2001Slovakia_Book1_1_Book1_bieu ke hoach dau thau" xfId="1821"/>
    <cellStyle name="Dziesietny [0]_Invoices2001Slovakia_Book1_1_Book1_bieu ke hoach dau thau 2" xfId="1822"/>
    <cellStyle name="Dziesiętny [0]_Invoices2001Slovakia_Book1_1_Book1_bieu ke hoach dau thau 2" xfId="1823"/>
    <cellStyle name="Dziesietny [0]_Invoices2001Slovakia_Book1_1_Book1_bieu ke hoach dau thau 2 2" xfId="1824"/>
    <cellStyle name="Dziesiętny [0]_Invoices2001Slovakia_Book1_1_Book1_bieu ke hoach dau thau 2 2" xfId="1825"/>
    <cellStyle name="Dziesietny [0]_Invoices2001Slovakia_Book1_1_Book1_bieu ke hoach dau thau 3" xfId="1826"/>
    <cellStyle name="Dziesiętny [0]_Invoices2001Slovakia_Book1_1_Book1_bieu ke hoach dau thau 3" xfId="1827"/>
    <cellStyle name="Dziesietny [0]_Invoices2001Slovakia_Book1_1_Book1_bieu ke hoach dau thau 3 2" xfId="1828"/>
    <cellStyle name="Dziesiętny [0]_Invoices2001Slovakia_Book1_1_Book1_bieu ke hoach dau thau 3 2" xfId="1829"/>
    <cellStyle name="Dziesietny [0]_Invoices2001Slovakia_Book1_1_Book1_bieu ke hoach dau thau 4" xfId="8381"/>
    <cellStyle name="Dziesiętny [0]_Invoices2001Slovakia_Book1_1_Book1_bieu ke hoach dau thau 4" xfId="8382"/>
    <cellStyle name="Dziesietny [0]_Invoices2001Slovakia_Book1_1_Book1_bieu ke hoach dau thau truong mam non SKH" xfId="1830"/>
    <cellStyle name="Dziesiętny [0]_Invoices2001Slovakia_Book1_1_Book1_bieu ke hoach dau thau truong mam non SKH" xfId="1831"/>
    <cellStyle name="Dziesietny [0]_Invoices2001Slovakia_Book1_1_Book1_bieu ke hoach dau thau truong mam non SKH 2" xfId="1832"/>
    <cellStyle name="Dziesiętny [0]_Invoices2001Slovakia_Book1_1_Book1_bieu ke hoach dau thau truong mam non SKH 2" xfId="1833"/>
    <cellStyle name="Dziesietny [0]_Invoices2001Slovakia_Book1_1_Book1_bieu ke hoach dau thau truong mam non SKH 2 2" xfId="1834"/>
    <cellStyle name="Dziesiętny [0]_Invoices2001Slovakia_Book1_1_Book1_bieu ke hoach dau thau truong mam non SKH 2 2" xfId="1835"/>
    <cellStyle name="Dziesietny [0]_Invoices2001Slovakia_Book1_1_Book1_bieu ke hoach dau thau truong mam non SKH 3" xfId="1836"/>
    <cellStyle name="Dziesiętny [0]_Invoices2001Slovakia_Book1_1_Book1_bieu ke hoach dau thau truong mam non SKH 3" xfId="1837"/>
    <cellStyle name="Dziesietny [0]_Invoices2001Slovakia_Book1_1_Book1_bieu ke hoach dau thau truong mam non SKH 3 2" xfId="1838"/>
    <cellStyle name="Dziesiętny [0]_Invoices2001Slovakia_Book1_1_Book1_bieu ke hoach dau thau truong mam non SKH 3 2" xfId="1839"/>
    <cellStyle name="Dziesietny [0]_Invoices2001Slovakia_Book1_1_Book1_bieu ke hoach dau thau truong mam non SKH 4" xfId="8383"/>
    <cellStyle name="Dziesiętny [0]_Invoices2001Slovakia_Book1_1_Book1_bieu ke hoach dau thau truong mam non SKH 4" xfId="8384"/>
    <cellStyle name="Dziesietny [0]_Invoices2001Slovakia_Book1_1_Book1_bieu tong hop lai kh von 2011 gui phong TH-KTDN" xfId="1840"/>
    <cellStyle name="Dziesiętny [0]_Invoices2001Slovakia_Book1_1_Book1_bieu tong hop lai kh von 2011 gui phong TH-KTDN" xfId="1841"/>
    <cellStyle name="Dziesietny [0]_Invoices2001Slovakia_Book1_1_Book1_bieu tong hop lai kh von 2011 gui phong TH-KTDN 2" xfId="1842"/>
    <cellStyle name="Dziesiętny [0]_Invoices2001Slovakia_Book1_1_Book1_bieu tong hop lai kh von 2011 gui phong TH-KTDN 2" xfId="1843"/>
    <cellStyle name="Dziesietny [0]_Invoices2001Slovakia_Book1_1_Book1_bieu tong hop lai kh von 2011 gui phong TH-KTDN 2 2" xfId="1844"/>
    <cellStyle name="Dziesiętny [0]_Invoices2001Slovakia_Book1_1_Book1_bieu tong hop lai kh von 2011 gui phong TH-KTDN 2 2" xfId="1845"/>
    <cellStyle name="Dziesietny [0]_Invoices2001Slovakia_Book1_1_Book1_bieu tong hop lai kh von 2011 gui phong TH-KTDN 3" xfId="1846"/>
    <cellStyle name="Dziesiętny [0]_Invoices2001Slovakia_Book1_1_Book1_bieu tong hop lai kh von 2011 gui phong TH-KTDN 3" xfId="1847"/>
    <cellStyle name="Dziesietny [0]_Invoices2001Slovakia_Book1_1_Book1_bieu tong hop lai kh von 2011 gui phong TH-KTDN 3 2" xfId="1848"/>
    <cellStyle name="Dziesiętny [0]_Invoices2001Slovakia_Book1_1_Book1_bieu tong hop lai kh von 2011 gui phong TH-KTDN 3 2" xfId="1849"/>
    <cellStyle name="Dziesietny [0]_Invoices2001Slovakia_Book1_1_Book1_bieu tong hop lai kh von 2011 gui phong TH-KTDN 4" xfId="8385"/>
    <cellStyle name="Dziesiętny [0]_Invoices2001Slovakia_Book1_1_Book1_bieu tong hop lai kh von 2011 gui phong TH-KTDN 4" xfId="8386"/>
    <cellStyle name="Dziesietny [0]_Invoices2001Slovakia_Book1_1_Book1_bieu tong hop lai kh von 2011 gui phong TH-KTDN_BIEU KE HOACH  2015 (KTN 6.11 sua)" xfId="1850"/>
    <cellStyle name="Dziesiętny [0]_Invoices2001Slovakia_Book1_1_Book1_bieu tong hop lai kh von 2011 gui phong TH-KTDN_BIEU KE HOACH  2015 (KTN 6.11 sua)" xfId="1851"/>
    <cellStyle name="Dziesietny [0]_Invoices2001Slovakia_Book1_1_Book1_Book1" xfId="1852"/>
    <cellStyle name="Dziesiętny [0]_Invoices2001Slovakia_Book1_1_Book1_Book1" xfId="1853"/>
    <cellStyle name="Dziesietny [0]_Invoices2001Slovakia_Book1_1_Book1_Book1 2" xfId="1854"/>
    <cellStyle name="Dziesiętny [0]_Invoices2001Slovakia_Book1_1_Book1_Book1 2" xfId="1855"/>
    <cellStyle name="Dziesietny [0]_Invoices2001Slovakia_Book1_1_Book1_Book1 2 2" xfId="1856"/>
    <cellStyle name="Dziesiętny [0]_Invoices2001Slovakia_Book1_1_Book1_Book1 2 2" xfId="1857"/>
    <cellStyle name="Dziesietny [0]_Invoices2001Slovakia_Book1_1_Book1_Book1 3" xfId="1858"/>
    <cellStyle name="Dziesiętny [0]_Invoices2001Slovakia_Book1_1_Book1_Book1 3" xfId="1859"/>
    <cellStyle name="Dziesietny [0]_Invoices2001Slovakia_Book1_1_Book1_Book1 3 2" xfId="1860"/>
    <cellStyle name="Dziesiętny [0]_Invoices2001Slovakia_Book1_1_Book1_Book1 3 2" xfId="1861"/>
    <cellStyle name="Dziesietny [0]_Invoices2001Slovakia_Book1_1_Book1_Book1 4" xfId="8387"/>
    <cellStyle name="Dziesiętny [0]_Invoices2001Slovakia_Book1_1_Book1_Book1 4" xfId="8388"/>
    <cellStyle name="Dziesietny [0]_Invoices2001Slovakia_Book1_1_Book1_Book1_Ke hoach 2010 (theo doi 11-8-2010)" xfId="1862"/>
    <cellStyle name="Dziesiętny [0]_Invoices2001Slovakia_Book1_1_Book1_Book1_Ke hoach 2010 (theo doi 11-8-2010)" xfId="1863"/>
    <cellStyle name="Dziesietny [0]_Invoices2001Slovakia_Book1_1_Book1_Book1_Ke hoach 2010 (theo doi 11-8-2010) 2" xfId="1864"/>
    <cellStyle name="Dziesiętny [0]_Invoices2001Slovakia_Book1_1_Book1_Book1_Ke hoach 2010 (theo doi 11-8-2010) 2" xfId="1865"/>
    <cellStyle name="Dziesietny [0]_Invoices2001Slovakia_Book1_1_Book1_Book1_Ke hoach 2010 (theo doi 11-8-2010) 2 2" xfId="1866"/>
    <cellStyle name="Dziesiętny [0]_Invoices2001Slovakia_Book1_1_Book1_Book1_Ke hoach 2010 (theo doi 11-8-2010) 2 2" xfId="1867"/>
    <cellStyle name="Dziesietny [0]_Invoices2001Slovakia_Book1_1_Book1_Book1_Ke hoach 2010 (theo doi 11-8-2010) 3" xfId="1868"/>
    <cellStyle name="Dziesiętny [0]_Invoices2001Slovakia_Book1_1_Book1_Book1_Ke hoach 2010 (theo doi 11-8-2010) 3" xfId="1869"/>
    <cellStyle name="Dziesietny [0]_Invoices2001Slovakia_Book1_1_Book1_Book1_Ke hoach 2010 (theo doi 11-8-2010) 3 2" xfId="1870"/>
    <cellStyle name="Dziesiętny [0]_Invoices2001Slovakia_Book1_1_Book1_Book1_Ke hoach 2010 (theo doi 11-8-2010) 3 2" xfId="1871"/>
    <cellStyle name="Dziesietny [0]_Invoices2001Slovakia_Book1_1_Book1_Book1_Ke hoach 2010 (theo doi 11-8-2010) 4" xfId="8389"/>
    <cellStyle name="Dziesiętny [0]_Invoices2001Slovakia_Book1_1_Book1_Book1_Ke hoach 2010 (theo doi 11-8-2010) 4" xfId="8390"/>
    <cellStyle name="Dziesietny [0]_Invoices2001Slovakia_Book1_1_Book1_Book1_Ke hoach 2010 (theo doi 11-8-2010)_BIEU KE HOACH  2015 (KTN 6.11 sua)" xfId="1872"/>
    <cellStyle name="Dziesiętny [0]_Invoices2001Slovakia_Book1_1_Book1_Book1_Ke hoach 2010 (theo doi 11-8-2010)_BIEU KE HOACH  2015 (KTN 6.11 sua)" xfId="1873"/>
    <cellStyle name="Dziesietny [0]_Invoices2001Slovakia_Book1_1_Book1_Book1_ke hoach dau thau 30-6-2010" xfId="1874"/>
    <cellStyle name="Dziesiętny [0]_Invoices2001Slovakia_Book1_1_Book1_Book1_ke hoach dau thau 30-6-2010" xfId="1875"/>
    <cellStyle name="Dziesietny [0]_Invoices2001Slovakia_Book1_1_Book1_Book1_ke hoach dau thau 30-6-2010 2" xfId="1876"/>
    <cellStyle name="Dziesiętny [0]_Invoices2001Slovakia_Book1_1_Book1_Book1_ke hoach dau thau 30-6-2010 2" xfId="1877"/>
    <cellStyle name="Dziesietny [0]_Invoices2001Slovakia_Book1_1_Book1_Book1_ke hoach dau thau 30-6-2010 2 2" xfId="1878"/>
    <cellStyle name="Dziesiętny [0]_Invoices2001Slovakia_Book1_1_Book1_Book1_ke hoach dau thau 30-6-2010 2 2" xfId="1879"/>
    <cellStyle name="Dziesietny [0]_Invoices2001Slovakia_Book1_1_Book1_Book1_ke hoach dau thau 30-6-2010 3" xfId="1880"/>
    <cellStyle name="Dziesiętny [0]_Invoices2001Slovakia_Book1_1_Book1_Book1_ke hoach dau thau 30-6-2010 3" xfId="1881"/>
    <cellStyle name="Dziesietny [0]_Invoices2001Slovakia_Book1_1_Book1_Book1_ke hoach dau thau 30-6-2010 3 2" xfId="1882"/>
    <cellStyle name="Dziesiętny [0]_Invoices2001Slovakia_Book1_1_Book1_Book1_ke hoach dau thau 30-6-2010 3 2" xfId="1883"/>
    <cellStyle name="Dziesietny [0]_Invoices2001Slovakia_Book1_1_Book1_Book1_ke hoach dau thau 30-6-2010 4" xfId="8391"/>
    <cellStyle name="Dziesiętny [0]_Invoices2001Slovakia_Book1_1_Book1_Book1_ke hoach dau thau 30-6-2010 4" xfId="8392"/>
    <cellStyle name="Dziesietny [0]_Invoices2001Slovakia_Book1_1_Book1_Book1_ke hoach dau thau 30-6-2010_BIEU KE HOACH  2015 (KTN 6.11 sua)" xfId="1884"/>
    <cellStyle name="Dziesiętny [0]_Invoices2001Slovakia_Book1_1_Book1_Book1_ke hoach dau thau 30-6-2010_BIEU KE HOACH  2015 (KTN 6.11 sua)" xfId="1885"/>
    <cellStyle name="Dziesietny [0]_Invoices2001Slovakia_Book1_1_Book1_Copy of KH PHAN BO VON ĐỐI ỨNG NAM 2011 (30 TY phuong án gop WB)" xfId="1886"/>
    <cellStyle name="Dziesiętny [0]_Invoices2001Slovakia_Book1_1_Book1_Copy of KH PHAN BO VON ĐỐI ỨNG NAM 2011 (30 TY phuong án gop WB)" xfId="1887"/>
    <cellStyle name="Dziesietny [0]_Invoices2001Slovakia_Book1_1_Book1_Copy of KH PHAN BO VON ĐỐI ỨNG NAM 2011 (30 TY phuong án gop WB) 2" xfId="1888"/>
    <cellStyle name="Dziesiętny [0]_Invoices2001Slovakia_Book1_1_Book1_Copy of KH PHAN BO VON ĐỐI ỨNG NAM 2011 (30 TY phuong án gop WB) 2" xfId="1889"/>
    <cellStyle name="Dziesietny [0]_Invoices2001Slovakia_Book1_1_Book1_Copy of KH PHAN BO VON ĐỐI ỨNG NAM 2011 (30 TY phuong án gop WB) 2 2" xfId="1890"/>
    <cellStyle name="Dziesiętny [0]_Invoices2001Slovakia_Book1_1_Book1_Copy of KH PHAN BO VON ĐỐI ỨNG NAM 2011 (30 TY phuong án gop WB) 2 2" xfId="1891"/>
    <cellStyle name="Dziesietny [0]_Invoices2001Slovakia_Book1_1_Book1_Copy of KH PHAN BO VON ĐỐI ỨNG NAM 2011 (30 TY phuong án gop WB) 3" xfId="1892"/>
    <cellStyle name="Dziesiętny [0]_Invoices2001Slovakia_Book1_1_Book1_Copy of KH PHAN BO VON ĐỐI ỨNG NAM 2011 (30 TY phuong án gop WB) 3" xfId="1893"/>
    <cellStyle name="Dziesietny [0]_Invoices2001Slovakia_Book1_1_Book1_Copy of KH PHAN BO VON ĐỐI ỨNG NAM 2011 (30 TY phuong án gop WB) 3 2" xfId="1894"/>
    <cellStyle name="Dziesiętny [0]_Invoices2001Slovakia_Book1_1_Book1_Copy of KH PHAN BO VON ĐỐI ỨNG NAM 2011 (30 TY phuong án gop WB) 3 2" xfId="1895"/>
    <cellStyle name="Dziesietny [0]_Invoices2001Slovakia_Book1_1_Book1_Copy of KH PHAN BO VON ĐỐI ỨNG NAM 2011 (30 TY phuong án gop WB) 4" xfId="8393"/>
    <cellStyle name="Dziesiętny [0]_Invoices2001Slovakia_Book1_1_Book1_Copy of KH PHAN BO VON ĐỐI ỨNG NAM 2011 (30 TY phuong án gop WB) 4" xfId="8394"/>
    <cellStyle name="Dziesietny [0]_Invoices2001Slovakia_Book1_1_Book1_Copy of KH PHAN BO VON ĐỐI ỨNG NAM 2011 (30 TY phuong án gop WB)_BIEU KE HOACH  2015 (KTN 6.11 sua)" xfId="1896"/>
    <cellStyle name="Dziesiętny [0]_Invoices2001Slovakia_Book1_1_Book1_Copy of KH PHAN BO VON ĐỐI ỨNG NAM 2011 (30 TY phuong án gop WB)_BIEU KE HOACH  2015 (KTN 6.11 sua)" xfId="1897"/>
    <cellStyle name="Dziesietny [0]_Invoices2001Slovakia_Book1_1_Book1_DTTD chieng chan Tham lai 29-9-2009" xfId="1898"/>
    <cellStyle name="Dziesiętny [0]_Invoices2001Slovakia_Book1_1_Book1_DTTD chieng chan Tham lai 29-9-2009" xfId="1899"/>
    <cellStyle name="Dziesietny [0]_Invoices2001Slovakia_Book1_1_Book1_DTTD chieng chan Tham lai 29-9-2009 2" xfId="1900"/>
    <cellStyle name="Dziesiętny [0]_Invoices2001Slovakia_Book1_1_Book1_DTTD chieng chan Tham lai 29-9-2009 2" xfId="1901"/>
    <cellStyle name="Dziesietny [0]_Invoices2001Slovakia_Book1_1_Book1_DTTD chieng chan Tham lai 29-9-2009 2 2" xfId="1902"/>
    <cellStyle name="Dziesiętny [0]_Invoices2001Slovakia_Book1_1_Book1_DTTD chieng chan Tham lai 29-9-2009 2 2" xfId="1903"/>
    <cellStyle name="Dziesietny [0]_Invoices2001Slovakia_Book1_1_Book1_DTTD chieng chan Tham lai 29-9-2009 3" xfId="1904"/>
    <cellStyle name="Dziesiętny [0]_Invoices2001Slovakia_Book1_1_Book1_DTTD chieng chan Tham lai 29-9-2009 3" xfId="1905"/>
    <cellStyle name="Dziesietny [0]_Invoices2001Slovakia_Book1_1_Book1_DTTD chieng chan Tham lai 29-9-2009 3 2" xfId="1906"/>
    <cellStyle name="Dziesiętny [0]_Invoices2001Slovakia_Book1_1_Book1_DTTD chieng chan Tham lai 29-9-2009 3 2" xfId="1907"/>
    <cellStyle name="Dziesietny [0]_Invoices2001Slovakia_Book1_1_Book1_DTTD chieng chan Tham lai 29-9-2009 4" xfId="8395"/>
    <cellStyle name="Dziesiętny [0]_Invoices2001Slovakia_Book1_1_Book1_DTTD chieng chan Tham lai 29-9-2009 4" xfId="8396"/>
    <cellStyle name="Dziesietny [0]_Invoices2001Slovakia_Book1_1_Book1_DTTD chieng chan Tham lai 29-9-2009_BIEU KE HOACH  2015 (KTN 6.11 sua)" xfId="1908"/>
    <cellStyle name="Dziesiętny [0]_Invoices2001Slovakia_Book1_1_Book1_DTTD chieng chan Tham lai 29-9-2009_BIEU KE HOACH  2015 (KTN 6.11 sua)" xfId="1909"/>
    <cellStyle name="Dziesietny [0]_Invoices2001Slovakia_Book1_1_Book1_Du toan nuoc San Thang (GD2)" xfId="1910"/>
    <cellStyle name="Dziesiętny [0]_Invoices2001Slovakia_Book1_1_Book1_Du toan nuoc San Thang (GD2)" xfId="1911"/>
    <cellStyle name="Dziesietny [0]_Invoices2001Slovakia_Book1_1_Book1_Du toan nuoc San Thang (GD2) 2" xfId="1912"/>
    <cellStyle name="Dziesiętny [0]_Invoices2001Slovakia_Book1_1_Book1_Du toan nuoc San Thang (GD2) 2" xfId="1913"/>
    <cellStyle name="Dziesietny [0]_Invoices2001Slovakia_Book1_1_Book1_Du toan nuoc San Thang (GD2) 2 2" xfId="1914"/>
    <cellStyle name="Dziesiętny [0]_Invoices2001Slovakia_Book1_1_Book1_Du toan nuoc San Thang (GD2) 2 2" xfId="1915"/>
    <cellStyle name="Dziesietny [0]_Invoices2001Slovakia_Book1_1_Book1_Du toan nuoc San Thang (GD2) 3" xfId="1916"/>
    <cellStyle name="Dziesiętny [0]_Invoices2001Slovakia_Book1_1_Book1_Du toan nuoc San Thang (GD2) 3" xfId="1917"/>
    <cellStyle name="Dziesietny [0]_Invoices2001Slovakia_Book1_1_Book1_Du toan nuoc San Thang (GD2) 3 2" xfId="1918"/>
    <cellStyle name="Dziesiętny [0]_Invoices2001Slovakia_Book1_1_Book1_Du toan nuoc San Thang (GD2) 3 2" xfId="1919"/>
    <cellStyle name="Dziesietny [0]_Invoices2001Slovakia_Book1_1_Book1_Du toan nuoc San Thang (GD2) 4" xfId="8397"/>
    <cellStyle name="Dziesiętny [0]_Invoices2001Slovakia_Book1_1_Book1_Du toan nuoc San Thang (GD2) 4" xfId="8398"/>
    <cellStyle name="Dziesietny [0]_Invoices2001Slovakia_Book1_1_Book1_Ke hoach 2010 (theo doi 11-8-2010)" xfId="1920"/>
    <cellStyle name="Dziesiętny [0]_Invoices2001Slovakia_Book1_1_Book1_Ke hoach 2010 (theo doi 11-8-2010)" xfId="1921"/>
    <cellStyle name="Dziesietny [0]_Invoices2001Slovakia_Book1_1_Book1_Ke hoach 2010 (theo doi 11-8-2010) 2" xfId="1922"/>
    <cellStyle name="Dziesiętny [0]_Invoices2001Slovakia_Book1_1_Book1_Ke hoach 2010 (theo doi 11-8-2010) 2" xfId="1923"/>
    <cellStyle name="Dziesietny [0]_Invoices2001Slovakia_Book1_1_Book1_Ke hoach 2010 (theo doi 11-8-2010) 2 2" xfId="1924"/>
    <cellStyle name="Dziesiętny [0]_Invoices2001Slovakia_Book1_1_Book1_Ke hoach 2010 (theo doi 11-8-2010) 2 2" xfId="1925"/>
    <cellStyle name="Dziesietny [0]_Invoices2001Slovakia_Book1_1_Book1_Ke hoach 2010 (theo doi 11-8-2010) 3" xfId="1926"/>
    <cellStyle name="Dziesiętny [0]_Invoices2001Slovakia_Book1_1_Book1_Ke hoach 2010 (theo doi 11-8-2010) 3" xfId="1927"/>
    <cellStyle name="Dziesietny [0]_Invoices2001Slovakia_Book1_1_Book1_Ke hoach 2010 (theo doi 11-8-2010) 3 2" xfId="1928"/>
    <cellStyle name="Dziesiętny [0]_Invoices2001Slovakia_Book1_1_Book1_Ke hoach 2010 (theo doi 11-8-2010) 3 2" xfId="1929"/>
    <cellStyle name="Dziesietny [0]_Invoices2001Slovakia_Book1_1_Book1_Ke hoach 2010 (theo doi 11-8-2010) 4" xfId="8399"/>
    <cellStyle name="Dziesiętny [0]_Invoices2001Slovakia_Book1_1_Book1_Ke hoach 2010 (theo doi 11-8-2010) 4" xfId="8400"/>
    <cellStyle name="Dziesietny [0]_Invoices2001Slovakia_Book1_1_Book1_ke hoach dau thau 30-6-2010" xfId="1930"/>
    <cellStyle name="Dziesiętny [0]_Invoices2001Slovakia_Book1_1_Book1_ke hoach dau thau 30-6-2010" xfId="1931"/>
    <cellStyle name="Dziesietny [0]_Invoices2001Slovakia_Book1_1_Book1_ke hoach dau thau 30-6-2010 2" xfId="1932"/>
    <cellStyle name="Dziesiętny [0]_Invoices2001Slovakia_Book1_1_Book1_ke hoach dau thau 30-6-2010 2" xfId="1933"/>
    <cellStyle name="Dziesietny [0]_Invoices2001Slovakia_Book1_1_Book1_ke hoach dau thau 30-6-2010 2 2" xfId="1934"/>
    <cellStyle name="Dziesiętny [0]_Invoices2001Slovakia_Book1_1_Book1_ke hoach dau thau 30-6-2010 2 2" xfId="1935"/>
    <cellStyle name="Dziesietny [0]_Invoices2001Slovakia_Book1_1_Book1_ke hoach dau thau 30-6-2010 3" xfId="1936"/>
    <cellStyle name="Dziesiętny [0]_Invoices2001Slovakia_Book1_1_Book1_ke hoach dau thau 30-6-2010 3" xfId="1937"/>
    <cellStyle name="Dziesietny [0]_Invoices2001Slovakia_Book1_1_Book1_ke hoach dau thau 30-6-2010 3 2" xfId="1938"/>
    <cellStyle name="Dziesiętny [0]_Invoices2001Slovakia_Book1_1_Book1_ke hoach dau thau 30-6-2010 3 2" xfId="1939"/>
    <cellStyle name="Dziesietny [0]_Invoices2001Slovakia_Book1_1_Book1_ke hoach dau thau 30-6-2010 4" xfId="8401"/>
    <cellStyle name="Dziesiętny [0]_Invoices2001Slovakia_Book1_1_Book1_ke hoach dau thau 30-6-2010 4" xfId="8402"/>
    <cellStyle name="Dziesietny [0]_Invoices2001Slovakia_Book1_1_Book1_KH Von 2012 gui BKH 1" xfId="1940"/>
    <cellStyle name="Dziesiętny [0]_Invoices2001Slovakia_Book1_1_Book1_KH Von 2012 gui BKH 1" xfId="1941"/>
    <cellStyle name="Dziesietny [0]_Invoices2001Slovakia_Book1_1_Book1_KH Von 2012 gui BKH 1 2" xfId="1942"/>
    <cellStyle name="Dziesiętny [0]_Invoices2001Slovakia_Book1_1_Book1_KH Von 2012 gui BKH 1 2" xfId="1943"/>
    <cellStyle name="Dziesietny [0]_Invoices2001Slovakia_Book1_1_Book1_KH Von 2012 gui BKH 1 2 2" xfId="1944"/>
    <cellStyle name="Dziesiętny [0]_Invoices2001Slovakia_Book1_1_Book1_KH Von 2012 gui BKH 1 2 2" xfId="1945"/>
    <cellStyle name="Dziesietny [0]_Invoices2001Slovakia_Book1_1_Book1_KH Von 2012 gui BKH 1 3" xfId="1946"/>
    <cellStyle name="Dziesiętny [0]_Invoices2001Slovakia_Book1_1_Book1_KH Von 2012 gui BKH 1 3" xfId="1947"/>
    <cellStyle name="Dziesietny [0]_Invoices2001Slovakia_Book1_1_Book1_KH Von 2012 gui BKH 1 3 2" xfId="1948"/>
    <cellStyle name="Dziesiętny [0]_Invoices2001Slovakia_Book1_1_Book1_KH Von 2012 gui BKH 1 3 2" xfId="1949"/>
    <cellStyle name="Dziesietny [0]_Invoices2001Slovakia_Book1_1_Book1_KH Von 2012 gui BKH 1 4" xfId="8403"/>
    <cellStyle name="Dziesiętny [0]_Invoices2001Slovakia_Book1_1_Book1_KH Von 2012 gui BKH 1 4" xfId="8404"/>
    <cellStyle name="Dziesietny [0]_Invoices2001Slovakia_Book1_1_Book1_KH Von 2012 gui BKH 1_BIEU KE HOACH  2015 (KTN 6.11 sua)" xfId="1950"/>
    <cellStyle name="Dziesiętny [0]_Invoices2001Slovakia_Book1_1_Book1_KH Von 2012 gui BKH 1_BIEU KE HOACH  2015 (KTN 6.11 sua)" xfId="1951"/>
    <cellStyle name="Dziesietny [0]_Invoices2001Slovakia_Book1_1_Book1_QD ke hoach dau thau" xfId="1952"/>
    <cellStyle name="Dziesiętny [0]_Invoices2001Slovakia_Book1_1_Book1_QD ke hoach dau thau" xfId="1953"/>
    <cellStyle name="Dziesietny [0]_Invoices2001Slovakia_Book1_1_Book1_QD ke hoach dau thau 2" xfId="1954"/>
    <cellStyle name="Dziesiętny [0]_Invoices2001Slovakia_Book1_1_Book1_QD ke hoach dau thau 2" xfId="1955"/>
    <cellStyle name="Dziesietny [0]_Invoices2001Slovakia_Book1_1_Book1_QD ke hoach dau thau 2 2" xfId="1956"/>
    <cellStyle name="Dziesiętny [0]_Invoices2001Slovakia_Book1_1_Book1_QD ke hoach dau thau 2 2" xfId="1957"/>
    <cellStyle name="Dziesietny [0]_Invoices2001Slovakia_Book1_1_Book1_QD ke hoach dau thau 3" xfId="1958"/>
    <cellStyle name="Dziesiętny [0]_Invoices2001Slovakia_Book1_1_Book1_QD ke hoach dau thau 3" xfId="1959"/>
    <cellStyle name="Dziesietny [0]_Invoices2001Slovakia_Book1_1_Book1_QD ke hoach dau thau 3 2" xfId="1960"/>
    <cellStyle name="Dziesiętny [0]_Invoices2001Slovakia_Book1_1_Book1_QD ke hoach dau thau 3 2" xfId="1961"/>
    <cellStyle name="Dziesietny [0]_Invoices2001Slovakia_Book1_1_Book1_QD ke hoach dau thau 4" xfId="8405"/>
    <cellStyle name="Dziesiętny [0]_Invoices2001Slovakia_Book1_1_Book1_QD ke hoach dau thau 4" xfId="8406"/>
    <cellStyle name="Dziesietny [0]_Invoices2001Slovakia_Book1_1_Book1_tinh toan hoang ha" xfId="1962"/>
    <cellStyle name="Dziesiętny [0]_Invoices2001Slovakia_Book1_1_Book1_tinh toan hoang ha" xfId="1963"/>
    <cellStyle name="Dziesietny [0]_Invoices2001Slovakia_Book1_1_Book1_tinh toan hoang ha 2" xfId="1964"/>
    <cellStyle name="Dziesiętny [0]_Invoices2001Slovakia_Book1_1_Book1_tinh toan hoang ha 2" xfId="1965"/>
    <cellStyle name="Dziesietny [0]_Invoices2001Slovakia_Book1_1_Book1_tinh toan hoang ha 2 2" xfId="1966"/>
    <cellStyle name="Dziesiętny [0]_Invoices2001Slovakia_Book1_1_Book1_tinh toan hoang ha 2 2" xfId="1967"/>
    <cellStyle name="Dziesietny [0]_Invoices2001Slovakia_Book1_1_Book1_tinh toan hoang ha 3" xfId="1968"/>
    <cellStyle name="Dziesiętny [0]_Invoices2001Slovakia_Book1_1_Book1_tinh toan hoang ha 3" xfId="1969"/>
    <cellStyle name="Dziesietny [0]_Invoices2001Slovakia_Book1_1_Book1_tinh toan hoang ha 3 2" xfId="1970"/>
    <cellStyle name="Dziesiętny [0]_Invoices2001Slovakia_Book1_1_Book1_tinh toan hoang ha 3 2" xfId="1971"/>
    <cellStyle name="Dziesietny [0]_Invoices2001Slovakia_Book1_1_Book1_tinh toan hoang ha 4" xfId="8407"/>
    <cellStyle name="Dziesiętny [0]_Invoices2001Slovakia_Book1_1_Book1_tinh toan hoang ha 4" xfId="8408"/>
    <cellStyle name="Dziesietny [0]_Invoices2001Slovakia_Book1_1_Book1_Tong von ĐTPT" xfId="1972"/>
    <cellStyle name="Dziesiętny [0]_Invoices2001Slovakia_Book1_1_Book1_Tong von ĐTPT" xfId="1973"/>
    <cellStyle name="Dziesietny [0]_Invoices2001Slovakia_Book1_1_Book1_Tong von ĐTPT 2" xfId="1974"/>
    <cellStyle name="Dziesiętny [0]_Invoices2001Slovakia_Book1_1_Book1_Tong von ĐTPT 2" xfId="1975"/>
    <cellStyle name="Dziesietny [0]_Invoices2001Slovakia_Book1_1_Book1_Tong von ĐTPT 2 2" xfId="1976"/>
    <cellStyle name="Dziesiętny [0]_Invoices2001Slovakia_Book1_1_Book1_Tong von ĐTPT 2 2" xfId="1977"/>
    <cellStyle name="Dziesietny [0]_Invoices2001Slovakia_Book1_1_Book1_Tong von ĐTPT 3" xfId="1978"/>
    <cellStyle name="Dziesiętny [0]_Invoices2001Slovakia_Book1_1_Book1_Tong von ĐTPT 3" xfId="1979"/>
    <cellStyle name="Dziesietny [0]_Invoices2001Slovakia_Book1_1_Book1_Tong von ĐTPT 3 2" xfId="1980"/>
    <cellStyle name="Dziesiętny [0]_Invoices2001Slovakia_Book1_1_Book1_Tong von ĐTPT 3 2" xfId="1981"/>
    <cellStyle name="Dziesietny [0]_Invoices2001Slovakia_Book1_1_Book1_Tong von ĐTPT 4" xfId="8409"/>
    <cellStyle name="Dziesiętny [0]_Invoices2001Slovakia_Book1_1_Book1_Tong von ĐTPT 4" xfId="8410"/>
    <cellStyle name="Dziesietny [0]_Invoices2001Slovakia_Book1_1_Copy of KH PHAN BO VON ĐỐI ỨNG NAM 2011 (30 TY phuong án gop WB)" xfId="1982"/>
    <cellStyle name="Dziesiętny [0]_Invoices2001Slovakia_Book1_1_Copy of KH PHAN BO VON ĐỐI ỨNG NAM 2011 (30 TY phuong án gop WB)" xfId="1983"/>
    <cellStyle name="Dziesietny [0]_Invoices2001Slovakia_Book1_1_Copy of KH PHAN BO VON ĐỐI ỨNG NAM 2011 (30 TY phuong án gop WB) 2" xfId="1984"/>
    <cellStyle name="Dziesiętny [0]_Invoices2001Slovakia_Book1_1_Copy of KH PHAN BO VON ĐỐI ỨNG NAM 2011 (30 TY phuong án gop WB) 2" xfId="1985"/>
    <cellStyle name="Dziesietny [0]_Invoices2001Slovakia_Book1_1_Copy of KH PHAN BO VON ĐỐI ỨNG NAM 2011 (30 TY phuong án gop WB) 2 2" xfId="1986"/>
    <cellStyle name="Dziesiętny [0]_Invoices2001Slovakia_Book1_1_Copy of KH PHAN BO VON ĐỐI ỨNG NAM 2011 (30 TY phuong án gop WB) 2 2" xfId="1987"/>
    <cellStyle name="Dziesietny [0]_Invoices2001Slovakia_Book1_1_Copy of KH PHAN BO VON ĐỐI ỨNG NAM 2011 (30 TY phuong án gop WB) 3" xfId="1988"/>
    <cellStyle name="Dziesiętny [0]_Invoices2001Slovakia_Book1_1_Copy of KH PHAN BO VON ĐỐI ỨNG NAM 2011 (30 TY phuong án gop WB) 3" xfId="1989"/>
    <cellStyle name="Dziesietny [0]_Invoices2001Slovakia_Book1_1_Copy of KH PHAN BO VON ĐỐI ỨNG NAM 2011 (30 TY phuong án gop WB) 3 2" xfId="1990"/>
    <cellStyle name="Dziesiętny [0]_Invoices2001Slovakia_Book1_1_Copy of KH PHAN BO VON ĐỐI ỨNG NAM 2011 (30 TY phuong án gop WB) 3 2" xfId="1991"/>
    <cellStyle name="Dziesietny [0]_Invoices2001Slovakia_Book1_1_Copy of KH PHAN BO VON ĐỐI ỨNG NAM 2011 (30 TY phuong án gop WB) 4" xfId="8411"/>
    <cellStyle name="Dziesiętny [0]_Invoices2001Slovakia_Book1_1_Copy of KH PHAN BO VON ĐỐI ỨNG NAM 2011 (30 TY phuong án gop WB) 4" xfId="8412"/>
    <cellStyle name="Dziesietny [0]_Invoices2001Slovakia_Book1_1_Copy of KH PHAN BO VON ĐỐI ỨNG NAM 2011 (30 TY phuong án gop WB)_BIEU KE HOACH  2015 (KTN 6.11 sua)" xfId="1992"/>
    <cellStyle name="Dziesiętny [0]_Invoices2001Slovakia_Book1_1_Copy of KH PHAN BO VON ĐỐI ỨNG NAM 2011 (30 TY phuong án gop WB)_BIEU KE HOACH  2015 (KTN 6.11 sua)" xfId="1993"/>
    <cellStyle name="Dziesietny [0]_Invoices2001Slovakia_Book1_1_Danh Mục KCM trinh BKH 2011 (BS 30A)" xfId="1994"/>
    <cellStyle name="Dziesiętny [0]_Invoices2001Slovakia_Book1_1_Danh Mục KCM trinh BKH 2011 (BS 30A)" xfId="1995"/>
    <cellStyle name="Dziesietny [0]_Invoices2001Slovakia_Book1_1_DTTD chieng chan Tham lai 29-9-2009" xfId="1996"/>
    <cellStyle name="Dziesiętny [0]_Invoices2001Slovakia_Book1_1_DTTD chieng chan Tham lai 29-9-2009" xfId="1997"/>
    <cellStyle name="Dziesietny [0]_Invoices2001Slovakia_Book1_1_DTTD chieng chan Tham lai 29-9-2009 2" xfId="1998"/>
    <cellStyle name="Dziesiętny [0]_Invoices2001Slovakia_Book1_1_DTTD chieng chan Tham lai 29-9-2009 2" xfId="1999"/>
    <cellStyle name="Dziesietny [0]_Invoices2001Slovakia_Book1_1_DTTD chieng chan Tham lai 29-9-2009 2 2" xfId="2000"/>
    <cellStyle name="Dziesiętny [0]_Invoices2001Slovakia_Book1_1_DTTD chieng chan Tham lai 29-9-2009 2 2" xfId="2001"/>
    <cellStyle name="Dziesietny [0]_Invoices2001Slovakia_Book1_1_DTTD chieng chan Tham lai 29-9-2009 3" xfId="2002"/>
    <cellStyle name="Dziesiętny [0]_Invoices2001Slovakia_Book1_1_DTTD chieng chan Tham lai 29-9-2009 3" xfId="2003"/>
    <cellStyle name="Dziesietny [0]_Invoices2001Slovakia_Book1_1_DTTD chieng chan Tham lai 29-9-2009 3 2" xfId="2004"/>
    <cellStyle name="Dziesiętny [0]_Invoices2001Slovakia_Book1_1_DTTD chieng chan Tham lai 29-9-2009 3 2" xfId="2005"/>
    <cellStyle name="Dziesietny [0]_Invoices2001Slovakia_Book1_1_DTTD chieng chan Tham lai 29-9-2009 4" xfId="8413"/>
    <cellStyle name="Dziesiętny [0]_Invoices2001Slovakia_Book1_1_DTTD chieng chan Tham lai 29-9-2009 4" xfId="8414"/>
    <cellStyle name="Dziesietny [0]_Invoices2001Slovakia_Book1_1_DTTD chieng chan Tham lai 29-9-2009_BIEU KE HOACH  2015 (KTN 6.11 sua)" xfId="2006"/>
    <cellStyle name="Dziesiętny [0]_Invoices2001Slovakia_Book1_1_DTTD chieng chan Tham lai 29-9-2009_BIEU KE HOACH  2015 (KTN 6.11 sua)" xfId="2007"/>
    <cellStyle name="Dziesietny [0]_Invoices2001Slovakia_Book1_1_Du toan nuoc San Thang (GD2)" xfId="2008"/>
    <cellStyle name="Dziesiętny [0]_Invoices2001Slovakia_Book1_1_Du toan nuoc San Thang (GD2)" xfId="2009"/>
    <cellStyle name="Dziesietny [0]_Invoices2001Slovakia_Book1_1_Du toan nuoc San Thang (GD2) 2" xfId="2010"/>
    <cellStyle name="Dziesiętny [0]_Invoices2001Slovakia_Book1_1_Du toan nuoc San Thang (GD2) 2" xfId="2011"/>
    <cellStyle name="Dziesietny [0]_Invoices2001Slovakia_Book1_1_Du toan nuoc San Thang (GD2) 2 2" xfId="2012"/>
    <cellStyle name="Dziesiętny [0]_Invoices2001Slovakia_Book1_1_Du toan nuoc San Thang (GD2) 2 2" xfId="2013"/>
    <cellStyle name="Dziesietny [0]_Invoices2001Slovakia_Book1_1_Du toan nuoc San Thang (GD2) 3" xfId="2014"/>
    <cellStyle name="Dziesiętny [0]_Invoices2001Slovakia_Book1_1_Du toan nuoc San Thang (GD2) 3" xfId="2015"/>
    <cellStyle name="Dziesietny [0]_Invoices2001Slovakia_Book1_1_Du toan nuoc San Thang (GD2) 3 2" xfId="2016"/>
    <cellStyle name="Dziesiętny [0]_Invoices2001Slovakia_Book1_1_Du toan nuoc San Thang (GD2) 3 2" xfId="2017"/>
    <cellStyle name="Dziesietny [0]_Invoices2001Slovakia_Book1_1_Du toan nuoc San Thang (GD2) 4" xfId="2018"/>
    <cellStyle name="Dziesiętny [0]_Invoices2001Slovakia_Book1_1_Du toan nuoc San Thang (GD2) 4" xfId="2019"/>
    <cellStyle name="Dziesietny [0]_Invoices2001Slovakia_Book1_1_Ke hoach 2010 (theo doi 11-8-2010)" xfId="2020"/>
    <cellStyle name="Dziesiętny [0]_Invoices2001Slovakia_Book1_1_Ke hoach 2010 (theo doi 11-8-2010)" xfId="2021"/>
    <cellStyle name="Dziesietny [0]_Invoices2001Slovakia_Book1_1_Ke hoach 2010 (theo doi 11-8-2010) 2" xfId="2022"/>
    <cellStyle name="Dziesiętny [0]_Invoices2001Slovakia_Book1_1_Ke hoach 2010 (theo doi 11-8-2010) 2" xfId="2023"/>
    <cellStyle name="Dziesietny [0]_Invoices2001Slovakia_Book1_1_Ke hoach 2010 (theo doi 11-8-2010) 2 2" xfId="2024"/>
    <cellStyle name="Dziesiętny [0]_Invoices2001Slovakia_Book1_1_Ke hoach 2010 (theo doi 11-8-2010) 2 2" xfId="2025"/>
    <cellStyle name="Dziesietny [0]_Invoices2001Slovakia_Book1_1_Ke hoach 2010 (theo doi 11-8-2010) 3" xfId="2026"/>
    <cellStyle name="Dziesiętny [0]_Invoices2001Slovakia_Book1_1_Ke hoach 2010 (theo doi 11-8-2010) 3" xfId="2027"/>
    <cellStyle name="Dziesietny [0]_Invoices2001Slovakia_Book1_1_Ke hoach 2010 (theo doi 11-8-2010) 3 2" xfId="2028"/>
    <cellStyle name="Dziesiętny [0]_Invoices2001Slovakia_Book1_1_Ke hoach 2010 (theo doi 11-8-2010) 3 2" xfId="2029"/>
    <cellStyle name="Dziesietny [0]_Invoices2001Slovakia_Book1_1_Ke hoach 2010 (theo doi 11-8-2010) 4" xfId="2030"/>
    <cellStyle name="Dziesiętny [0]_Invoices2001Slovakia_Book1_1_Ke hoach 2010 (theo doi 11-8-2010) 4" xfId="2031"/>
    <cellStyle name="Dziesietny [0]_Invoices2001Slovakia_Book1_1_Ke hoach 2010 ngay 31-01" xfId="2032"/>
    <cellStyle name="Dziesiętny [0]_Invoices2001Slovakia_Book1_1_Ke hoach 2010 ngay 31-01" xfId="2033"/>
    <cellStyle name="Dziesietny [0]_Invoices2001Slovakia_Book1_1_Ke hoach 2010 ngay 31-01 2" xfId="2034"/>
    <cellStyle name="Dziesiętny [0]_Invoices2001Slovakia_Book1_1_Ke hoach 2010 ngay 31-01 2" xfId="2035"/>
    <cellStyle name="Dziesietny [0]_Invoices2001Slovakia_Book1_1_Ke hoach 2010 ngay 31-01 2 2" xfId="2036"/>
    <cellStyle name="Dziesiętny [0]_Invoices2001Slovakia_Book1_1_Ke hoach 2010 ngay 31-01 2 2" xfId="2037"/>
    <cellStyle name="Dziesietny [0]_Invoices2001Slovakia_Book1_1_Ke hoach 2010 ngay 31-01 3" xfId="2038"/>
    <cellStyle name="Dziesiętny [0]_Invoices2001Slovakia_Book1_1_Ke hoach 2010 ngay 31-01 3" xfId="2039"/>
    <cellStyle name="Dziesietny [0]_Invoices2001Slovakia_Book1_1_Ke hoach 2010 ngay 31-01 3 2" xfId="2040"/>
    <cellStyle name="Dziesiętny [0]_Invoices2001Slovakia_Book1_1_Ke hoach 2010 ngay 31-01 3 2" xfId="2041"/>
    <cellStyle name="Dziesietny [0]_Invoices2001Slovakia_Book1_1_Ke hoach 2010 ngay 31-01 4" xfId="2042"/>
    <cellStyle name="Dziesiętny [0]_Invoices2001Slovakia_Book1_1_Ke hoach 2010 ngay 31-01 4" xfId="2043"/>
    <cellStyle name="Dziesietny [0]_Invoices2001Slovakia_Book1_1_ke hoach dau thau 30-6-2010" xfId="2044"/>
    <cellStyle name="Dziesiętny [0]_Invoices2001Slovakia_Book1_1_ke hoach dau thau 30-6-2010" xfId="2045"/>
    <cellStyle name="Dziesietny [0]_Invoices2001Slovakia_Book1_1_ke hoach dau thau 30-6-2010 2" xfId="2046"/>
    <cellStyle name="Dziesiętny [0]_Invoices2001Slovakia_Book1_1_ke hoach dau thau 30-6-2010 2" xfId="2047"/>
    <cellStyle name="Dziesietny [0]_Invoices2001Slovakia_Book1_1_ke hoach dau thau 30-6-2010 2 2" xfId="2048"/>
    <cellStyle name="Dziesiętny [0]_Invoices2001Slovakia_Book1_1_ke hoach dau thau 30-6-2010 2 2" xfId="2049"/>
    <cellStyle name="Dziesietny [0]_Invoices2001Slovakia_Book1_1_ke hoach dau thau 30-6-2010 3" xfId="2050"/>
    <cellStyle name="Dziesiętny [0]_Invoices2001Slovakia_Book1_1_ke hoach dau thau 30-6-2010 3" xfId="2051"/>
    <cellStyle name="Dziesietny [0]_Invoices2001Slovakia_Book1_1_ke hoach dau thau 30-6-2010 3 2" xfId="2052"/>
    <cellStyle name="Dziesiętny [0]_Invoices2001Slovakia_Book1_1_ke hoach dau thau 30-6-2010 3 2" xfId="2053"/>
    <cellStyle name="Dziesietny [0]_Invoices2001Slovakia_Book1_1_ke hoach dau thau 30-6-2010 4" xfId="2054"/>
    <cellStyle name="Dziesiętny [0]_Invoices2001Slovakia_Book1_1_ke hoach dau thau 30-6-2010 4" xfId="2055"/>
    <cellStyle name="Dziesietny [0]_Invoices2001Slovakia_Book1_1_KH Von 2012 gui BKH 1" xfId="2056"/>
    <cellStyle name="Dziesiętny [0]_Invoices2001Slovakia_Book1_1_KH Von 2012 gui BKH 1" xfId="2057"/>
    <cellStyle name="Dziesietny [0]_Invoices2001Slovakia_Book1_1_KH Von 2012 gui BKH 1 2" xfId="2058"/>
    <cellStyle name="Dziesiętny [0]_Invoices2001Slovakia_Book1_1_KH Von 2012 gui BKH 1 2" xfId="2059"/>
    <cellStyle name="Dziesietny [0]_Invoices2001Slovakia_Book1_1_KH Von 2012 gui BKH 1 2 2" xfId="2060"/>
    <cellStyle name="Dziesiętny [0]_Invoices2001Slovakia_Book1_1_KH Von 2012 gui BKH 1 2 2" xfId="2061"/>
    <cellStyle name="Dziesietny [0]_Invoices2001Slovakia_Book1_1_KH Von 2012 gui BKH 1 3" xfId="2062"/>
    <cellStyle name="Dziesiętny [0]_Invoices2001Slovakia_Book1_1_KH Von 2012 gui BKH 1 3" xfId="2063"/>
    <cellStyle name="Dziesietny [0]_Invoices2001Slovakia_Book1_1_KH Von 2012 gui BKH 1 3 2" xfId="2064"/>
    <cellStyle name="Dziesiętny [0]_Invoices2001Slovakia_Book1_1_KH Von 2012 gui BKH 1 3 2" xfId="2065"/>
    <cellStyle name="Dziesietny [0]_Invoices2001Slovakia_Book1_1_KH Von 2012 gui BKH 1 4" xfId="8415"/>
    <cellStyle name="Dziesiętny [0]_Invoices2001Slovakia_Book1_1_KH Von 2012 gui BKH 1 4" xfId="8416"/>
    <cellStyle name="Dziesietny [0]_Invoices2001Slovakia_Book1_1_KH Von 2012 gui BKH 1_BIEU KE HOACH  2015 (KTN 6.11 sua)" xfId="2066"/>
    <cellStyle name="Dziesiętny [0]_Invoices2001Slovakia_Book1_1_KH Von 2012 gui BKH 1_BIEU KE HOACH  2015 (KTN 6.11 sua)" xfId="2067"/>
    <cellStyle name="Dziesietny [0]_Invoices2001Slovakia_Book1_1_KH Von 2012 gui BKH 2" xfId="2068"/>
    <cellStyle name="Dziesiętny [0]_Invoices2001Slovakia_Book1_1_KH Von 2012 gui BKH 2" xfId="2069"/>
    <cellStyle name="Dziesietny [0]_Invoices2001Slovakia_Book1_1_KH Von 2012 gui BKH 2 2" xfId="2070"/>
    <cellStyle name="Dziesiętny [0]_Invoices2001Slovakia_Book1_1_KH Von 2012 gui BKH 2 2" xfId="2071"/>
    <cellStyle name="Dziesietny [0]_Invoices2001Slovakia_Book1_1_KH Von 2012 gui BKH 2 2 2" xfId="2072"/>
    <cellStyle name="Dziesiętny [0]_Invoices2001Slovakia_Book1_1_KH Von 2012 gui BKH 2 2 2" xfId="2073"/>
    <cellStyle name="Dziesietny [0]_Invoices2001Slovakia_Book1_1_KH Von 2012 gui BKH 2 3" xfId="2074"/>
    <cellStyle name="Dziesiętny [0]_Invoices2001Slovakia_Book1_1_KH Von 2012 gui BKH 2 3" xfId="2075"/>
    <cellStyle name="Dziesietny [0]_Invoices2001Slovakia_Book1_1_KH Von 2012 gui BKH 2 3 2" xfId="2076"/>
    <cellStyle name="Dziesiętny [0]_Invoices2001Slovakia_Book1_1_KH Von 2012 gui BKH 2 3 2" xfId="2077"/>
    <cellStyle name="Dziesietny [0]_Invoices2001Slovakia_Book1_1_KH Von 2012 gui BKH 2 4" xfId="2078"/>
    <cellStyle name="Dziesiętny [0]_Invoices2001Slovakia_Book1_1_KH Von 2012 gui BKH 2 4" xfId="2079"/>
    <cellStyle name="Dziesietny [0]_Invoices2001Slovakia_Book1_1_QD ke hoach dau thau" xfId="2080"/>
    <cellStyle name="Dziesiętny [0]_Invoices2001Slovakia_Book1_1_QD ke hoach dau thau" xfId="2081"/>
    <cellStyle name="Dziesietny [0]_Invoices2001Slovakia_Book1_1_QD ke hoach dau thau 2" xfId="2082"/>
    <cellStyle name="Dziesiętny [0]_Invoices2001Slovakia_Book1_1_QD ke hoach dau thau 2" xfId="2083"/>
    <cellStyle name="Dziesietny [0]_Invoices2001Slovakia_Book1_1_QD ke hoach dau thau 2 2" xfId="2084"/>
    <cellStyle name="Dziesiętny [0]_Invoices2001Slovakia_Book1_1_QD ke hoach dau thau 2 2" xfId="2085"/>
    <cellStyle name="Dziesietny [0]_Invoices2001Slovakia_Book1_1_QD ke hoach dau thau 3" xfId="2086"/>
    <cellStyle name="Dziesiętny [0]_Invoices2001Slovakia_Book1_1_QD ke hoach dau thau 3" xfId="2087"/>
    <cellStyle name="Dziesietny [0]_Invoices2001Slovakia_Book1_1_QD ke hoach dau thau 3 2" xfId="2088"/>
    <cellStyle name="Dziesiętny [0]_Invoices2001Slovakia_Book1_1_QD ke hoach dau thau 3 2" xfId="2089"/>
    <cellStyle name="Dziesietny [0]_Invoices2001Slovakia_Book1_1_QD ke hoach dau thau 4" xfId="2090"/>
    <cellStyle name="Dziesiętny [0]_Invoices2001Slovakia_Book1_1_QD ke hoach dau thau 4" xfId="2091"/>
    <cellStyle name="Dziesietny [0]_Invoices2001Slovakia_Book1_1_Ra soat KH von 2011 (Huy-11-11-11)" xfId="2092"/>
    <cellStyle name="Dziesiętny [0]_Invoices2001Slovakia_Book1_1_Ra soat KH von 2011 (Huy-11-11-11)" xfId="2093"/>
    <cellStyle name="Dziesietny [0]_Invoices2001Slovakia_Book1_1_tinh toan hoang ha" xfId="2094"/>
    <cellStyle name="Dziesiętny [0]_Invoices2001Slovakia_Book1_1_tinh toan hoang ha" xfId="2095"/>
    <cellStyle name="Dziesietny [0]_Invoices2001Slovakia_Book1_1_tinh toan hoang ha 2" xfId="2096"/>
    <cellStyle name="Dziesiętny [0]_Invoices2001Slovakia_Book1_1_tinh toan hoang ha 2" xfId="2097"/>
    <cellStyle name="Dziesietny [0]_Invoices2001Slovakia_Book1_1_tinh toan hoang ha 2 2" xfId="2098"/>
    <cellStyle name="Dziesiętny [0]_Invoices2001Slovakia_Book1_1_tinh toan hoang ha 2 2" xfId="2099"/>
    <cellStyle name="Dziesietny [0]_Invoices2001Slovakia_Book1_1_tinh toan hoang ha 3" xfId="2100"/>
    <cellStyle name="Dziesiętny [0]_Invoices2001Slovakia_Book1_1_tinh toan hoang ha 3" xfId="2101"/>
    <cellStyle name="Dziesietny [0]_Invoices2001Slovakia_Book1_1_tinh toan hoang ha 3 2" xfId="2102"/>
    <cellStyle name="Dziesiętny [0]_Invoices2001Slovakia_Book1_1_tinh toan hoang ha 3 2" xfId="2103"/>
    <cellStyle name="Dziesietny [0]_Invoices2001Slovakia_Book1_1_tinh toan hoang ha 4" xfId="2104"/>
    <cellStyle name="Dziesiętny [0]_Invoices2001Slovakia_Book1_1_tinh toan hoang ha 4" xfId="2105"/>
    <cellStyle name="Dziesietny [0]_Invoices2001Slovakia_Book1_1_Tong von ĐTPT" xfId="2106"/>
    <cellStyle name="Dziesiętny [0]_Invoices2001Slovakia_Book1_1_Tong von ĐTPT" xfId="2107"/>
    <cellStyle name="Dziesietny [0]_Invoices2001Slovakia_Book1_1_Tong von ĐTPT 2" xfId="2108"/>
    <cellStyle name="Dziesiętny [0]_Invoices2001Slovakia_Book1_1_Tong von ĐTPT 2" xfId="2109"/>
    <cellStyle name="Dziesietny [0]_Invoices2001Slovakia_Book1_1_Tong von ĐTPT 2 2" xfId="2110"/>
    <cellStyle name="Dziesiętny [0]_Invoices2001Slovakia_Book1_1_Tong von ĐTPT 2 2" xfId="2111"/>
    <cellStyle name="Dziesietny [0]_Invoices2001Slovakia_Book1_1_Tong von ĐTPT 3" xfId="2112"/>
    <cellStyle name="Dziesiętny [0]_Invoices2001Slovakia_Book1_1_Tong von ĐTPT 3" xfId="2113"/>
    <cellStyle name="Dziesietny [0]_Invoices2001Slovakia_Book1_1_Tong von ĐTPT 3 2" xfId="2114"/>
    <cellStyle name="Dziesiętny [0]_Invoices2001Slovakia_Book1_1_Tong von ĐTPT 3 2" xfId="2115"/>
    <cellStyle name="Dziesietny [0]_Invoices2001Slovakia_Book1_1_Tong von ĐTPT 4" xfId="2116"/>
    <cellStyle name="Dziesiętny [0]_Invoices2001Slovakia_Book1_1_Tong von ĐTPT 4" xfId="2117"/>
    <cellStyle name="Dziesietny [0]_Invoices2001Slovakia_Book1_1_Viec Huy dang lam" xfId="2118"/>
    <cellStyle name="Dziesiętny [0]_Invoices2001Slovakia_Book1_1_Viec Huy dang lam" xfId="2119"/>
    <cellStyle name="Dziesietny [0]_Invoices2001Slovakia_Book1_2" xfId="2120"/>
    <cellStyle name="Dziesiętny [0]_Invoices2001Slovakia_Book1_2" xfId="2121"/>
    <cellStyle name="Dziesietny [0]_Invoices2001Slovakia_Book1_2 2" xfId="2122"/>
    <cellStyle name="Dziesiętny [0]_Invoices2001Slovakia_Book1_2 2" xfId="2123"/>
    <cellStyle name="Dziesietny [0]_Invoices2001Slovakia_Book1_2 3" xfId="8417"/>
    <cellStyle name="Dziesiętny [0]_Invoices2001Slovakia_Book1_2 3" xfId="8418"/>
    <cellStyle name="Dziesietny [0]_Invoices2001Slovakia_Book1_2 4" xfId="8419"/>
    <cellStyle name="Dziesiętny [0]_Invoices2001Slovakia_Book1_2 4" xfId="8420"/>
    <cellStyle name="Dziesietny [0]_Invoices2001Slovakia_Book1_2_bieu ke hoach dau thau" xfId="2124"/>
    <cellStyle name="Dziesiętny [0]_Invoices2001Slovakia_Book1_2_bieu ke hoach dau thau" xfId="2125"/>
    <cellStyle name="Dziesietny [0]_Invoices2001Slovakia_Book1_2_bieu ke hoach dau thau 2" xfId="2126"/>
    <cellStyle name="Dziesiętny [0]_Invoices2001Slovakia_Book1_2_bieu ke hoach dau thau 2" xfId="2127"/>
    <cellStyle name="Dziesietny [0]_Invoices2001Slovakia_Book1_2_bieu ke hoach dau thau 2 2" xfId="2128"/>
    <cellStyle name="Dziesiętny [0]_Invoices2001Slovakia_Book1_2_bieu ke hoach dau thau 2 2" xfId="2129"/>
    <cellStyle name="Dziesietny [0]_Invoices2001Slovakia_Book1_2_bieu ke hoach dau thau 3" xfId="2130"/>
    <cellStyle name="Dziesiętny [0]_Invoices2001Slovakia_Book1_2_bieu ke hoach dau thau 3" xfId="2131"/>
    <cellStyle name="Dziesietny [0]_Invoices2001Slovakia_Book1_2_bieu ke hoach dau thau 3 2" xfId="2132"/>
    <cellStyle name="Dziesiętny [0]_Invoices2001Slovakia_Book1_2_bieu ke hoach dau thau 3 2" xfId="2133"/>
    <cellStyle name="Dziesietny [0]_Invoices2001Slovakia_Book1_2_bieu ke hoach dau thau 4" xfId="8421"/>
    <cellStyle name="Dziesiętny [0]_Invoices2001Slovakia_Book1_2_bieu ke hoach dau thau 4" xfId="8422"/>
    <cellStyle name="Dziesietny [0]_Invoices2001Slovakia_Book1_2_bieu ke hoach dau thau truong mam non SKH" xfId="2134"/>
    <cellStyle name="Dziesiętny [0]_Invoices2001Slovakia_Book1_2_bieu ke hoach dau thau truong mam non SKH" xfId="2135"/>
    <cellStyle name="Dziesietny [0]_Invoices2001Slovakia_Book1_2_bieu ke hoach dau thau truong mam non SKH 2" xfId="2136"/>
    <cellStyle name="Dziesiętny [0]_Invoices2001Slovakia_Book1_2_bieu ke hoach dau thau truong mam non SKH 2" xfId="2137"/>
    <cellStyle name="Dziesietny [0]_Invoices2001Slovakia_Book1_2_bieu ke hoach dau thau truong mam non SKH 2 2" xfId="2138"/>
    <cellStyle name="Dziesiętny [0]_Invoices2001Slovakia_Book1_2_bieu ke hoach dau thau truong mam non SKH 2 2" xfId="2139"/>
    <cellStyle name="Dziesietny [0]_Invoices2001Slovakia_Book1_2_bieu ke hoach dau thau truong mam non SKH 3" xfId="2140"/>
    <cellStyle name="Dziesiętny [0]_Invoices2001Slovakia_Book1_2_bieu ke hoach dau thau truong mam non SKH 3" xfId="2141"/>
    <cellStyle name="Dziesietny [0]_Invoices2001Slovakia_Book1_2_bieu ke hoach dau thau truong mam non SKH 3 2" xfId="2142"/>
    <cellStyle name="Dziesiętny [0]_Invoices2001Slovakia_Book1_2_bieu ke hoach dau thau truong mam non SKH 3 2" xfId="2143"/>
    <cellStyle name="Dziesietny [0]_Invoices2001Slovakia_Book1_2_bieu ke hoach dau thau truong mam non SKH 4" xfId="8423"/>
    <cellStyle name="Dziesiętny [0]_Invoices2001Slovakia_Book1_2_bieu ke hoach dau thau truong mam non SKH 4" xfId="8424"/>
    <cellStyle name="Dziesietny [0]_Invoices2001Slovakia_Book1_2_bieu tong hop lai kh von 2011 gui phong TH-KTDN" xfId="2144"/>
    <cellStyle name="Dziesiętny [0]_Invoices2001Slovakia_Book1_2_bieu tong hop lai kh von 2011 gui phong TH-KTDN" xfId="2145"/>
    <cellStyle name="Dziesietny [0]_Invoices2001Slovakia_Book1_2_bieu tong hop lai kh von 2011 gui phong TH-KTDN 2" xfId="2146"/>
    <cellStyle name="Dziesiętny [0]_Invoices2001Slovakia_Book1_2_bieu tong hop lai kh von 2011 gui phong TH-KTDN 2" xfId="2147"/>
    <cellStyle name="Dziesietny [0]_Invoices2001Slovakia_Book1_2_bieu tong hop lai kh von 2011 gui phong TH-KTDN 2 2" xfId="2148"/>
    <cellStyle name="Dziesiętny [0]_Invoices2001Slovakia_Book1_2_bieu tong hop lai kh von 2011 gui phong TH-KTDN 2 2" xfId="2149"/>
    <cellStyle name="Dziesietny [0]_Invoices2001Slovakia_Book1_2_bieu tong hop lai kh von 2011 gui phong TH-KTDN 3" xfId="2150"/>
    <cellStyle name="Dziesiętny [0]_Invoices2001Slovakia_Book1_2_bieu tong hop lai kh von 2011 gui phong TH-KTDN 3" xfId="2151"/>
    <cellStyle name="Dziesietny [0]_Invoices2001Slovakia_Book1_2_bieu tong hop lai kh von 2011 gui phong TH-KTDN 3 2" xfId="2152"/>
    <cellStyle name="Dziesiętny [0]_Invoices2001Slovakia_Book1_2_bieu tong hop lai kh von 2011 gui phong TH-KTDN 3 2" xfId="2153"/>
    <cellStyle name="Dziesietny [0]_Invoices2001Slovakia_Book1_2_bieu tong hop lai kh von 2011 gui phong TH-KTDN 4" xfId="8425"/>
    <cellStyle name="Dziesiętny [0]_Invoices2001Slovakia_Book1_2_bieu tong hop lai kh von 2011 gui phong TH-KTDN 4" xfId="8426"/>
    <cellStyle name="Dziesietny [0]_Invoices2001Slovakia_Book1_2_bieu tong hop lai kh von 2011 gui phong TH-KTDN_BIEU KE HOACH  2015 (KTN 6.11 sua)" xfId="2154"/>
    <cellStyle name="Dziesiętny [0]_Invoices2001Slovakia_Book1_2_bieu tong hop lai kh von 2011 gui phong TH-KTDN_BIEU KE HOACH  2015 (KTN 6.11 sua)" xfId="2155"/>
    <cellStyle name="Dziesietny [0]_Invoices2001Slovakia_Book1_2_Book1" xfId="2156"/>
    <cellStyle name="Dziesiętny [0]_Invoices2001Slovakia_Book1_2_Book1" xfId="2157"/>
    <cellStyle name="Dziesietny [0]_Invoices2001Slovakia_Book1_2_Book1 2" xfId="2158"/>
    <cellStyle name="Dziesiętny [0]_Invoices2001Slovakia_Book1_2_Book1 2" xfId="2159"/>
    <cellStyle name="Dziesietny [0]_Invoices2001Slovakia_Book1_2_Book1 2 2" xfId="2160"/>
    <cellStyle name="Dziesiętny [0]_Invoices2001Slovakia_Book1_2_Book1 2 2" xfId="2161"/>
    <cellStyle name="Dziesietny [0]_Invoices2001Slovakia_Book1_2_Book1 3" xfId="2162"/>
    <cellStyle name="Dziesiętny [0]_Invoices2001Slovakia_Book1_2_Book1 3" xfId="2163"/>
    <cellStyle name="Dziesietny [0]_Invoices2001Slovakia_Book1_2_Book1 3 2" xfId="2164"/>
    <cellStyle name="Dziesiętny [0]_Invoices2001Slovakia_Book1_2_Book1 3 2" xfId="2165"/>
    <cellStyle name="Dziesietny [0]_Invoices2001Slovakia_Book1_2_Book1 4" xfId="8427"/>
    <cellStyle name="Dziesiętny [0]_Invoices2001Slovakia_Book1_2_Book1 4" xfId="8428"/>
    <cellStyle name="Dziesietny [0]_Invoices2001Slovakia_Book1_2_Book1_1" xfId="2166"/>
    <cellStyle name="Dziesiętny [0]_Invoices2001Slovakia_Book1_2_Book1_1" xfId="2167"/>
    <cellStyle name="Dziesietny [0]_Invoices2001Slovakia_Book1_2_Book1_1 2" xfId="2168"/>
    <cellStyle name="Dziesiętny [0]_Invoices2001Slovakia_Book1_2_Book1_1 2" xfId="2169"/>
    <cellStyle name="Dziesietny [0]_Invoices2001Slovakia_Book1_2_Book1_1 2 2" xfId="2170"/>
    <cellStyle name="Dziesiętny [0]_Invoices2001Slovakia_Book1_2_Book1_1 2 2" xfId="2171"/>
    <cellStyle name="Dziesietny [0]_Invoices2001Slovakia_Book1_2_Book1_1 3" xfId="2172"/>
    <cellStyle name="Dziesiętny [0]_Invoices2001Slovakia_Book1_2_Book1_1 3" xfId="2173"/>
    <cellStyle name="Dziesietny [0]_Invoices2001Slovakia_Book1_2_Book1_1 3 2" xfId="2174"/>
    <cellStyle name="Dziesiętny [0]_Invoices2001Slovakia_Book1_2_Book1_1 3 2" xfId="2175"/>
    <cellStyle name="Dziesietny [0]_Invoices2001Slovakia_Book1_2_Book1_1 4" xfId="2176"/>
    <cellStyle name="Dziesiętny [0]_Invoices2001Slovakia_Book1_2_Book1_1 4" xfId="2177"/>
    <cellStyle name="Dziesietny [0]_Invoices2001Slovakia_Book1_2_Book1_Ke hoach 2010 (theo doi 11-8-2010)" xfId="2178"/>
    <cellStyle name="Dziesiętny [0]_Invoices2001Slovakia_Book1_2_Book1_Ke hoach 2010 (theo doi 11-8-2010)" xfId="2179"/>
    <cellStyle name="Dziesietny [0]_Invoices2001Slovakia_Book1_2_Book1_Ke hoach 2010 (theo doi 11-8-2010) 2" xfId="2180"/>
    <cellStyle name="Dziesiętny [0]_Invoices2001Slovakia_Book1_2_Book1_Ke hoach 2010 (theo doi 11-8-2010) 2" xfId="2181"/>
    <cellStyle name="Dziesietny [0]_Invoices2001Slovakia_Book1_2_Book1_Ke hoach 2010 (theo doi 11-8-2010) 2 2" xfId="2182"/>
    <cellStyle name="Dziesiętny [0]_Invoices2001Slovakia_Book1_2_Book1_Ke hoach 2010 (theo doi 11-8-2010) 2 2" xfId="2183"/>
    <cellStyle name="Dziesietny [0]_Invoices2001Slovakia_Book1_2_Book1_Ke hoach 2010 (theo doi 11-8-2010) 3" xfId="2184"/>
    <cellStyle name="Dziesiętny [0]_Invoices2001Slovakia_Book1_2_Book1_Ke hoach 2010 (theo doi 11-8-2010) 3" xfId="2185"/>
    <cellStyle name="Dziesietny [0]_Invoices2001Slovakia_Book1_2_Book1_Ke hoach 2010 (theo doi 11-8-2010) 3 2" xfId="2186"/>
    <cellStyle name="Dziesiętny [0]_Invoices2001Slovakia_Book1_2_Book1_Ke hoach 2010 (theo doi 11-8-2010) 3 2" xfId="2187"/>
    <cellStyle name="Dziesietny [0]_Invoices2001Slovakia_Book1_2_Book1_Ke hoach 2010 (theo doi 11-8-2010) 4" xfId="8429"/>
    <cellStyle name="Dziesiętny [0]_Invoices2001Slovakia_Book1_2_Book1_Ke hoach 2010 (theo doi 11-8-2010) 4" xfId="8430"/>
    <cellStyle name="Dziesietny [0]_Invoices2001Slovakia_Book1_2_Book1_Ke hoach 2010 (theo doi 11-8-2010)_BIEU KE HOACH  2015 (KTN 6.11 sua)" xfId="2188"/>
    <cellStyle name="Dziesiętny [0]_Invoices2001Slovakia_Book1_2_Book1_Ke hoach 2010 (theo doi 11-8-2010)_BIEU KE HOACH  2015 (KTN 6.11 sua)" xfId="2189"/>
    <cellStyle name="Dziesietny [0]_Invoices2001Slovakia_Book1_2_Book1_ke hoach dau thau 30-6-2010" xfId="2190"/>
    <cellStyle name="Dziesiętny [0]_Invoices2001Slovakia_Book1_2_Book1_ke hoach dau thau 30-6-2010" xfId="2191"/>
    <cellStyle name="Dziesietny [0]_Invoices2001Slovakia_Book1_2_Book1_ke hoach dau thau 30-6-2010 2" xfId="2192"/>
    <cellStyle name="Dziesiętny [0]_Invoices2001Slovakia_Book1_2_Book1_ke hoach dau thau 30-6-2010 2" xfId="2193"/>
    <cellStyle name="Dziesietny [0]_Invoices2001Slovakia_Book1_2_Book1_ke hoach dau thau 30-6-2010 2 2" xfId="2194"/>
    <cellStyle name="Dziesiętny [0]_Invoices2001Slovakia_Book1_2_Book1_ke hoach dau thau 30-6-2010 2 2" xfId="2195"/>
    <cellStyle name="Dziesietny [0]_Invoices2001Slovakia_Book1_2_Book1_ke hoach dau thau 30-6-2010 3" xfId="2196"/>
    <cellStyle name="Dziesiętny [0]_Invoices2001Slovakia_Book1_2_Book1_ke hoach dau thau 30-6-2010 3" xfId="2197"/>
    <cellStyle name="Dziesietny [0]_Invoices2001Slovakia_Book1_2_Book1_ke hoach dau thau 30-6-2010 3 2" xfId="2198"/>
    <cellStyle name="Dziesiętny [0]_Invoices2001Slovakia_Book1_2_Book1_ke hoach dau thau 30-6-2010 3 2" xfId="2199"/>
    <cellStyle name="Dziesietny [0]_Invoices2001Slovakia_Book1_2_Book1_ke hoach dau thau 30-6-2010 4" xfId="8431"/>
    <cellStyle name="Dziesiętny [0]_Invoices2001Slovakia_Book1_2_Book1_ke hoach dau thau 30-6-2010 4" xfId="8432"/>
    <cellStyle name="Dziesietny [0]_Invoices2001Slovakia_Book1_2_Book1_ke hoach dau thau 30-6-2010_BIEU KE HOACH  2015 (KTN 6.11 sua)" xfId="2200"/>
    <cellStyle name="Dziesiętny [0]_Invoices2001Slovakia_Book1_2_Book1_ke hoach dau thau 30-6-2010_BIEU KE HOACH  2015 (KTN 6.11 sua)" xfId="2201"/>
    <cellStyle name="Dziesietny [0]_Invoices2001Slovakia_Book1_2_Copy of KH PHAN BO VON ĐỐI ỨNG NAM 2011 (30 TY phuong án gop WB)" xfId="2202"/>
    <cellStyle name="Dziesiętny [0]_Invoices2001Slovakia_Book1_2_Copy of KH PHAN BO VON ĐỐI ỨNG NAM 2011 (30 TY phuong án gop WB)" xfId="2203"/>
    <cellStyle name="Dziesietny [0]_Invoices2001Slovakia_Book1_2_Copy of KH PHAN BO VON ĐỐI ỨNG NAM 2011 (30 TY phuong án gop WB) 2" xfId="2204"/>
    <cellStyle name="Dziesiętny [0]_Invoices2001Slovakia_Book1_2_Copy of KH PHAN BO VON ĐỐI ỨNG NAM 2011 (30 TY phuong án gop WB) 2" xfId="2205"/>
    <cellStyle name="Dziesietny [0]_Invoices2001Slovakia_Book1_2_Copy of KH PHAN BO VON ĐỐI ỨNG NAM 2011 (30 TY phuong án gop WB) 2 2" xfId="2206"/>
    <cellStyle name="Dziesiętny [0]_Invoices2001Slovakia_Book1_2_Copy of KH PHAN BO VON ĐỐI ỨNG NAM 2011 (30 TY phuong án gop WB) 2 2" xfId="2207"/>
    <cellStyle name="Dziesietny [0]_Invoices2001Slovakia_Book1_2_Copy of KH PHAN BO VON ĐỐI ỨNG NAM 2011 (30 TY phuong án gop WB) 3" xfId="2208"/>
    <cellStyle name="Dziesiętny [0]_Invoices2001Slovakia_Book1_2_Copy of KH PHAN BO VON ĐỐI ỨNG NAM 2011 (30 TY phuong án gop WB) 3" xfId="2209"/>
    <cellStyle name="Dziesietny [0]_Invoices2001Slovakia_Book1_2_Copy of KH PHAN BO VON ĐỐI ỨNG NAM 2011 (30 TY phuong án gop WB) 3 2" xfId="2210"/>
    <cellStyle name="Dziesiętny [0]_Invoices2001Slovakia_Book1_2_Copy of KH PHAN BO VON ĐỐI ỨNG NAM 2011 (30 TY phuong án gop WB) 3 2" xfId="2211"/>
    <cellStyle name="Dziesietny [0]_Invoices2001Slovakia_Book1_2_Copy of KH PHAN BO VON ĐỐI ỨNG NAM 2011 (30 TY phuong án gop WB) 4" xfId="8433"/>
    <cellStyle name="Dziesiętny [0]_Invoices2001Slovakia_Book1_2_Copy of KH PHAN BO VON ĐỐI ỨNG NAM 2011 (30 TY phuong án gop WB) 4" xfId="8434"/>
    <cellStyle name="Dziesietny [0]_Invoices2001Slovakia_Book1_2_Copy of KH PHAN BO VON ĐỐI ỨNG NAM 2011 (30 TY phuong án gop WB)_BIEU KE HOACH  2015 (KTN 6.11 sua)" xfId="2212"/>
    <cellStyle name="Dziesiętny [0]_Invoices2001Slovakia_Book1_2_Copy of KH PHAN BO VON ĐỐI ỨNG NAM 2011 (30 TY phuong án gop WB)_BIEU KE HOACH  2015 (KTN 6.11 sua)" xfId="2213"/>
    <cellStyle name="Dziesietny [0]_Invoices2001Slovakia_Book1_2_Danh Mục KCM trinh BKH 2011 (BS 30A)" xfId="2214"/>
    <cellStyle name="Dziesiętny [0]_Invoices2001Slovakia_Book1_2_Danh Mục KCM trinh BKH 2011 (BS 30A)" xfId="2215"/>
    <cellStyle name="Dziesietny [0]_Invoices2001Slovakia_Book1_2_DTTD chieng chan Tham lai 29-9-2009" xfId="2216"/>
    <cellStyle name="Dziesiętny [0]_Invoices2001Slovakia_Book1_2_DTTD chieng chan Tham lai 29-9-2009" xfId="2217"/>
    <cellStyle name="Dziesietny [0]_Invoices2001Slovakia_Book1_2_DTTD chieng chan Tham lai 29-9-2009 2" xfId="2218"/>
    <cellStyle name="Dziesiętny [0]_Invoices2001Slovakia_Book1_2_DTTD chieng chan Tham lai 29-9-2009 2" xfId="2219"/>
    <cellStyle name="Dziesietny [0]_Invoices2001Slovakia_Book1_2_DTTD chieng chan Tham lai 29-9-2009 2 2" xfId="2220"/>
    <cellStyle name="Dziesiętny [0]_Invoices2001Slovakia_Book1_2_DTTD chieng chan Tham lai 29-9-2009 2 2" xfId="2221"/>
    <cellStyle name="Dziesietny [0]_Invoices2001Slovakia_Book1_2_DTTD chieng chan Tham lai 29-9-2009 3" xfId="2222"/>
    <cellStyle name="Dziesiętny [0]_Invoices2001Slovakia_Book1_2_DTTD chieng chan Tham lai 29-9-2009 3" xfId="2223"/>
    <cellStyle name="Dziesietny [0]_Invoices2001Slovakia_Book1_2_DTTD chieng chan Tham lai 29-9-2009 3 2" xfId="2224"/>
    <cellStyle name="Dziesiętny [0]_Invoices2001Slovakia_Book1_2_DTTD chieng chan Tham lai 29-9-2009 3 2" xfId="2225"/>
    <cellStyle name="Dziesietny [0]_Invoices2001Slovakia_Book1_2_DTTD chieng chan Tham lai 29-9-2009 4" xfId="8435"/>
    <cellStyle name="Dziesiętny [0]_Invoices2001Slovakia_Book1_2_DTTD chieng chan Tham lai 29-9-2009 4" xfId="8436"/>
    <cellStyle name="Dziesietny [0]_Invoices2001Slovakia_Book1_2_DTTD chieng chan Tham lai 29-9-2009_BIEU KE HOACH  2015 (KTN 6.11 sua)" xfId="2226"/>
    <cellStyle name="Dziesiętny [0]_Invoices2001Slovakia_Book1_2_DTTD chieng chan Tham lai 29-9-2009_BIEU KE HOACH  2015 (KTN 6.11 sua)" xfId="2227"/>
    <cellStyle name="Dziesietny [0]_Invoices2001Slovakia_Book1_2_Du toan nuoc San Thang (GD2)" xfId="2228"/>
    <cellStyle name="Dziesiętny [0]_Invoices2001Slovakia_Book1_2_Du toan nuoc San Thang (GD2)" xfId="2229"/>
    <cellStyle name="Dziesietny [0]_Invoices2001Slovakia_Book1_2_Du toan nuoc San Thang (GD2) 2" xfId="2230"/>
    <cellStyle name="Dziesiętny [0]_Invoices2001Slovakia_Book1_2_Du toan nuoc San Thang (GD2) 2" xfId="2231"/>
    <cellStyle name="Dziesietny [0]_Invoices2001Slovakia_Book1_2_Du toan nuoc San Thang (GD2) 2 2" xfId="2232"/>
    <cellStyle name="Dziesiętny [0]_Invoices2001Slovakia_Book1_2_Du toan nuoc San Thang (GD2) 2 2" xfId="2233"/>
    <cellStyle name="Dziesietny [0]_Invoices2001Slovakia_Book1_2_Du toan nuoc San Thang (GD2) 3" xfId="2234"/>
    <cellStyle name="Dziesiętny [0]_Invoices2001Slovakia_Book1_2_Du toan nuoc San Thang (GD2) 3" xfId="2235"/>
    <cellStyle name="Dziesietny [0]_Invoices2001Slovakia_Book1_2_Du toan nuoc San Thang (GD2) 3 2" xfId="2236"/>
    <cellStyle name="Dziesiętny [0]_Invoices2001Slovakia_Book1_2_Du toan nuoc San Thang (GD2) 3 2" xfId="2237"/>
    <cellStyle name="Dziesietny [0]_Invoices2001Slovakia_Book1_2_Du toan nuoc San Thang (GD2) 4" xfId="8437"/>
    <cellStyle name="Dziesiętny [0]_Invoices2001Slovakia_Book1_2_Du toan nuoc San Thang (GD2) 4" xfId="8438"/>
    <cellStyle name="Dziesietny [0]_Invoices2001Slovakia_Book1_2_Ke hoach 2010 (theo doi 11-8-2010)" xfId="2238"/>
    <cellStyle name="Dziesiętny [0]_Invoices2001Slovakia_Book1_2_Ke hoach 2010 (theo doi 11-8-2010)" xfId="2239"/>
    <cellStyle name="Dziesietny [0]_Invoices2001Slovakia_Book1_2_Ke hoach 2010 (theo doi 11-8-2010) 2" xfId="2240"/>
    <cellStyle name="Dziesiętny [0]_Invoices2001Slovakia_Book1_2_Ke hoach 2010 (theo doi 11-8-2010) 2" xfId="2241"/>
    <cellStyle name="Dziesietny [0]_Invoices2001Slovakia_Book1_2_Ke hoach 2010 (theo doi 11-8-2010) 2 2" xfId="2242"/>
    <cellStyle name="Dziesiętny [0]_Invoices2001Slovakia_Book1_2_Ke hoach 2010 (theo doi 11-8-2010) 2 2" xfId="2243"/>
    <cellStyle name="Dziesietny [0]_Invoices2001Slovakia_Book1_2_Ke hoach 2010 (theo doi 11-8-2010) 3" xfId="2244"/>
    <cellStyle name="Dziesiętny [0]_Invoices2001Slovakia_Book1_2_Ke hoach 2010 (theo doi 11-8-2010) 3" xfId="2245"/>
    <cellStyle name="Dziesietny [0]_Invoices2001Slovakia_Book1_2_Ke hoach 2010 (theo doi 11-8-2010) 3 2" xfId="2246"/>
    <cellStyle name="Dziesiętny [0]_Invoices2001Slovakia_Book1_2_Ke hoach 2010 (theo doi 11-8-2010) 3 2" xfId="2247"/>
    <cellStyle name="Dziesietny [0]_Invoices2001Slovakia_Book1_2_Ke hoach 2010 (theo doi 11-8-2010) 4" xfId="8439"/>
    <cellStyle name="Dziesiętny [0]_Invoices2001Slovakia_Book1_2_Ke hoach 2010 (theo doi 11-8-2010) 4" xfId="8440"/>
    <cellStyle name="Dziesietny [0]_Invoices2001Slovakia_Book1_2_Ke hoach 2010 ngay 31-01" xfId="2248"/>
    <cellStyle name="Dziesiętny [0]_Invoices2001Slovakia_Book1_2_Ke hoach 2010 ngay 31-01" xfId="2249"/>
    <cellStyle name="Dziesietny [0]_Invoices2001Slovakia_Book1_2_Ke hoach 2010 ngay 31-01 2" xfId="2250"/>
    <cellStyle name="Dziesiętny [0]_Invoices2001Slovakia_Book1_2_Ke hoach 2010 ngay 31-01 2" xfId="2251"/>
    <cellStyle name="Dziesietny [0]_Invoices2001Slovakia_Book1_2_Ke hoach 2010 ngay 31-01 2 2" xfId="2252"/>
    <cellStyle name="Dziesiętny [0]_Invoices2001Slovakia_Book1_2_Ke hoach 2010 ngay 31-01 2 2" xfId="2253"/>
    <cellStyle name="Dziesietny [0]_Invoices2001Slovakia_Book1_2_Ke hoach 2010 ngay 31-01 3" xfId="2254"/>
    <cellStyle name="Dziesiętny [0]_Invoices2001Slovakia_Book1_2_Ke hoach 2010 ngay 31-01 3" xfId="2255"/>
    <cellStyle name="Dziesietny [0]_Invoices2001Slovakia_Book1_2_Ke hoach 2010 ngay 31-01 3 2" xfId="2256"/>
    <cellStyle name="Dziesiętny [0]_Invoices2001Slovakia_Book1_2_Ke hoach 2010 ngay 31-01 3 2" xfId="2257"/>
    <cellStyle name="Dziesietny [0]_Invoices2001Slovakia_Book1_2_Ke hoach 2010 ngay 31-01 4" xfId="8441"/>
    <cellStyle name="Dziesiętny [0]_Invoices2001Slovakia_Book1_2_Ke hoach 2010 ngay 31-01 4" xfId="8442"/>
    <cellStyle name="Dziesietny [0]_Invoices2001Slovakia_Book1_2_ke hoach dau thau 30-6-2010" xfId="2258"/>
    <cellStyle name="Dziesiętny [0]_Invoices2001Slovakia_Book1_2_ke hoach dau thau 30-6-2010" xfId="2259"/>
    <cellStyle name="Dziesietny [0]_Invoices2001Slovakia_Book1_2_ke hoach dau thau 30-6-2010 2" xfId="2260"/>
    <cellStyle name="Dziesiętny [0]_Invoices2001Slovakia_Book1_2_ke hoach dau thau 30-6-2010 2" xfId="2261"/>
    <cellStyle name="Dziesietny [0]_Invoices2001Slovakia_Book1_2_ke hoach dau thau 30-6-2010 2 2" xfId="2262"/>
    <cellStyle name="Dziesiętny [0]_Invoices2001Slovakia_Book1_2_ke hoach dau thau 30-6-2010 2 2" xfId="2263"/>
    <cellStyle name="Dziesietny [0]_Invoices2001Slovakia_Book1_2_ke hoach dau thau 30-6-2010 3" xfId="2264"/>
    <cellStyle name="Dziesiętny [0]_Invoices2001Slovakia_Book1_2_ke hoach dau thau 30-6-2010 3" xfId="2265"/>
    <cellStyle name="Dziesietny [0]_Invoices2001Slovakia_Book1_2_ke hoach dau thau 30-6-2010 3 2" xfId="2266"/>
    <cellStyle name="Dziesiętny [0]_Invoices2001Slovakia_Book1_2_ke hoach dau thau 30-6-2010 3 2" xfId="2267"/>
    <cellStyle name="Dziesietny [0]_Invoices2001Slovakia_Book1_2_ke hoach dau thau 30-6-2010 4" xfId="8443"/>
    <cellStyle name="Dziesiętny [0]_Invoices2001Slovakia_Book1_2_ke hoach dau thau 30-6-2010 4" xfId="8444"/>
    <cellStyle name="Dziesietny [0]_Invoices2001Slovakia_Book1_2_KH Von 2012 gui BKH 1" xfId="2268"/>
    <cellStyle name="Dziesiętny [0]_Invoices2001Slovakia_Book1_2_KH Von 2012 gui BKH 1" xfId="2269"/>
    <cellStyle name="Dziesietny [0]_Invoices2001Slovakia_Book1_2_KH Von 2012 gui BKH 1 2" xfId="2270"/>
    <cellStyle name="Dziesiętny [0]_Invoices2001Slovakia_Book1_2_KH Von 2012 gui BKH 1 2" xfId="2271"/>
    <cellStyle name="Dziesietny [0]_Invoices2001Slovakia_Book1_2_KH Von 2012 gui BKH 1 2 2" xfId="2272"/>
    <cellStyle name="Dziesiętny [0]_Invoices2001Slovakia_Book1_2_KH Von 2012 gui BKH 1 2 2" xfId="2273"/>
    <cellStyle name="Dziesietny [0]_Invoices2001Slovakia_Book1_2_KH Von 2012 gui BKH 1 3" xfId="2274"/>
    <cellStyle name="Dziesiętny [0]_Invoices2001Slovakia_Book1_2_KH Von 2012 gui BKH 1 3" xfId="2275"/>
    <cellStyle name="Dziesietny [0]_Invoices2001Slovakia_Book1_2_KH Von 2012 gui BKH 1 3 2" xfId="2276"/>
    <cellStyle name="Dziesiętny [0]_Invoices2001Slovakia_Book1_2_KH Von 2012 gui BKH 1 3 2" xfId="2277"/>
    <cellStyle name="Dziesietny [0]_Invoices2001Slovakia_Book1_2_KH Von 2012 gui BKH 1 4" xfId="8445"/>
    <cellStyle name="Dziesiętny [0]_Invoices2001Slovakia_Book1_2_KH Von 2012 gui BKH 1 4" xfId="8446"/>
    <cellStyle name="Dziesietny [0]_Invoices2001Slovakia_Book1_2_KH Von 2012 gui BKH 1_BIEU KE HOACH  2015 (KTN 6.11 sua)" xfId="2278"/>
    <cellStyle name="Dziesiętny [0]_Invoices2001Slovakia_Book1_2_KH Von 2012 gui BKH 1_BIEU KE HOACH  2015 (KTN 6.11 sua)" xfId="2279"/>
    <cellStyle name="Dziesietny [0]_Invoices2001Slovakia_Book1_2_KH Von 2012 gui BKH 2" xfId="2280"/>
    <cellStyle name="Dziesiętny [0]_Invoices2001Slovakia_Book1_2_KH Von 2012 gui BKH 2" xfId="2281"/>
    <cellStyle name="Dziesietny [0]_Invoices2001Slovakia_Book1_2_KH Von 2012 gui BKH 2 2" xfId="2282"/>
    <cellStyle name="Dziesiętny [0]_Invoices2001Slovakia_Book1_2_KH Von 2012 gui BKH 2 2" xfId="2283"/>
    <cellStyle name="Dziesietny [0]_Invoices2001Slovakia_Book1_2_KH Von 2012 gui BKH 2 2 2" xfId="2284"/>
    <cellStyle name="Dziesiętny [0]_Invoices2001Slovakia_Book1_2_KH Von 2012 gui BKH 2 2 2" xfId="2285"/>
    <cellStyle name="Dziesietny [0]_Invoices2001Slovakia_Book1_2_KH Von 2012 gui BKH 2 3" xfId="2286"/>
    <cellStyle name="Dziesiętny [0]_Invoices2001Slovakia_Book1_2_KH Von 2012 gui BKH 2 3" xfId="2287"/>
    <cellStyle name="Dziesietny [0]_Invoices2001Slovakia_Book1_2_KH Von 2012 gui BKH 2 3 2" xfId="2288"/>
    <cellStyle name="Dziesiętny [0]_Invoices2001Slovakia_Book1_2_KH Von 2012 gui BKH 2 3 2" xfId="2289"/>
    <cellStyle name="Dziesietny [0]_Invoices2001Slovakia_Book1_2_KH Von 2012 gui BKH 2 4" xfId="8447"/>
    <cellStyle name="Dziesiętny [0]_Invoices2001Slovakia_Book1_2_KH Von 2012 gui BKH 2 4" xfId="8448"/>
    <cellStyle name="Dziesietny [0]_Invoices2001Slovakia_Book1_2_QD ke hoach dau thau" xfId="2290"/>
    <cellStyle name="Dziesiętny [0]_Invoices2001Slovakia_Book1_2_QD ke hoach dau thau" xfId="2291"/>
    <cellStyle name="Dziesietny [0]_Invoices2001Slovakia_Book1_2_QD ke hoach dau thau 2" xfId="2292"/>
    <cellStyle name="Dziesiętny [0]_Invoices2001Slovakia_Book1_2_QD ke hoach dau thau 2" xfId="2293"/>
    <cellStyle name="Dziesietny [0]_Invoices2001Slovakia_Book1_2_QD ke hoach dau thau 2 2" xfId="2294"/>
    <cellStyle name="Dziesiętny [0]_Invoices2001Slovakia_Book1_2_QD ke hoach dau thau 2 2" xfId="2295"/>
    <cellStyle name="Dziesietny [0]_Invoices2001Slovakia_Book1_2_QD ke hoach dau thau 3" xfId="2296"/>
    <cellStyle name="Dziesiętny [0]_Invoices2001Slovakia_Book1_2_QD ke hoach dau thau 3" xfId="2297"/>
    <cellStyle name="Dziesietny [0]_Invoices2001Slovakia_Book1_2_QD ke hoach dau thau 3 2" xfId="2298"/>
    <cellStyle name="Dziesiętny [0]_Invoices2001Slovakia_Book1_2_QD ke hoach dau thau 3 2" xfId="2299"/>
    <cellStyle name="Dziesietny [0]_Invoices2001Slovakia_Book1_2_QD ke hoach dau thau 4" xfId="8449"/>
    <cellStyle name="Dziesiętny [0]_Invoices2001Slovakia_Book1_2_QD ke hoach dau thau 4" xfId="8450"/>
    <cellStyle name="Dziesietny [0]_Invoices2001Slovakia_Book1_2_Ra soat KH von 2011 (Huy-11-11-11)" xfId="2300"/>
    <cellStyle name="Dziesiętny [0]_Invoices2001Slovakia_Book1_2_Ra soat KH von 2011 (Huy-11-11-11)" xfId="2301"/>
    <cellStyle name="Dziesietny [0]_Invoices2001Slovakia_Book1_2_Ra soat KH von 2011 (Huy-11-11-11) 2" xfId="2302"/>
    <cellStyle name="Dziesiętny [0]_Invoices2001Slovakia_Book1_2_Ra soat KH von 2011 (Huy-11-11-11) 2" xfId="2303"/>
    <cellStyle name="Dziesietny [0]_Invoices2001Slovakia_Book1_2_Ra soat KH von 2011 (Huy-11-11-11) 2 2" xfId="2304"/>
    <cellStyle name="Dziesiętny [0]_Invoices2001Slovakia_Book1_2_Ra soat KH von 2011 (Huy-11-11-11) 2 2" xfId="2305"/>
    <cellStyle name="Dziesietny [0]_Invoices2001Slovakia_Book1_2_Ra soat KH von 2011 (Huy-11-11-11) 3" xfId="2306"/>
    <cellStyle name="Dziesiętny [0]_Invoices2001Slovakia_Book1_2_Ra soat KH von 2011 (Huy-11-11-11) 3" xfId="2307"/>
    <cellStyle name="Dziesietny [0]_Invoices2001Slovakia_Book1_2_Ra soat KH von 2011 (Huy-11-11-11) 3 2" xfId="2308"/>
    <cellStyle name="Dziesiętny [0]_Invoices2001Slovakia_Book1_2_Ra soat KH von 2011 (Huy-11-11-11) 3 2" xfId="2309"/>
    <cellStyle name="Dziesietny [0]_Invoices2001Slovakia_Book1_2_Ra soat KH von 2011 (Huy-11-11-11) 4" xfId="2310"/>
    <cellStyle name="Dziesiętny [0]_Invoices2001Slovakia_Book1_2_Ra soat KH von 2011 (Huy-11-11-11) 4" xfId="2311"/>
    <cellStyle name="Dziesietny [0]_Invoices2001Slovakia_Book1_2_tinh toan hoang ha" xfId="2312"/>
    <cellStyle name="Dziesiętny [0]_Invoices2001Slovakia_Book1_2_tinh toan hoang ha" xfId="2313"/>
    <cellStyle name="Dziesietny [0]_Invoices2001Slovakia_Book1_2_tinh toan hoang ha 2" xfId="2314"/>
    <cellStyle name="Dziesiętny [0]_Invoices2001Slovakia_Book1_2_tinh toan hoang ha 2" xfId="2315"/>
    <cellStyle name="Dziesietny [0]_Invoices2001Slovakia_Book1_2_tinh toan hoang ha 2 2" xfId="2316"/>
    <cellStyle name="Dziesiętny [0]_Invoices2001Slovakia_Book1_2_tinh toan hoang ha 2 2" xfId="2317"/>
    <cellStyle name="Dziesietny [0]_Invoices2001Slovakia_Book1_2_tinh toan hoang ha 3" xfId="2318"/>
    <cellStyle name="Dziesiętny [0]_Invoices2001Slovakia_Book1_2_tinh toan hoang ha 3" xfId="2319"/>
    <cellStyle name="Dziesietny [0]_Invoices2001Slovakia_Book1_2_tinh toan hoang ha 3 2" xfId="2320"/>
    <cellStyle name="Dziesiętny [0]_Invoices2001Slovakia_Book1_2_tinh toan hoang ha 3 2" xfId="2321"/>
    <cellStyle name="Dziesietny [0]_Invoices2001Slovakia_Book1_2_tinh toan hoang ha 4" xfId="8451"/>
    <cellStyle name="Dziesiętny [0]_Invoices2001Slovakia_Book1_2_tinh toan hoang ha 4" xfId="8452"/>
    <cellStyle name="Dziesietny [0]_Invoices2001Slovakia_Book1_2_Tong von ĐTPT" xfId="2322"/>
    <cellStyle name="Dziesiętny [0]_Invoices2001Slovakia_Book1_2_Tong von ĐTPT" xfId="2323"/>
    <cellStyle name="Dziesietny [0]_Invoices2001Slovakia_Book1_2_Tong von ĐTPT 2" xfId="2324"/>
    <cellStyle name="Dziesiętny [0]_Invoices2001Slovakia_Book1_2_Tong von ĐTPT 2" xfId="2325"/>
    <cellStyle name="Dziesietny [0]_Invoices2001Slovakia_Book1_2_Tong von ĐTPT 2 2" xfId="2326"/>
    <cellStyle name="Dziesiętny [0]_Invoices2001Slovakia_Book1_2_Tong von ĐTPT 2 2" xfId="2327"/>
    <cellStyle name="Dziesietny [0]_Invoices2001Slovakia_Book1_2_Tong von ĐTPT 3" xfId="2328"/>
    <cellStyle name="Dziesiętny [0]_Invoices2001Slovakia_Book1_2_Tong von ĐTPT 3" xfId="2329"/>
    <cellStyle name="Dziesietny [0]_Invoices2001Slovakia_Book1_2_Tong von ĐTPT 3 2" xfId="2330"/>
    <cellStyle name="Dziesiętny [0]_Invoices2001Slovakia_Book1_2_Tong von ĐTPT 3 2" xfId="2331"/>
    <cellStyle name="Dziesietny [0]_Invoices2001Slovakia_Book1_2_Tong von ĐTPT 4" xfId="8453"/>
    <cellStyle name="Dziesiętny [0]_Invoices2001Slovakia_Book1_2_Tong von ĐTPT 4" xfId="8454"/>
    <cellStyle name="Dziesietny [0]_Invoices2001Slovakia_Book1_2_Viec Huy dang lam" xfId="2332"/>
    <cellStyle name="Dziesiętny [0]_Invoices2001Slovakia_Book1_2_Viec Huy dang lam" xfId="2333"/>
    <cellStyle name="Dziesietny [0]_Invoices2001Slovakia_Book1_3" xfId="2334"/>
    <cellStyle name="Dziesiętny [0]_Invoices2001Slovakia_Book1_3" xfId="2335"/>
    <cellStyle name="Dziesietny [0]_Invoices2001Slovakia_Book1_3 2" xfId="2336"/>
    <cellStyle name="Dziesiętny [0]_Invoices2001Slovakia_Book1_3 2" xfId="2337"/>
    <cellStyle name="Dziesietny [0]_Invoices2001Slovakia_Book1_3 2 2" xfId="2338"/>
    <cellStyle name="Dziesiętny [0]_Invoices2001Slovakia_Book1_3 2 2" xfId="2339"/>
    <cellStyle name="Dziesietny [0]_Invoices2001Slovakia_Book1_3 3" xfId="2340"/>
    <cellStyle name="Dziesiętny [0]_Invoices2001Slovakia_Book1_3 3" xfId="2341"/>
    <cellStyle name="Dziesietny [0]_Invoices2001Slovakia_Book1_3 3 2" xfId="2342"/>
    <cellStyle name="Dziesiętny [0]_Invoices2001Slovakia_Book1_3 3 2" xfId="2343"/>
    <cellStyle name="Dziesietny [0]_Invoices2001Slovakia_Book1_3 4" xfId="8455"/>
    <cellStyle name="Dziesiętny [0]_Invoices2001Slovakia_Book1_3 4" xfId="8456"/>
    <cellStyle name="Dziesietny [0]_Invoices2001Slovakia_Book1_Bao cao 9 thang  XDCB" xfId="2344"/>
    <cellStyle name="Dziesiętny [0]_Invoices2001Slovakia_Book1_Book1" xfId="2345"/>
    <cellStyle name="Dziesietny [0]_Invoices2001Slovakia_Book1_dự toán 30a 2013" xfId="2346"/>
    <cellStyle name="Dziesiętny [0]_Invoices2001Slovakia_Book1_Nhu cau von ung truoc 2011 Tha h Hoa + Nge An gui TW" xfId="2347"/>
    <cellStyle name="Dziesietny [0]_Invoices2001Slovakia_Book1_Tong hop Cac tuyen(9-1-06)" xfId="2348"/>
    <cellStyle name="Dziesiętny [0]_Invoices2001Slovakia_Book1_Tong hop Cac tuyen(9-1-06)" xfId="2349"/>
    <cellStyle name="Dziesietny [0]_Invoices2001Slovakia_Book1_Tong hop Cac tuyen(9-1-06)_bieu tong hop lai kh von 2011 gui phong TH-KTDN" xfId="2350"/>
    <cellStyle name="Dziesiętny [0]_Invoices2001Slovakia_Book1_Tong hop Cac tuyen(9-1-06)_bieu tong hop lai kh von 2011 gui phong TH-KTDN" xfId="2351"/>
    <cellStyle name="Dziesietny [0]_Invoices2001Slovakia_Book1_Tong hop Cac tuyen(9-1-06)_Copy of KH PHAN BO VON ĐỐI ỨNG NAM 2011 (30 TY phuong án gop WB)" xfId="2352"/>
    <cellStyle name="Dziesiętny [0]_Invoices2001Slovakia_Book1_Tong hop Cac tuyen(9-1-06)_Copy of KH PHAN BO VON ĐỐI ỨNG NAM 2011 (30 TY phuong án gop WB)" xfId="2353"/>
    <cellStyle name="Dziesietny [0]_Invoices2001Slovakia_Book1_Tong hop Cac tuyen(9-1-06)_Ke hoach 2010 (theo doi 11-8-2010)" xfId="2354"/>
    <cellStyle name="Dziesiętny [0]_Invoices2001Slovakia_Book1_Tong hop Cac tuyen(9-1-06)_Ke hoach 2010 (theo doi 11-8-2010)" xfId="2355"/>
    <cellStyle name="Dziesietny [0]_Invoices2001Slovakia_Book1_Tong hop Cac tuyen(9-1-06)_KH Von 2012 gui BKH 1" xfId="2356"/>
    <cellStyle name="Dziesiętny [0]_Invoices2001Slovakia_Book1_Tong hop Cac tuyen(9-1-06)_KH Von 2012 gui BKH 1" xfId="2357"/>
    <cellStyle name="Dziesietny [0]_Invoices2001Slovakia_Book1_Tong hop Cac tuyen(9-1-06)_QD ke hoach dau thau" xfId="2358"/>
    <cellStyle name="Dziesiętny [0]_Invoices2001Slovakia_Book1_Tong hop Cac tuyen(9-1-06)_QD ke hoach dau thau" xfId="2359"/>
    <cellStyle name="Dziesietny [0]_Invoices2001Slovakia_Book1_Tong hop Cac tuyen(9-1-06)_Tong von ĐTPT" xfId="2360"/>
    <cellStyle name="Dziesiętny [0]_Invoices2001Slovakia_Book1_Tong hop Cac tuyen(9-1-06)_Tong von ĐTPT" xfId="2361"/>
    <cellStyle name="Dziesietny [0]_Invoices2001Slovakia_Book1_ung truoc 2011 NSTW Thanh Hoa + Nge An gui Thu 12-5" xfId="2362"/>
    <cellStyle name="Dziesiętny [0]_Invoices2001Slovakia_Book1_ung truoc 2011 NSTW Thanh Hoa + Nge An gui Thu 12-5" xfId="2363"/>
    <cellStyle name="Dziesietny [0]_Invoices2001Slovakia_Chi tieu KH nam 2009" xfId="2364"/>
    <cellStyle name="Dziesiętny [0]_Invoices2001Slovakia_Chi tieu KH nam 2009" xfId="2365"/>
    <cellStyle name="Dziesietny [0]_Invoices2001Slovakia_Copy of KH PHAN BO VON ĐỐI ỨNG NAM 2011 (30 TY phuong án gop WB)" xfId="2366"/>
    <cellStyle name="Dziesiętny [0]_Invoices2001Slovakia_Copy of KH PHAN BO VON ĐỐI ỨNG NAM 2011 (30 TY phuong án gop WB)" xfId="2367"/>
    <cellStyle name="Dziesietny [0]_Invoices2001Slovakia_Copy of KH PHAN BO VON ĐỐI ỨNG NAM 2011 (30 TY phuong án gop WB) 2" xfId="2368"/>
    <cellStyle name="Dziesiętny [0]_Invoices2001Slovakia_Copy of KH PHAN BO VON ĐỐI ỨNG NAM 2011 (30 TY phuong án gop WB) 2" xfId="2369"/>
    <cellStyle name="Dziesietny [0]_Invoices2001Slovakia_Copy of KH PHAN BO VON ĐỐI ỨNG NAM 2011 (30 TY phuong án gop WB) 2 2" xfId="2370"/>
    <cellStyle name="Dziesiętny [0]_Invoices2001Slovakia_Copy of KH PHAN BO VON ĐỐI ỨNG NAM 2011 (30 TY phuong án gop WB) 2 2" xfId="2371"/>
    <cellStyle name="Dziesietny [0]_Invoices2001Slovakia_Copy of KH PHAN BO VON ĐỐI ỨNG NAM 2011 (30 TY phuong án gop WB) 3" xfId="2372"/>
    <cellStyle name="Dziesiętny [0]_Invoices2001Slovakia_Copy of KH PHAN BO VON ĐỐI ỨNG NAM 2011 (30 TY phuong án gop WB) 3" xfId="2373"/>
    <cellStyle name="Dziesietny [0]_Invoices2001Slovakia_Copy of KH PHAN BO VON ĐỐI ỨNG NAM 2011 (30 TY phuong án gop WB) 3 2" xfId="2374"/>
    <cellStyle name="Dziesiętny [0]_Invoices2001Slovakia_Copy of KH PHAN BO VON ĐỐI ỨNG NAM 2011 (30 TY phuong án gop WB) 3 2" xfId="2375"/>
    <cellStyle name="Dziesietny [0]_Invoices2001Slovakia_Copy of KH PHAN BO VON ĐỐI ỨNG NAM 2011 (30 TY phuong án gop WB) 4" xfId="8457"/>
    <cellStyle name="Dziesiętny [0]_Invoices2001Slovakia_Copy of KH PHAN BO VON ĐỐI ỨNG NAM 2011 (30 TY phuong án gop WB) 4" xfId="8458"/>
    <cellStyle name="Dziesietny [0]_Invoices2001Slovakia_Copy of KH PHAN BO VON ĐỐI ỨNG NAM 2011 (30 TY phuong án gop WB)_BIEU KE HOACH  2015 (KTN 6.11 sua)" xfId="2376"/>
    <cellStyle name="Dziesiętny [0]_Invoices2001Slovakia_Copy of KH PHAN BO VON ĐỐI ỨNG NAM 2011 (30 TY phuong án gop WB)_BIEU KE HOACH  2015 (KTN 6.11 sua)" xfId="2377"/>
    <cellStyle name="Dziesietny [0]_Invoices2001Slovakia_Danh Mục KCM trinh BKH 2011 (BS 30A)" xfId="2378"/>
    <cellStyle name="Dziesiętny [0]_Invoices2001Slovakia_Danh Mục KCM trinh BKH 2011 (BS 30A)" xfId="2379"/>
    <cellStyle name="Dziesietny [0]_Invoices2001Slovakia_DT 1751 Muong Khoa" xfId="2380"/>
    <cellStyle name="Dziesiętny [0]_Invoices2001Slovakia_DT 1751 Muong Khoa" xfId="2381"/>
    <cellStyle name="Dziesietny [0]_Invoices2001Slovakia_DT Nam vai" xfId="2382"/>
    <cellStyle name="Dziesiętny [0]_Invoices2001Slovakia_DT tieu hoc diem TDC ban Cho 28-02-09" xfId="2383"/>
    <cellStyle name="Dziesietny [0]_Invoices2001Slovakia_DT truong THPT  quyet thang tinh 04-3-09" xfId="2384"/>
    <cellStyle name="Dziesiętny [0]_Invoices2001Slovakia_DT truong THPT  quyet thang tinh 04-3-09" xfId="2385"/>
    <cellStyle name="Dziesietny [0]_Invoices2001Slovakia_DTTD chieng chan Tham lai 29-9-2009" xfId="2386"/>
    <cellStyle name="Dziesiętny [0]_Invoices2001Slovakia_DTTD chieng chan Tham lai 29-9-2009" xfId="2387"/>
    <cellStyle name="Dziesietny [0]_Invoices2001Slovakia_DTTD chieng chan Tham lai 29-9-2009 2" xfId="2388"/>
    <cellStyle name="Dziesiętny [0]_Invoices2001Slovakia_DTTD chieng chan Tham lai 29-9-2009 2" xfId="2389"/>
    <cellStyle name="Dziesietny [0]_Invoices2001Slovakia_DTTD chieng chan Tham lai 29-9-2009 2 2" xfId="2390"/>
    <cellStyle name="Dziesiętny [0]_Invoices2001Slovakia_DTTD chieng chan Tham lai 29-9-2009 2 2" xfId="2391"/>
    <cellStyle name="Dziesietny [0]_Invoices2001Slovakia_DTTD chieng chan Tham lai 29-9-2009 3" xfId="2392"/>
    <cellStyle name="Dziesiętny [0]_Invoices2001Slovakia_DTTD chieng chan Tham lai 29-9-2009 3" xfId="2393"/>
    <cellStyle name="Dziesietny [0]_Invoices2001Slovakia_DTTD chieng chan Tham lai 29-9-2009 3 2" xfId="2394"/>
    <cellStyle name="Dziesiętny [0]_Invoices2001Slovakia_DTTD chieng chan Tham lai 29-9-2009 3 2" xfId="2395"/>
    <cellStyle name="Dziesietny [0]_Invoices2001Slovakia_DTTD chieng chan Tham lai 29-9-2009 4" xfId="8459"/>
    <cellStyle name="Dziesiętny [0]_Invoices2001Slovakia_DTTD chieng chan Tham lai 29-9-2009 4" xfId="8460"/>
    <cellStyle name="Dziesietny [0]_Invoices2001Slovakia_DTTD chieng chan Tham lai 29-9-2009_BIEU KE HOACH  2015 (KTN 6.11 sua)" xfId="2396"/>
    <cellStyle name="Dziesiętny [0]_Invoices2001Slovakia_DTTD chieng chan Tham lai 29-9-2009_BIEU KE HOACH  2015 (KTN 6.11 sua)" xfId="2397"/>
    <cellStyle name="Dziesietny [0]_Invoices2001Slovakia_d-uong+TDT" xfId="2398"/>
    <cellStyle name="Dziesiętny [0]_Invoices2001Slovakia_GVL" xfId="2399"/>
    <cellStyle name="Dziesietny [0]_Invoices2001Slovakia_Ke hoach 2010 (theo doi 11-8-2010)" xfId="2400"/>
    <cellStyle name="Dziesiętny [0]_Invoices2001Slovakia_Ke hoach 2010 (theo doi 11-8-2010)" xfId="2401"/>
    <cellStyle name="Dziesietny [0]_Invoices2001Slovakia_ke hoach dau thau 30-6-2010" xfId="2402"/>
    <cellStyle name="Dziesiętny [0]_Invoices2001Slovakia_ke hoach dau thau 30-6-2010" xfId="2403"/>
    <cellStyle name="Dziesietny [0]_Invoices2001Slovakia_KH Von 2012 gui BKH 1" xfId="8680"/>
    <cellStyle name="Dziesiętny [0]_Invoices2001Slovakia_KH Von 2012 gui BKH 1" xfId="8681"/>
    <cellStyle name="Dziesietny [0]_Invoices2001Slovakia_KH Von 2012 gui BKH 1 2" xfId="8682"/>
    <cellStyle name="Dziesiętny [0]_Invoices2001Slovakia_KH Von 2012 gui BKH 1 2" xfId="8683"/>
    <cellStyle name="Dziesietny [0]_Invoices2001Slovakia_KH Von 2012 gui BKH 1 2 2" xfId="2404"/>
    <cellStyle name="Dziesiętny [0]_Invoices2001Slovakia_KH Von 2012 gui BKH 1 2 2" xfId="2405"/>
    <cellStyle name="Dziesietny [0]_Invoices2001Slovakia_KH Von 2012 gui BKH 1 3" xfId="2406"/>
    <cellStyle name="Dziesiętny [0]_Invoices2001Slovakia_KH Von 2012 gui BKH 1 3" xfId="2407"/>
    <cellStyle name="Dziesietny [0]_Invoices2001Slovakia_KH Von 2012 gui BKH 1 3 2" xfId="2408"/>
    <cellStyle name="Dziesiętny [0]_Invoices2001Slovakia_KH Von 2012 gui BKH 1 3 2" xfId="2409"/>
    <cellStyle name="Dziesietny [0]_Invoices2001Slovakia_KH Von 2012 gui BKH 1_BIEU KE HOACH  2015 (KTN 6.11 sua)" xfId="2410"/>
    <cellStyle name="Dziesiętny [0]_Invoices2001Slovakia_KH Von 2012 gui BKH 1_BIEU KE HOACH  2015 (KTN 6.11 sua)" xfId="2411"/>
    <cellStyle name="Dziesietny [0]_Invoices2001Slovakia_KL K.C mat duong" xfId="2412"/>
    <cellStyle name="Dziesiętny [0]_Invoices2001Slovakia_Nhµ ®Ó xe" xfId="8684"/>
    <cellStyle name="Dziesietny [0]_Invoices2001Slovakia_Nha bao ve(28-7-05)" xfId="8685"/>
    <cellStyle name="Dziesiętny [0]_Invoices2001Slovakia_Nha bao ve(28-7-05)" xfId="8686"/>
    <cellStyle name="Dziesietny [0]_Invoices2001Slovakia_NHA de xe nguyen du" xfId="8687"/>
    <cellStyle name="Dziesiętny [0]_Invoices2001Slovakia_NHA de xe nguyen du" xfId="2413"/>
    <cellStyle name="Dziesietny [0]_Invoices2001Slovakia_Nhalamviec VTC(25-1-05)" xfId="2414"/>
    <cellStyle name="Dziesiętny [0]_Invoices2001Slovakia_Nhalamviec VTC(25-1-05)" xfId="2415"/>
    <cellStyle name="Dziesietny [0]_Invoices2001Slovakia_Nhalamviec VTC(25-1-05) 2" xfId="2416"/>
    <cellStyle name="Dziesiętny [0]_Invoices2001Slovakia_Nhalamviec VTC(25-1-05) 2" xfId="2417"/>
    <cellStyle name="Dziesietny [0]_Invoices2001Slovakia_Nhalamviec VTC(25-1-05) 3" xfId="8461"/>
    <cellStyle name="Dziesiętny [0]_Invoices2001Slovakia_Nhalamviec VTC(25-1-05) 3" xfId="8462"/>
    <cellStyle name="Dziesietny [0]_Invoices2001Slovakia_Nhalamviec VTC(25-1-05) 4" xfId="8463"/>
    <cellStyle name="Dziesiętny [0]_Invoices2001Slovakia_Nhalamviec VTC(25-1-05) 4" xfId="8464"/>
    <cellStyle name="Dziesietny [0]_Invoices2001Slovakia_Nhu cau von ung truoc 2011 Tha h Hoa + Nge An gui TW" xfId="2418"/>
    <cellStyle name="Dziesiętny [0]_Invoices2001Slovakia_Phan pha do" xfId="2419"/>
    <cellStyle name="Dziesietny [0]_Invoices2001Slovakia_Ra soat KH von 2011 (Huy-11-11-11)" xfId="2420"/>
    <cellStyle name="Dziesiętny [0]_Invoices2001Slovakia_Ra soat KH von 2011 (Huy-11-11-11)" xfId="2421"/>
    <cellStyle name="Dziesietny [0]_Invoices2001Slovakia_Sheet2" xfId="2422"/>
    <cellStyle name="Dziesiętny [0]_Invoices2001Slovakia_Sheet2" xfId="2423"/>
    <cellStyle name="Dziesietny [0]_Invoices2001Slovakia_TDT KHANH HOA" xfId="2424"/>
    <cellStyle name="Dziesiętny [0]_Invoices2001Slovakia_TDT KHANH HOA" xfId="2425"/>
    <cellStyle name="Dziesietny [0]_Invoices2001Slovakia_TDT KHANH HOA 2" xfId="2426"/>
    <cellStyle name="Dziesiętny [0]_Invoices2001Slovakia_TDT KHANH HOA 2" xfId="2427"/>
    <cellStyle name="Dziesietny [0]_Invoices2001Slovakia_TDT KHANH HOA 3" xfId="2428"/>
    <cellStyle name="Dziesiętny [0]_Invoices2001Slovakia_TDT KHANH HOA 3" xfId="2429"/>
    <cellStyle name="Dziesietny [0]_Invoices2001Slovakia_TDT KHANH HOA 4" xfId="2430"/>
    <cellStyle name="Dziesiętny [0]_Invoices2001Slovakia_TDT KHANH HOA 4" xfId="2431"/>
    <cellStyle name="Dziesietny [0]_Invoices2001Slovakia_TDT KHANH HOA_bao_cao_TH_th_cong_tac_dau_thau_-_ngay251209" xfId="2432"/>
    <cellStyle name="Dziesiętny [0]_Invoices2001Slovakia_TDT KHANH HOA_bao_cao_TH_th_cong_tac_dau_thau_-_ngay251209" xfId="2433"/>
    <cellStyle name="Dziesietny [0]_Invoices2001Slovakia_TDT KHANH HOA_Bieu chi tieu KH 2014 (Huy-04-11)" xfId="2434"/>
    <cellStyle name="Dziesiętny [0]_Invoices2001Slovakia_TDT KHANH HOA_Bieu chi tieu KH 2014 (Huy-04-11)" xfId="2435"/>
    <cellStyle name="Dziesietny [0]_Invoices2001Slovakia_TDT KHANH HOA_bieu ke hoach dau thau" xfId="2436"/>
    <cellStyle name="Dziesiętny [0]_Invoices2001Slovakia_TDT KHANH HOA_bieu ke hoach dau thau" xfId="2437"/>
    <cellStyle name="Dziesietny [0]_Invoices2001Slovakia_TDT KHANH HOA_bieu ke hoach dau thau truong mam non SKH" xfId="2438"/>
    <cellStyle name="Dziesiętny [0]_Invoices2001Slovakia_TDT KHANH HOA_bieu ke hoach dau thau truong mam non SKH" xfId="2439"/>
    <cellStyle name="Dziesietny [0]_Invoices2001Slovakia_TDT KHANH HOA_bieu tong hop lai kh von 2011 gui phong TH-KTDN" xfId="2440"/>
    <cellStyle name="Dziesiętny [0]_Invoices2001Slovakia_TDT KHANH HOA_bieu tong hop lai kh von 2011 gui phong TH-KTDN" xfId="2441"/>
    <cellStyle name="Dziesietny [0]_Invoices2001Slovakia_TDT KHANH HOA_bieu tong hop lai kh von 2011 gui phong TH-KTDN 2" xfId="2442"/>
    <cellStyle name="Dziesiętny [0]_Invoices2001Slovakia_TDT KHANH HOA_bieu tong hop lai kh von 2011 gui phong TH-KTDN 2" xfId="2443"/>
    <cellStyle name="Dziesietny [0]_Invoices2001Slovakia_TDT KHANH HOA_bieu tong hop lai kh von 2011 gui phong TH-KTDN 2 2" xfId="2444"/>
    <cellStyle name="Dziesiętny [0]_Invoices2001Slovakia_TDT KHANH HOA_bieu tong hop lai kh von 2011 gui phong TH-KTDN 2 2" xfId="2445"/>
    <cellStyle name="Dziesietny [0]_Invoices2001Slovakia_TDT KHANH HOA_bieu tong hop lai kh von 2011 gui phong TH-KTDN 3" xfId="2446"/>
    <cellStyle name="Dziesiętny [0]_Invoices2001Slovakia_TDT KHANH HOA_bieu tong hop lai kh von 2011 gui phong TH-KTDN 3" xfId="2447"/>
    <cellStyle name="Dziesietny [0]_Invoices2001Slovakia_TDT KHANH HOA_bieu tong hop lai kh von 2011 gui phong TH-KTDN 3 2" xfId="2448"/>
    <cellStyle name="Dziesiętny [0]_Invoices2001Slovakia_TDT KHANH HOA_bieu tong hop lai kh von 2011 gui phong TH-KTDN 3 2" xfId="2449"/>
    <cellStyle name="Dziesietny [0]_Invoices2001Slovakia_TDT KHANH HOA_bieu tong hop lai kh von 2011 gui phong TH-KTDN 4" xfId="8465"/>
    <cellStyle name="Dziesiętny [0]_Invoices2001Slovakia_TDT KHANH HOA_bieu tong hop lai kh von 2011 gui phong TH-KTDN 4" xfId="8466"/>
    <cellStyle name="Dziesietny [0]_Invoices2001Slovakia_TDT KHANH HOA_bieu tong hop lai kh von 2011 gui phong TH-KTDN_BIEU KE HOACH  2015 (KTN 6.11 sua)" xfId="2450"/>
    <cellStyle name="Dziesiętny [0]_Invoices2001Slovakia_TDT KHANH HOA_bieu tong hop lai kh von 2011 gui phong TH-KTDN_BIEU KE HOACH  2015 (KTN 6.11 sua)" xfId="2451"/>
    <cellStyle name="Dziesietny [0]_Invoices2001Slovakia_TDT KHANH HOA_Book1" xfId="2452"/>
    <cellStyle name="Dziesiętny [0]_Invoices2001Slovakia_TDT KHANH HOA_Book1" xfId="2453"/>
    <cellStyle name="Dziesietny [0]_Invoices2001Slovakia_TDT KHANH HOA_Book1_1" xfId="2454"/>
    <cellStyle name="Dziesiętny [0]_Invoices2001Slovakia_TDT KHANH HOA_Book1_1" xfId="2455"/>
    <cellStyle name="Dziesietny [0]_Invoices2001Slovakia_TDT KHANH HOA_Book1_1_ke hoach dau thau 30-6-2010" xfId="2456"/>
    <cellStyle name="Dziesiętny [0]_Invoices2001Slovakia_TDT KHANH HOA_Book1_1_ke hoach dau thau 30-6-2010" xfId="2457"/>
    <cellStyle name="Dziesietny [0]_Invoices2001Slovakia_TDT KHANH HOA_Book1_2" xfId="2458"/>
    <cellStyle name="Dziesiętny [0]_Invoices2001Slovakia_TDT KHANH HOA_Book1_2" xfId="2459"/>
    <cellStyle name="Dziesietny [0]_Invoices2001Slovakia_TDT KHANH HOA_Book1_Book1" xfId="2460"/>
    <cellStyle name="Dziesiętny [0]_Invoices2001Slovakia_TDT KHANH HOA_Book1_Book1" xfId="2461"/>
    <cellStyle name="Dziesietny [0]_Invoices2001Slovakia_TDT KHANH HOA_Book1_DTTD chieng chan Tham lai 29-9-2009" xfId="2462"/>
    <cellStyle name="Dziesiętny [0]_Invoices2001Slovakia_TDT KHANH HOA_Book1_DTTD chieng chan Tham lai 29-9-2009" xfId="2463"/>
    <cellStyle name="Dziesietny [0]_Invoices2001Slovakia_TDT KHANH HOA_Book1_Ke hoach 2010 (theo doi 11-8-2010)" xfId="2464"/>
    <cellStyle name="Dziesiętny [0]_Invoices2001Slovakia_TDT KHANH HOA_Book1_Ke hoach 2010 (theo doi 11-8-2010)" xfId="2465"/>
    <cellStyle name="Dziesietny [0]_Invoices2001Slovakia_TDT KHANH HOA_Book1_ke hoach dau thau 30-6-2010" xfId="2466"/>
    <cellStyle name="Dziesiętny [0]_Invoices2001Slovakia_TDT KHANH HOA_Book1_ke hoach dau thau 30-6-2010" xfId="2467"/>
    <cellStyle name="Dziesietny [0]_Invoices2001Slovakia_TDT KHANH HOA_Book1_ke hoach dau thau 30-6-2010 2" xfId="2468"/>
    <cellStyle name="Dziesiętny [0]_Invoices2001Slovakia_TDT KHANH HOA_Book1_ke hoach dau thau 30-6-2010 2" xfId="2469"/>
    <cellStyle name="Dziesietny [0]_Invoices2001Slovakia_TDT KHANH HOA_Book1_ke hoach dau thau 30-6-2010 2 2" xfId="2470"/>
    <cellStyle name="Dziesiętny [0]_Invoices2001Slovakia_TDT KHANH HOA_Book1_ke hoach dau thau 30-6-2010 2 2" xfId="2471"/>
    <cellStyle name="Dziesietny [0]_Invoices2001Slovakia_TDT KHANH HOA_Book1_ke hoach dau thau 30-6-2010 3" xfId="2472"/>
    <cellStyle name="Dziesiętny [0]_Invoices2001Slovakia_TDT KHANH HOA_Book1_ke hoach dau thau 30-6-2010 3" xfId="2473"/>
    <cellStyle name="Dziesietny [0]_Invoices2001Slovakia_TDT KHANH HOA_Book1_ke hoach dau thau 30-6-2010 3 2" xfId="2474"/>
    <cellStyle name="Dziesiętny [0]_Invoices2001Slovakia_TDT KHANH HOA_Book1_ke hoach dau thau 30-6-2010 3 2" xfId="2475"/>
    <cellStyle name="Dziesietny [0]_Invoices2001Slovakia_TDT KHANH HOA_Book1_ke hoach dau thau 30-6-2010 4" xfId="8467"/>
    <cellStyle name="Dziesiętny [0]_Invoices2001Slovakia_TDT KHANH HOA_Book1_ke hoach dau thau 30-6-2010 4" xfId="8468"/>
    <cellStyle name="Dziesietny [0]_Invoices2001Slovakia_TDT KHANH HOA_Book1_ke hoach dau thau 30-6-2010_BIEU KE HOACH  2015 (KTN 6.11 sua)" xfId="2476"/>
    <cellStyle name="Dziesiętny [0]_Invoices2001Slovakia_TDT KHANH HOA_Book1_ke hoach dau thau 30-6-2010_BIEU KE HOACH  2015 (KTN 6.11 sua)" xfId="2477"/>
    <cellStyle name="Dziesietny [0]_Invoices2001Slovakia_TDT KHANH HOA_Book1_KH Von 2012 gui BKH 1" xfId="2478"/>
    <cellStyle name="Dziesiętny [0]_Invoices2001Slovakia_TDT KHANH HOA_Book1_KH Von 2012 gui BKH 1" xfId="2479"/>
    <cellStyle name="Dziesietny [0]_Invoices2001Slovakia_TDT KHANH HOA_Book1_KH Von 2012 gui BKH 2" xfId="2480"/>
    <cellStyle name="Dziesiętny [0]_Invoices2001Slovakia_TDT KHANH HOA_Book1_KH Von 2012 gui BKH 2" xfId="2481"/>
    <cellStyle name="Dziesietny [0]_Invoices2001Slovakia_TDT KHANH HOA_Chi tieu KH nam 2009" xfId="2482"/>
    <cellStyle name="Dziesiętny [0]_Invoices2001Slovakia_TDT KHANH HOA_Chi tieu KH nam 2009" xfId="2483"/>
    <cellStyle name="Dziesietny [0]_Invoices2001Slovakia_TDT KHANH HOA_Copy of KH PHAN BO VON ĐỐI ỨNG NAM 2011 (30 TY phuong án gop WB)" xfId="2484"/>
    <cellStyle name="Dziesiętny [0]_Invoices2001Slovakia_TDT KHANH HOA_Copy of KH PHAN BO VON ĐỐI ỨNG NAM 2011 (30 TY phuong án gop WB)" xfId="2485"/>
    <cellStyle name="Dziesietny [0]_Invoices2001Slovakia_TDT KHANH HOA_Copy of KH PHAN BO VON ĐỐI ỨNG NAM 2011 (30 TY phuong án gop WB) 2" xfId="2486"/>
    <cellStyle name="Dziesiętny [0]_Invoices2001Slovakia_TDT KHANH HOA_Copy of KH PHAN BO VON ĐỐI ỨNG NAM 2011 (30 TY phuong án gop WB) 2" xfId="2487"/>
    <cellStyle name="Dziesietny [0]_Invoices2001Slovakia_TDT KHANH HOA_Copy of KH PHAN BO VON ĐỐI ỨNG NAM 2011 (30 TY phuong án gop WB) 2 2" xfId="2488"/>
    <cellStyle name="Dziesiętny [0]_Invoices2001Slovakia_TDT KHANH HOA_Copy of KH PHAN BO VON ĐỐI ỨNG NAM 2011 (30 TY phuong án gop WB) 2 2" xfId="2489"/>
    <cellStyle name="Dziesietny [0]_Invoices2001Slovakia_TDT KHANH HOA_Copy of KH PHAN BO VON ĐỐI ỨNG NAM 2011 (30 TY phuong án gop WB) 3" xfId="2490"/>
    <cellStyle name="Dziesiętny [0]_Invoices2001Slovakia_TDT KHANH HOA_Copy of KH PHAN BO VON ĐỐI ỨNG NAM 2011 (30 TY phuong án gop WB) 3" xfId="2491"/>
    <cellStyle name="Dziesietny [0]_Invoices2001Slovakia_TDT KHANH HOA_Copy of KH PHAN BO VON ĐỐI ỨNG NAM 2011 (30 TY phuong án gop WB) 3 2" xfId="2492"/>
    <cellStyle name="Dziesiętny [0]_Invoices2001Slovakia_TDT KHANH HOA_Copy of KH PHAN BO VON ĐỐI ỨNG NAM 2011 (30 TY phuong án gop WB) 3 2" xfId="2493"/>
    <cellStyle name="Dziesietny [0]_Invoices2001Slovakia_TDT KHANH HOA_Copy of KH PHAN BO VON ĐỐI ỨNG NAM 2011 (30 TY phuong án gop WB) 4" xfId="8469"/>
    <cellStyle name="Dziesiętny [0]_Invoices2001Slovakia_TDT KHANH HOA_Copy of KH PHAN BO VON ĐỐI ỨNG NAM 2011 (30 TY phuong án gop WB) 4" xfId="8470"/>
    <cellStyle name="Dziesietny [0]_Invoices2001Slovakia_TDT KHANH HOA_Copy of KH PHAN BO VON ĐỐI ỨNG NAM 2011 (30 TY phuong án gop WB)_BIEU KE HOACH  2015 (KTN 6.11 sua)" xfId="2494"/>
    <cellStyle name="Dziesiętny [0]_Invoices2001Slovakia_TDT KHANH HOA_Copy of KH PHAN BO VON ĐỐI ỨNG NAM 2011 (30 TY phuong án gop WB)_BIEU KE HOACH  2015 (KTN 6.11 sua)" xfId="2495"/>
    <cellStyle name="Dziesietny [0]_Invoices2001Slovakia_TDT KHANH HOA_Danh Mục KCM trinh BKH 2011 (BS 30A)" xfId="2496"/>
    <cellStyle name="Dziesiętny [0]_Invoices2001Slovakia_TDT KHANH HOA_Danh Mục KCM trinh BKH 2011 (BS 30A)" xfId="2497"/>
    <cellStyle name="Dziesietny [0]_Invoices2001Slovakia_TDT KHANH HOA_DT 1751 Muong Khoa" xfId="2498"/>
    <cellStyle name="Dziesiętny [0]_Invoices2001Slovakia_TDT KHANH HOA_DT 1751 Muong Khoa" xfId="2499"/>
    <cellStyle name="Dziesietny [0]_Invoices2001Slovakia_TDT KHANH HOA_DT tieu hoc diem TDC ban Cho 28-02-09" xfId="2500"/>
    <cellStyle name="Dziesiętny [0]_Invoices2001Slovakia_TDT KHANH HOA_DT tieu hoc diem TDC ban Cho 28-02-09" xfId="2501"/>
    <cellStyle name="Dziesietny [0]_Invoices2001Slovakia_TDT KHANH HOA_DTTD chieng chan Tham lai 29-9-2009" xfId="2502"/>
    <cellStyle name="Dziesiętny [0]_Invoices2001Slovakia_TDT KHANH HOA_DTTD chieng chan Tham lai 29-9-2009" xfId="2503"/>
    <cellStyle name="Dziesietny [0]_Invoices2001Slovakia_TDT KHANH HOA_DTTD chieng chan Tham lai 29-9-2009 2" xfId="2504"/>
    <cellStyle name="Dziesiętny [0]_Invoices2001Slovakia_TDT KHANH HOA_DTTD chieng chan Tham lai 29-9-2009 2" xfId="2505"/>
    <cellStyle name="Dziesietny [0]_Invoices2001Slovakia_TDT KHANH HOA_DTTD chieng chan Tham lai 29-9-2009 2 2" xfId="2506"/>
    <cellStyle name="Dziesiętny [0]_Invoices2001Slovakia_TDT KHANH HOA_DTTD chieng chan Tham lai 29-9-2009 2 2" xfId="2507"/>
    <cellStyle name="Dziesietny [0]_Invoices2001Slovakia_TDT KHANH HOA_DTTD chieng chan Tham lai 29-9-2009 3" xfId="2508"/>
    <cellStyle name="Dziesiętny [0]_Invoices2001Slovakia_TDT KHANH HOA_DTTD chieng chan Tham lai 29-9-2009 3" xfId="2509"/>
    <cellStyle name="Dziesietny [0]_Invoices2001Slovakia_TDT KHANH HOA_DTTD chieng chan Tham lai 29-9-2009 3 2" xfId="2510"/>
    <cellStyle name="Dziesiętny [0]_Invoices2001Slovakia_TDT KHANH HOA_DTTD chieng chan Tham lai 29-9-2009 3 2" xfId="2511"/>
    <cellStyle name="Dziesietny [0]_Invoices2001Slovakia_TDT KHANH HOA_DTTD chieng chan Tham lai 29-9-2009 4" xfId="8471"/>
    <cellStyle name="Dziesiętny [0]_Invoices2001Slovakia_TDT KHANH HOA_DTTD chieng chan Tham lai 29-9-2009 4" xfId="8472"/>
    <cellStyle name="Dziesietny [0]_Invoices2001Slovakia_TDT KHANH HOA_DTTD chieng chan Tham lai 29-9-2009_BIEU KE HOACH  2015 (KTN 6.11 sua)" xfId="2512"/>
    <cellStyle name="Dziesiętny [0]_Invoices2001Slovakia_TDT KHANH HOA_DTTD chieng chan Tham lai 29-9-2009_BIEU KE HOACH  2015 (KTN 6.11 sua)" xfId="2513"/>
    <cellStyle name="Dziesietny [0]_Invoices2001Slovakia_TDT KHANH HOA_Du toan nuoc San Thang (GD2)" xfId="2514"/>
    <cellStyle name="Dziesiętny [0]_Invoices2001Slovakia_TDT KHANH HOA_Du toan nuoc San Thang (GD2)" xfId="2515"/>
    <cellStyle name="Dziesietny [0]_Invoices2001Slovakia_TDT KHANH HOA_GVL" xfId="2516"/>
    <cellStyle name="Dziesiętny [0]_Invoices2001Slovakia_TDT KHANH HOA_GVL" xfId="2517"/>
    <cellStyle name="Dziesietny [0]_Invoices2001Slovakia_TDT KHANH HOA_GVL 2" xfId="2518"/>
    <cellStyle name="Dziesiętny [0]_Invoices2001Slovakia_TDT KHANH HOA_GVL 2" xfId="2519"/>
    <cellStyle name="Dziesietny [0]_Invoices2001Slovakia_TDT KHANH HOA_GVL 2 2" xfId="2520"/>
    <cellStyle name="Dziesiętny [0]_Invoices2001Slovakia_TDT KHANH HOA_GVL 2 2" xfId="2521"/>
    <cellStyle name="Dziesietny [0]_Invoices2001Slovakia_TDT KHANH HOA_GVL 3" xfId="2522"/>
    <cellStyle name="Dziesiętny [0]_Invoices2001Slovakia_TDT KHANH HOA_GVL 3" xfId="2523"/>
    <cellStyle name="Dziesietny [0]_Invoices2001Slovakia_TDT KHANH HOA_GVL 3 2" xfId="2524"/>
    <cellStyle name="Dziesiętny [0]_Invoices2001Slovakia_TDT KHANH HOA_GVL 3 2" xfId="2525"/>
    <cellStyle name="Dziesietny [0]_Invoices2001Slovakia_TDT KHANH HOA_GVL 4" xfId="8473"/>
    <cellStyle name="Dziesiętny [0]_Invoices2001Slovakia_TDT KHANH HOA_GVL 4" xfId="8474"/>
    <cellStyle name="Dziesietny [0]_Invoices2001Slovakia_TDT KHANH HOA_GVL_BIEU KE HOACH  2015 (KTN 6.11 sua)" xfId="2526"/>
    <cellStyle name="Dziesiętny [0]_Invoices2001Slovakia_TDT KHANH HOA_GVL_BIEU KE HOACH  2015 (KTN 6.11 sua)" xfId="2527"/>
    <cellStyle name="Dziesietny [0]_Invoices2001Slovakia_TDT KHANH HOA_ke hoach dau thau 30-6-2010" xfId="2528"/>
    <cellStyle name="Dziesiętny [0]_Invoices2001Slovakia_TDT KHANH HOA_ke hoach dau thau 30-6-2010" xfId="2529"/>
    <cellStyle name="Dziesietny [0]_Invoices2001Slovakia_TDT KHANH HOA_KH Von 2012 gui BKH 1" xfId="2530"/>
    <cellStyle name="Dziesiętny [0]_Invoices2001Slovakia_TDT KHANH HOA_KH Von 2012 gui BKH 1" xfId="2531"/>
    <cellStyle name="Dziesietny [0]_Invoices2001Slovakia_TDT KHANH HOA_KH Von 2012 gui BKH 1 2" xfId="2532"/>
    <cellStyle name="Dziesiętny [0]_Invoices2001Slovakia_TDT KHANH HOA_KH Von 2012 gui BKH 1 2" xfId="2533"/>
    <cellStyle name="Dziesietny [0]_Invoices2001Slovakia_TDT KHANH HOA_KH Von 2012 gui BKH 1 2 2" xfId="2534"/>
    <cellStyle name="Dziesiętny [0]_Invoices2001Slovakia_TDT KHANH HOA_KH Von 2012 gui BKH 1 2 2" xfId="2535"/>
    <cellStyle name="Dziesietny [0]_Invoices2001Slovakia_TDT KHANH HOA_KH Von 2012 gui BKH 1 3" xfId="2536"/>
    <cellStyle name="Dziesiętny [0]_Invoices2001Slovakia_TDT KHANH HOA_KH Von 2012 gui BKH 1 3" xfId="2537"/>
    <cellStyle name="Dziesietny [0]_Invoices2001Slovakia_TDT KHANH HOA_KH Von 2012 gui BKH 1 3 2" xfId="2538"/>
    <cellStyle name="Dziesiętny [0]_Invoices2001Slovakia_TDT KHANH HOA_KH Von 2012 gui BKH 1 3 2" xfId="2539"/>
    <cellStyle name="Dziesietny [0]_Invoices2001Slovakia_TDT KHANH HOA_KH Von 2012 gui BKH 1 4" xfId="8475"/>
    <cellStyle name="Dziesiętny [0]_Invoices2001Slovakia_TDT KHANH HOA_KH Von 2012 gui BKH 1 4" xfId="8476"/>
    <cellStyle name="Dziesietny [0]_Invoices2001Slovakia_TDT KHANH HOA_KH Von 2012 gui BKH 1_BIEU KE HOACH  2015 (KTN 6.11 sua)" xfId="2540"/>
    <cellStyle name="Dziesiętny [0]_Invoices2001Slovakia_TDT KHANH HOA_KH Von 2012 gui BKH 1_BIEU KE HOACH  2015 (KTN 6.11 sua)" xfId="2541"/>
    <cellStyle name="Dziesietny [0]_Invoices2001Slovakia_TDT KHANH HOA_Phan pha do" xfId="2542"/>
    <cellStyle name="Dziesiętny [0]_Invoices2001Slovakia_TDT KHANH HOA_Phan pha do" xfId="2543"/>
    <cellStyle name="Dziesietny [0]_Invoices2001Slovakia_TDT KHANH HOA_QD ke hoach dau thau" xfId="2544"/>
    <cellStyle name="Dziesiętny [0]_Invoices2001Slovakia_TDT KHANH HOA_QD ke hoach dau thau" xfId="2545"/>
    <cellStyle name="Dziesietny [0]_Invoices2001Slovakia_TDT KHANH HOA_Ra soat KH von 2011 (Huy-11-11-11)" xfId="2546"/>
    <cellStyle name="Dziesiętny [0]_Invoices2001Slovakia_TDT KHANH HOA_Ra soat KH von 2011 (Huy-11-11-11)" xfId="2547"/>
    <cellStyle name="Dziesietny [0]_Invoices2001Slovakia_TDT KHANH HOA_Sheet2" xfId="2548"/>
    <cellStyle name="Dziesiętny [0]_Invoices2001Slovakia_TDT KHANH HOA_Sheet2" xfId="2549"/>
    <cellStyle name="Dziesietny [0]_Invoices2001Slovakia_TDT KHANH HOA_TH danh muc 08-09 den ngay 30-8-09" xfId="2550"/>
    <cellStyle name="Dziesiętny [0]_Invoices2001Slovakia_TDT KHANH HOA_TH danh muc 08-09 den ngay 30-8-09" xfId="2551"/>
    <cellStyle name="Dziesietny [0]_Invoices2001Slovakia_TDT KHANH HOA_Tienluong" xfId="2552"/>
    <cellStyle name="Dziesiętny [0]_Invoices2001Slovakia_TDT KHANH HOA_Tienluong" xfId="2553"/>
    <cellStyle name="Dziesietny [0]_Invoices2001Slovakia_TDT KHANH HOA_tinh toan hoang ha" xfId="2554"/>
    <cellStyle name="Dziesiętny [0]_Invoices2001Slovakia_TDT KHANH HOA_tinh toan hoang ha" xfId="2555"/>
    <cellStyle name="Dziesietny [0]_Invoices2001Slovakia_TDT KHANH HOA_Tong hop Cac tuyen(9-1-06)" xfId="2556"/>
    <cellStyle name="Dziesiętny [0]_Invoices2001Slovakia_TDT KHANH HOA_Tong hop Cac tuyen(9-1-06)" xfId="2557"/>
    <cellStyle name="Dziesietny [0]_Invoices2001Slovakia_TDT KHANH HOA_Tong hop Cac tuyen(9-1-06)_bieu tong hop lai kh von 2011 gui phong TH-KTDN" xfId="2558"/>
    <cellStyle name="Dziesiętny [0]_Invoices2001Slovakia_TDT KHANH HOA_Tong hop Cac tuyen(9-1-06)_bieu tong hop lai kh von 2011 gui phong TH-KTDN" xfId="2559"/>
    <cellStyle name="Dziesietny [0]_Invoices2001Slovakia_TDT KHANH HOA_Tong hop Cac tuyen(9-1-06)_Copy of KH PHAN BO VON ĐỐI ỨNG NAM 2011 (30 TY phuong án gop WB)" xfId="2560"/>
    <cellStyle name="Dziesiętny [0]_Invoices2001Slovakia_TDT KHANH HOA_Tong hop Cac tuyen(9-1-06)_Copy of KH PHAN BO VON ĐỐI ỨNG NAM 2011 (30 TY phuong án gop WB)" xfId="2561"/>
    <cellStyle name="Dziesietny [0]_Invoices2001Slovakia_TDT KHANH HOA_Tong hop Cac tuyen(9-1-06)_Ke hoach 2010 (theo doi 11-8-2010)" xfId="2562"/>
    <cellStyle name="Dziesiętny [0]_Invoices2001Slovakia_TDT KHANH HOA_Tong hop Cac tuyen(9-1-06)_Ke hoach 2010 (theo doi 11-8-2010)" xfId="2563"/>
    <cellStyle name="Dziesietny [0]_Invoices2001Slovakia_TDT KHANH HOA_Tong hop Cac tuyen(9-1-06)_KH Von 2012 gui BKH 1" xfId="2564"/>
    <cellStyle name="Dziesiętny [0]_Invoices2001Slovakia_TDT KHANH HOA_Tong hop Cac tuyen(9-1-06)_KH Von 2012 gui BKH 1" xfId="2565"/>
    <cellStyle name="Dziesietny [0]_Invoices2001Slovakia_TDT KHANH HOA_Tong hop Cac tuyen(9-1-06)_QD ke hoach dau thau" xfId="2566"/>
    <cellStyle name="Dziesiętny [0]_Invoices2001Slovakia_TDT KHANH HOA_Tong hop Cac tuyen(9-1-06)_QD ke hoach dau thau" xfId="2567"/>
    <cellStyle name="Dziesietny [0]_Invoices2001Slovakia_TDT KHANH HOA_Tong hop Cac tuyen(9-1-06)_Tong von ĐTPT" xfId="2568"/>
    <cellStyle name="Dziesiętny [0]_Invoices2001Slovakia_TDT KHANH HOA_Tong hop Cac tuyen(9-1-06)_Tong von ĐTPT" xfId="2569"/>
    <cellStyle name="Dziesietny [0]_Invoices2001Slovakia_TDT KHANH HOA_Tong von ĐTPT" xfId="2570"/>
    <cellStyle name="Dziesiętny [0]_Invoices2001Slovakia_TDT KHANH HOA_Tong von ĐTPT" xfId="2571"/>
    <cellStyle name="Dziesietny [0]_Invoices2001Slovakia_TDT KHANH HOA_TU VAN THUY LOI THAM  PHE" xfId="2572"/>
    <cellStyle name="Dziesiętny [0]_Invoices2001Slovakia_TDT KHANH HOA_TU VAN THUY LOI THAM  PHE" xfId="2573"/>
    <cellStyle name="Dziesietny [0]_Invoices2001Slovakia_TDT KHANH HOA_Viec Huy dang lam" xfId="2574"/>
    <cellStyle name="Dziesiętny [0]_Invoices2001Slovakia_TDT KHANH HOA_Viec Huy dang lam" xfId="2575"/>
    <cellStyle name="Dziesietny [0]_Invoices2001Slovakia_TDT quangngai" xfId="2576"/>
    <cellStyle name="Dziesiętny [0]_Invoices2001Slovakia_TDT quangngai" xfId="2577"/>
    <cellStyle name="Dziesietny [0]_Invoices2001Slovakia_TH danh muc 08-09 den ngay 30-8-09" xfId="2578"/>
    <cellStyle name="Dziesiętny [0]_Invoices2001Slovakia_TH danh muc 08-09 den ngay 30-8-09" xfId="2579"/>
    <cellStyle name="Dziesietny [0]_Invoices2001Slovakia_Tham dinh du toan mat doong - Ban cho moi21-5" xfId="2580"/>
    <cellStyle name="Dziesiętny [0]_Invoices2001Slovakia_Tham dinh du toan mat doong - Ban cho moi21-5" xfId="2581"/>
    <cellStyle name="Dziesietny [0]_Invoices2001Slovakia_Tienluong" xfId="2582"/>
    <cellStyle name="Dziesiętny [0]_Invoices2001Slovakia_Tienluong" xfId="2583"/>
    <cellStyle name="Dziesietny [0]_Invoices2001Slovakia_TMDT(10-5-06)" xfId="2584"/>
    <cellStyle name="Dziesiętny [0]_Invoices2001Slovakia_Tong von ĐTPT" xfId="2585"/>
    <cellStyle name="Dziesietny [0]_Invoices2001Slovakia_Viec Huy dang lam" xfId="2586"/>
    <cellStyle name="Dziesiętny [0]_Invoices2001Slovakia_Viec Huy dang lam" xfId="2587"/>
    <cellStyle name="Dziesietny_Invoices2001Slovakia" xfId="2588"/>
    <cellStyle name="Dziesiętny_Invoices2001Slovakia" xfId="2589"/>
    <cellStyle name="Dziesietny_Invoices2001Slovakia 2" xfId="2590"/>
    <cellStyle name="Dziesiętny_Invoices2001Slovakia 2" xfId="2591"/>
    <cellStyle name="Dziesietny_Invoices2001Slovakia 3" xfId="2592"/>
    <cellStyle name="Dziesiętny_Invoices2001Slovakia 3" xfId="2593"/>
    <cellStyle name="Dziesietny_Invoices2001Slovakia 4" xfId="2594"/>
    <cellStyle name="Dziesiętny_Invoices2001Slovakia 4" xfId="2595"/>
    <cellStyle name="Dziesietny_Invoices2001Slovakia_01_Nha so 1_Dien" xfId="2596"/>
    <cellStyle name="Dziesiętny_Invoices2001Slovakia_01_Nha so 1_Dien" xfId="2597"/>
    <cellStyle name="Dziesietny_Invoices2001Slovakia_01_Nha so 1_Dien 2" xfId="2598"/>
    <cellStyle name="Dziesiętny_Invoices2001Slovakia_01_Nha so 1_Dien 2" xfId="2599"/>
    <cellStyle name="Dziesietny_Invoices2001Slovakia_01_Nha so 1_Dien 3" xfId="2600"/>
    <cellStyle name="Dziesiętny_Invoices2001Slovakia_01_Nha so 1_Dien 3" xfId="2601"/>
    <cellStyle name="Dziesietny_Invoices2001Slovakia_01_Nha so 1_Dien 4" xfId="2602"/>
    <cellStyle name="Dziesiętny_Invoices2001Slovakia_01_Nha so 1_Dien 4" xfId="2603"/>
    <cellStyle name="Dziesietny_Invoices2001Slovakia_01_Nha so 1_Dien_Bao cao danh muc cac cong trinh tren dia ban huyen 4-2010" xfId="2604"/>
    <cellStyle name="Dziesiętny_Invoices2001Slovakia_01_Nha so 1_Dien_Bao cao danh muc cac cong trinh tren dia ban huyen 4-2010" xfId="2605"/>
    <cellStyle name="Dziesietny_Invoices2001Slovakia_01_Nha so 1_Dien_bieu ke hoach dau thau" xfId="2606"/>
    <cellStyle name="Dziesiętny_Invoices2001Slovakia_01_Nha so 1_Dien_bieu ke hoach dau thau" xfId="2607"/>
    <cellStyle name="Dziesietny_Invoices2001Slovakia_01_Nha so 1_Dien_bieu ke hoach dau thau 2" xfId="2608"/>
    <cellStyle name="Dziesiętny_Invoices2001Slovakia_01_Nha so 1_Dien_bieu ke hoach dau thau 2" xfId="2609"/>
    <cellStyle name="Dziesietny_Invoices2001Slovakia_01_Nha so 1_Dien_bieu ke hoach dau thau 2 2" xfId="2610"/>
    <cellStyle name="Dziesiętny_Invoices2001Slovakia_01_Nha so 1_Dien_bieu ke hoach dau thau 2 2" xfId="2611"/>
    <cellStyle name="Dziesietny_Invoices2001Slovakia_01_Nha so 1_Dien_bieu ke hoach dau thau 3" xfId="2612"/>
    <cellStyle name="Dziesiętny_Invoices2001Slovakia_01_Nha so 1_Dien_bieu ke hoach dau thau 3" xfId="2613"/>
    <cellStyle name="Dziesietny_Invoices2001Slovakia_01_Nha so 1_Dien_bieu ke hoach dau thau 3 2" xfId="2614"/>
    <cellStyle name="Dziesiętny_Invoices2001Slovakia_01_Nha so 1_Dien_bieu ke hoach dau thau 3 2" xfId="2615"/>
    <cellStyle name="Dziesietny_Invoices2001Slovakia_01_Nha so 1_Dien_bieu ke hoach dau thau 4" xfId="2616"/>
    <cellStyle name="Dziesiętny_Invoices2001Slovakia_01_Nha so 1_Dien_bieu ke hoach dau thau 4" xfId="2617"/>
    <cellStyle name="Dziesietny_Invoices2001Slovakia_01_Nha so 1_Dien_bieu ke hoach dau thau truong mam non SKH" xfId="2618"/>
    <cellStyle name="Dziesiętny_Invoices2001Slovakia_01_Nha so 1_Dien_bieu ke hoach dau thau truong mam non SKH" xfId="2619"/>
    <cellStyle name="Dziesietny_Invoices2001Slovakia_01_Nha so 1_Dien_bieu ke hoach dau thau truong mam non SKH 2" xfId="2620"/>
    <cellStyle name="Dziesiętny_Invoices2001Slovakia_01_Nha so 1_Dien_bieu ke hoach dau thau truong mam non SKH 2" xfId="2621"/>
    <cellStyle name="Dziesietny_Invoices2001Slovakia_01_Nha so 1_Dien_bieu ke hoach dau thau truong mam non SKH 2 2" xfId="2622"/>
    <cellStyle name="Dziesiętny_Invoices2001Slovakia_01_Nha so 1_Dien_bieu ke hoach dau thau truong mam non SKH 2 2" xfId="2623"/>
    <cellStyle name="Dziesietny_Invoices2001Slovakia_01_Nha so 1_Dien_bieu ke hoach dau thau truong mam non SKH 3" xfId="2624"/>
    <cellStyle name="Dziesiętny_Invoices2001Slovakia_01_Nha so 1_Dien_bieu ke hoach dau thau truong mam non SKH 3" xfId="2625"/>
    <cellStyle name="Dziesietny_Invoices2001Slovakia_01_Nha so 1_Dien_bieu ke hoach dau thau truong mam non SKH 3 2" xfId="2626"/>
    <cellStyle name="Dziesiętny_Invoices2001Slovakia_01_Nha so 1_Dien_bieu ke hoach dau thau truong mam non SKH 3 2" xfId="2627"/>
    <cellStyle name="Dziesietny_Invoices2001Slovakia_01_Nha so 1_Dien_bieu ke hoach dau thau truong mam non SKH 4" xfId="2628"/>
    <cellStyle name="Dziesiętny_Invoices2001Slovakia_01_Nha so 1_Dien_bieu ke hoach dau thau truong mam non SKH 4" xfId="2629"/>
    <cellStyle name="Dziesietny_Invoices2001Slovakia_01_Nha so 1_Dien_bieu tong hop lai kh von 2011 gui phong TH-KTDN" xfId="2630"/>
    <cellStyle name="Dziesiętny_Invoices2001Slovakia_01_Nha so 1_Dien_bieu tong hop lai kh von 2011 gui phong TH-KTDN" xfId="2631"/>
    <cellStyle name="Dziesietny_Invoices2001Slovakia_01_Nha so 1_Dien_bieu tong hop lai kh von 2011 gui phong TH-KTDN 2" xfId="2632"/>
    <cellStyle name="Dziesiętny_Invoices2001Slovakia_01_Nha so 1_Dien_bieu tong hop lai kh von 2011 gui phong TH-KTDN 2" xfId="2633"/>
    <cellStyle name="Dziesietny_Invoices2001Slovakia_01_Nha so 1_Dien_bieu tong hop lai kh von 2011 gui phong TH-KTDN 2 2" xfId="2634"/>
    <cellStyle name="Dziesiętny_Invoices2001Slovakia_01_Nha so 1_Dien_bieu tong hop lai kh von 2011 gui phong TH-KTDN 2 2" xfId="2635"/>
    <cellStyle name="Dziesietny_Invoices2001Slovakia_01_Nha so 1_Dien_bieu tong hop lai kh von 2011 gui phong TH-KTDN 3" xfId="2636"/>
    <cellStyle name="Dziesiętny_Invoices2001Slovakia_01_Nha so 1_Dien_bieu tong hop lai kh von 2011 gui phong TH-KTDN 3" xfId="2637"/>
    <cellStyle name="Dziesietny_Invoices2001Slovakia_01_Nha so 1_Dien_bieu tong hop lai kh von 2011 gui phong TH-KTDN 3 2" xfId="2638"/>
    <cellStyle name="Dziesiętny_Invoices2001Slovakia_01_Nha so 1_Dien_bieu tong hop lai kh von 2011 gui phong TH-KTDN 3 2" xfId="2639"/>
    <cellStyle name="Dziesietny_Invoices2001Slovakia_01_Nha so 1_Dien_bieu tong hop lai kh von 2011 gui phong TH-KTDN 4" xfId="8477"/>
    <cellStyle name="Dziesiętny_Invoices2001Slovakia_01_Nha so 1_Dien_bieu tong hop lai kh von 2011 gui phong TH-KTDN 4" xfId="8478"/>
    <cellStyle name="Dziesietny_Invoices2001Slovakia_01_Nha so 1_Dien_bieu tong hop lai kh von 2011 gui phong TH-KTDN_BIEU KE HOACH  2015 (KTN 6.11 sua)" xfId="2640"/>
    <cellStyle name="Dziesiętny_Invoices2001Slovakia_01_Nha so 1_Dien_bieu tong hop lai kh von 2011 gui phong TH-KTDN_BIEU KE HOACH  2015 (KTN 6.11 sua)" xfId="2641"/>
    <cellStyle name="Dziesietny_Invoices2001Slovakia_01_Nha so 1_Dien_Book1" xfId="2642"/>
    <cellStyle name="Dziesiętny_Invoices2001Slovakia_01_Nha so 1_Dien_Book1" xfId="2643"/>
    <cellStyle name="Dziesietny_Invoices2001Slovakia_01_Nha so 1_Dien_Book1 2" xfId="2644"/>
    <cellStyle name="Dziesiętny_Invoices2001Slovakia_01_Nha so 1_Dien_Book1 2" xfId="2645"/>
    <cellStyle name="Dziesietny_Invoices2001Slovakia_01_Nha so 1_Dien_Book1 2 2" xfId="2646"/>
    <cellStyle name="Dziesiętny_Invoices2001Slovakia_01_Nha so 1_Dien_Book1 2 2" xfId="2647"/>
    <cellStyle name="Dziesietny_Invoices2001Slovakia_01_Nha so 1_Dien_Book1 3" xfId="2648"/>
    <cellStyle name="Dziesiętny_Invoices2001Slovakia_01_Nha so 1_Dien_Book1 3" xfId="2649"/>
    <cellStyle name="Dziesietny_Invoices2001Slovakia_01_Nha so 1_Dien_Book1 3 2" xfId="2650"/>
    <cellStyle name="Dziesiętny_Invoices2001Slovakia_01_Nha so 1_Dien_Book1 3 2" xfId="2651"/>
    <cellStyle name="Dziesietny_Invoices2001Slovakia_01_Nha so 1_Dien_Book1 4" xfId="2652"/>
    <cellStyle name="Dziesiętny_Invoices2001Slovakia_01_Nha so 1_Dien_Book1 4" xfId="2653"/>
    <cellStyle name="Dziesietny_Invoices2001Slovakia_01_Nha so 1_Dien_Book1_1" xfId="2654"/>
    <cellStyle name="Dziesiętny_Invoices2001Slovakia_01_Nha so 1_Dien_Book1_1" xfId="2655"/>
    <cellStyle name="Dziesietny_Invoices2001Slovakia_01_Nha so 1_Dien_Book1_1 2" xfId="2656"/>
    <cellStyle name="Dziesiętny_Invoices2001Slovakia_01_Nha so 1_Dien_Book1_1 2" xfId="2657"/>
    <cellStyle name="Dziesietny_Invoices2001Slovakia_01_Nha so 1_Dien_Book1_1 2 2" xfId="2658"/>
    <cellStyle name="Dziesiętny_Invoices2001Slovakia_01_Nha so 1_Dien_Book1_1 2 2" xfId="2659"/>
    <cellStyle name="Dziesietny_Invoices2001Slovakia_01_Nha so 1_Dien_Book1_1 3" xfId="2660"/>
    <cellStyle name="Dziesiętny_Invoices2001Slovakia_01_Nha so 1_Dien_Book1_1 3" xfId="2661"/>
    <cellStyle name="Dziesietny_Invoices2001Slovakia_01_Nha so 1_Dien_Book1_1 3 2" xfId="2662"/>
    <cellStyle name="Dziesiętny_Invoices2001Slovakia_01_Nha so 1_Dien_Book1_1 3 2" xfId="2663"/>
    <cellStyle name="Dziesietny_Invoices2001Slovakia_01_Nha so 1_Dien_Book1_1 4" xfId="2664"/>
    <cellStyle name="Dziesiętny_Invoices2001Slovakia_01_Nha so 1_Dien_Book1_1 4" xfId="2665"/>
    <cellStyle name="Dziesietny_Invoices2001Slovakia_01_Nha so 1_Dien_Book1_DTTD chieng chan Tham lai 29-9-2009" xfId="2666"/>
    <cellStyle name="Dziesiętny_Invoices2001Slovakia_01_Nha so 1_Dien_Book1_DTTD chieng chan Tham lai 29-9-2009" xfId="2667"/>
    <cellStyle name="Dziesietny_Invoices2001Slovakia_01_Nha so 1_Dien_Book1_DTTD chieng chan Tham lai 29-9-2009 2" xfId="2668"/>
    <cellStyle name="Dziesiętny_Invoices2001Slovakia_01_Nha so 1_Dien_Book1_DTTD chieng chan Tham lai 29-9-2009 2" xfId="2669"/>
    <cellStyle name="Dziesietny_Invoices2001Slovakia_01_Nha so 1_Dien_Book1_DTTD chieng chan Tham lai 29-9-2009 2 2" xfId="2670"/>
    <cellStyle name="Dziesiętny_Invoices2001Slovakia_01_Nha so 1_Dien_Book1_DTTD chieng chan Tham lai 29-9-2009 2 2" xfId="2671"/>
    <cellStyle name="Dziesietny_Invoices2001Slovakia_01_Nha so 1_Dien_Book1_DTTD chieng chan Tham lai 29-9-2009 3" xfId="2672"/>
    <cellStyle name="Dziesiętny_Invoices2001Slovakia_01_Nha so 1_Dien_Book1_DTTD chieng chan Tham lai 29-9-2009 3" xfId="2673"/>
    <cellStyle name="Dziesietny_Invoices2001Slovakia_01_Nha so 1_Dien_Book1_DTTD chieng chan Tham lai 29-9-2009 3 2" xfId="2674"/>
    <cellStyle name="Dziesiętny_Invoices2001Slovakia_01_Nha so 1_Dien_Book1_DTTD chieng chan Tham lai 29-9-2009 3 2" xfId="2675"/>
    <cellStyle name="Dziesietny_Invoices2001Slovakia_01_Nha so 1_Dien_Book1_DTTD chieng chan Tham lai 29-9-2009 4" xfId="2676"/>
    <cellStyle name="Dziesiętny_Invoices2001Slovakia_01_Nha so 1_Dien_Book1_DTTD chieng chan Tham lai 29-9-2009 4" xfId="2677"/>
    <cellStyle name="Dziesietny_Invoices2001Slovakia_01_Nha so 1_Dien_Book1_Ke hoach 2010 (theo doi 11-8-2010)" xfId="2678"/>
    <cellStyle name="Dziesiętny_Invoices2001Slovakia_01_Nha so 1_Dien_Book1_Ke hoach 2010 (theo doi 11-8-2010)" xfId="2679"/>
    <cellStyle name="Dziesietny_Invoices2001Slovakia_01_Nha so 1_Dien_Book1_Ke hoach 2010 (theo doi 11-8-2010) 2" xfId="2680"/>
    <cellStyle name="Dziesiętny_Invoices2001Slovakia_01_Nha so 1_Dien_Book1_Ke hoach 2010 (theo doi 11-8-2010) 2" xfId="2681"/>
    <cellStyle name="Dziesietny_Invoices2001Slovakia_01_Nha so 1_Dien_Book1_Ke hoach 2010 (theo doi 11-8-2010) 2 2" xfId="2682"/>
    <cellStyle name="Dziesiętny_Invoices2001Slovakia_01_Nha so 1_Dien_Book1_Ke hoach 2010 (theo doi 11-8-2010) 2 2" xfId="2683"/>
    <cellStyle name="Dziesietny_Invoices2001Slovakia_01_Nha so 1_Dien_Book1_Ke hoach 2010 (theo doi 11-8-2010) 3" xfId="2684"/>
    <cellStyle name="Dziesiętny_Invoices2001Slovakia_01_Nha so 1_Dien_Book1_Ke hoach 2010 (theo doi 11-8-2010) 3" xfId="2685"/>
    <cellStyle name="Dziesietny_Invoices2001Slovakia_01_Nha so 1_Dien_Book1_Ke hoach 2010 (theo doi 11-8-2010) 3 2" xfId="2686"/>
    <cellStyle name="Dziesiętny_Invoices2001Slovakia_01_Nha so 1_Dien_Book1_Ke hoach 2010 (theo doi 11-8-2010) 3 2" xfId="2687"/>
    <cellStyle name="Dziesietny_Invoices2001Slovakia_01_Nha so 1_Dien_Book1_Ke hoach 2010 (theo doi 11-8-2010) 4" xfId="8479"/>
    <cellStyle name="Dziesiętny_Invoices2001Slovakia_01_Nha so 1_Dien_Book1_Ke hoach 2010 (theo doi 11-8-2010) 4" xfId="8480"/>
    <cellStyle name="Dziesietny_Invoices2001Slovakia_01_Nha so 1_Dien_Book1_Ke hoach 2010 (theo doi 11-8-2010)_BIEU KE HOACH  2015 (KTN 6.11 sua)" xfId="2688"/>
    <cellStyle name="Dziesiętny_Invoices2001Slovakia_01_Nha so 1_Dien_Book1_Ke hoach 2010 (theo doi 11-8-2010)_BIEU KE HOACH  2015 (KTN 6.11 sua)" xfId="2689"/>
    <cellStyle name="Dziesietny_Invoices2001Slovakia_01_Nha so 1_Dien_Book1_ke hoach dau thau 30-6-2010" xfId="2690"/>
    <cellStyle name="Dziesiętny_Invoices2001Slovakia_01_Nha so 1_Dien_Book1_ke hoach dau thau 30-6-2010" xfId="2691"/>
    <cellStyle name="Dziesietny_Invoices2001Slovakia_01_Nha so 1_Dien_Book1_ke hoach dau thau 30-6-2010 2" xfId="2692"/>
    <cellStyle name="Dziesiętny_Invoices2001Slovakia_01_Nha so 1_Dien_Book1_ke hoach dau thau 30-6-2010 2" xfId="2693"/>
    <cellStyle name="Dziesietny_Invoices2001Slovakia_01_Nha so 1_Dien_Book1_ke hoach dau thau 30-6-2010 2 2" xfId="2694"/>
    <cellStyle name="Dziesiętny_Invoices2001Slovakia_01_Nha so 1_Dien_Book1_ke hoach dau thau 30-6-2010 2 2" xfId="2695"/>
    <cellStyle name="Dziesietny_Invoices2001Slovakia_01_Nha so 1_Dien_Book1_ke hoach dau thau 30-6-2010 3" xfId="2696"/>
    <cellStyle name="Dziesiętny_Invoices2001Slovakia_01_Nha so 1_Dien_Book1_ke hoach dau thau 30-6-2010 3" xfId="2697"/>
    <cellStyle name="Dziesietny_Invoices2001Slovakia_01_Nha so 1_Dien_Book1_ke hoach dau thau 30-6-2010 3 2" xfId="2698"/>
    <cellStyle name="Dziesiętny_Invoices2001Slovakia_01_Nha so 1_Dien_Book1_ke hoach dau thau 30-6-2010 3 2" xfId="2699"/>
    <cellStyle name="Dziesietny_Invoices2001Slovakia_01_Nha so 1_Dien_Book1_ke hoach dau thau 30-6-2010 4" xfId="8481"/>
    <cellStyle name="Dziesiętny_Invoices2001Slovakia_01_Nha so 1_Dien_Book1_ke hoach dau thau 30-6-2010 4" xfId="8482"/>
    <cellStyle name="Dziesietny_Invoices2001Slovakia_01_Nha so 1_Dien_Book1_ke hoach dau thau 30-6-2010_BIEU KE HOACH  2015 (KTN 6.11 sua)" xfId="2700"/>
    <cellStyle name="Dziesiętny_Invoices2001Slovakia_01_Nha so 1_Dien_Book1_ke hoach dau thau 30-6-2010_BIEU KE HOACH  2015 (KTN 6.11 sua)" xfId="2701"/>
    <cellStyle name="Dziesietny_Invoices2001Slovakia_01_Nha so 1_Dien_Copy of KH PHAN BO VON ĐỐI ỨNG NAM 2011 (30 TY phuong án gop WB)" xfId="2702"/>
    <cellStyle name="Dziesiętny_Invoices2001Slovakia_01_Nha so 1_Dien_Copy of KH PHAN BO VON ĐỐI ỨNG NAM 2011 (30 TY phuong án gop WB)" xfId="2703"/>
    <cellStyle name="Dziesietny_Invoices2001Slovakia_01_Nha so 1_Dien_Copy of KH PHAN BO VON ĐỐI ỨNG NAM 2011 (30 TY phuong án gop WB) 2" xfId="2704"/>
    <cellStyle name="Dziesiętny_Invoices2001Slovakia_01_Nha so 1_Dien_Copy of KH PHAN BO VON ĐỐI ỨNG NAM 2011 (30 TY phuong án gop WB) 2" xfId="2705"/>
    <cellStyle name="Dziesietny_Invoices2001Slovakia_01_Nha so 1_Dien_Copy of KH PHAN BO VON ĐỐI ỨNG NAM 2011 (30 TY phuong án gop WB) 2 2" xfId="2706"/>
    <cellStyle name="Dziesiętny_Invoices2001Slovakia_01_Nha so 1_Dien_Copy of KH PHAN BO VON ĐỐI ỨNG NAM 2011 (30 TY phuong án gop WB) 2 2" xfId="2707"/>
    <cellStyle name="Dziesietny_Invoices2001Slovakia_01_Nha so 1_Dien_Copy of KH PHAN BO VON ĐỐI ỨNG NAM 2011 (30 TY phuong án gop WB) 3" xfId="2708"/>
    <cellStyle name="Dziesiętny_Invoices2001Slovakia_01_Nha so 1_Dien_Copy of KH PHAN BO VON ĐỐI ỨNG NAM 2011 (30 TY phuong án gop WB) 3" xfId="2709"/>
    <cellStyle name="Dziesietny_Invoices2001Slovakia_01_Nha so 1_Dien_Copy of KH PHAN BO VON ĐỐI ỨNG NAM 2011 (30 TY phuong án gop WB) 3 2" xfId="2710"/>
    <cellStyle name="Dziesiętny_Invoices2001Slovakia_01_Nha so 1_Dien_Copy of KH PHAN BO VON ĐỐI ỨNG NAM 2011 (30 TY phuong án gop WB) 3 2" xfId="2711"/>
    <cellStyle name="Dziesietny_Invoices2001Slovakia_01_Nha so 1_Dien_Copy of KH PHAN BO VON ĐỐI ỨNG NAM 2011 (30 TY phuong án gop WB) 4" xfId="8483"/>
    <cellStyle name="Dziesiętny_Invoices2001Slovakia_01_Nha so 1_Dien_Copy of KH PHAN BO VON ĐỐI ỨNG NAM 2011 (30 TY phuong án gop WB) 4" xfId="8484"/>
    <cellStyle name="Dziesietny_Invoices2001Slovakia_01_Nha so 1_Dien_Copy of KH PHAN BO VON ĐỐI ỨNG NAM 2011 (30 TY phuong án gop WB)_BIEU KE HOACH  2015 (KTN 6.11 sua)" xfId="2712"/>
    <cellStyle name="Dziesiętny_Invoices2001Slovakia_01_Nha so 1_Dien_Copy of KH PHAN BO VON ĐỐI ỨNG NAM 2011 (30 TY phuong án gop WB)_BIEU KE HOACH  2015 (KTN 6.11 sua)" xfId="2713"/>
    <cellStyle name="Dziesietny_Invoices2001Slovakia_01_Nha so 1_Dien_DTTD chieng chan Tham lai 29-9-2009" xfId="2714"/>
    <cellStyle name="Dziesiętny_Invoices2001Slovakia_01_Nha so 1_Dien_DTTD chieng chan Tham lai 29-9-2009" xfId="2715"/>
    <cellStyle name="Dziesietny_Invoices2001Slovakia_01_Nha so 1_Dien_DTTD chieng chan Tham lai 29-9-2009 2" xfId="2716"/>
    <cellStyle name="Dziesiętny_Invoices2001Slovakia_01_Nha so 1_Dien_DTTD chieng chan Tham lai 29-9-2009 2" xfId="2717"/>
    <cellStyle name="Dziesietny_Invoices2001Slovakia_01_Nha so 1_Dien_DTTD chieng chan Tham lai 29-9-2009 2 2" xfId="2718"/>
    <cellStyle name="Dziesiętny_Invoices2001Slovakia_01_Nha so 1_Dien_DTTD chieng chan Tham lai 29-9-2009 2 2" xfId="2719"/>
    <cellStyle name="Dziesietny_Invoices2001Slovakia_01_Nha so 1_Dien_DTTD chieng chan Tham lai 29-9-2009 3" xfId="2720"/>
    <cellStyle name="Dziesiętny_Invoices2001Slovakia_01_Nha so 1_Dien_DTTD chieng chan Tham lai 29-9-2009 3" xfId="2721"/>
    <cellStyle name="Dziesietny_Invoices2001Slovakia_01_Nha so 1_Dien_DTTD chieng chan Tham lai 29-9-2009 3 2" xfId="2722"/>
    <cellStyle name="Dziesiętny_Invoices2001Slovakia_01_Nha so 1_Dien_DTTD chieng chan Tham lai 29-9-2009 3 2" xfId="2723"/>
    <cellStyle name="Dziesietny_Invoices2001Slovakia_01_Nha so 1_Dien_DTTD chieng chan Tham lai 29-9-2009 4" xfId="8485"/>
    <cellStyle name="Dziesiętny_Invoices2001Slovakia_01_Nha so 1_Dien_DTTD chieng chan Tham lai 29-9-2009 4" xfId="8486"/>
    <cellStyle name="Dziesietny_Invoices2001Slovakia_01_Nha so 1_Dien_DTTD chieng chan Tham lai 29-9-2009_BIEU KE HOACH  2015 (KTN 6.11 sua)" xfId="2724"/>
    <cellStyle name="Dziesiętny_Invoices2001Slovakia_01_Nha so 1_Dien_DTTD chieng chan Tham lai 29-9-2009_BIEU KE HOACH  2015 (KTN 6.11 sua)" xfId="2725"/>
    <cellStyle name="Dziesietny_Invoices2001Slovakia_01_Nha so 1_Dien_Du toan nuoc San Thang (GD2)" xfId="2726"/>
    <cellStyle name="Dziesiętny_Invoices2001Slovakia_01_Nha so 1_Dien_Du toan nuoc San Thang (GD2)" xfId="2727"/>
    <cellStyle name="Dziesietny_Invoices2001Slovakia_01_Nha so 1_Dien_Du toan nuoc San Thang (GD2) 2" xfId="2728"/>
    <cellStyle name="Dziesiętny_Invoices2001Slovakia_01_Nha so 1_Dien_Du toan nuoc San Thang (GD2) 2" xfId="2729"/>
    <cellStyle name="Dziesietny_Invoices2001Slovakia_01_Nha so 1_Dien_Du toan nuoc San Thang (GD2) 2 2" xfId="2730"/>
    <cellStyle name="Dziesiętny_Invoices2001Slovakia_01_Nha so 1_Dien_Du toan nuoc San Thang (GD2) 2 2" xfId="2731"/>
    <cellStyle name="Dziesietny_Invoices2001Slovakia_01_Nha so 1_Dien_Du toan nuoc San Thang (GD2) 3" xfId="2732"/>
    <cellStyle name="Dziesiętny_Invoices2001Slovakia_01_Nha so 1_Dien_Du toan nuoc San Thang (GD2) 3" xfId="2733"/>
    <cellStyle name="Dziesietny_Invoices2001Slovakia_01_Nha so 1_Dien_Du toan nuoc San Thang (GD2) 3 2" xfId="2734"/>
    <cellStyle name="Dziesiętny_Invoices2001Slovakia_01_Nha so 1_Dien_Du toan nuoc San Thang (GD2) 3 2" xfId="2735"/>
    <cellStyle name="Dziesietny_Invoices2001Slovakia_01_Nha so 1_Dien_Du toan nuoc San Thang (GD2) 4" xfId="2736"/>
    <cellStyle name="Dziesiętny_Invoices2001Slovakia_01_Nha so 1_Dien_Du toan nuoc San Thang (GD2) 4" xfId="2737"/>
    <cellStyle name="Dziesietny_Invoices2001Slovakia_01_Nha so 1_Dien_Ke hoach 2010 (theo doi 11-8-2010)" xfId="2738"/>
    <cellStyle name="Dziesiętny_Invoices2001Slovakia_01_Nha so 1_Dien_Ke hoach 2010 (theo doi 11-8-2010)" xfId="2739"/>
    <cellStyle name="Dziesietny_Invoices2001Slovakia_01_Nha so 1_Dien_Ke hoach 2010 (theo doi 11-8-2010) 2" xfId="2740"/>
    <cellStyle name="Dziesiętny_Invoices2001Slovakia_01_Nha so 1_Dien_Ke hoach 2010 (theo doi 11-8-2010) 2" xfId="2741"/>
    <cellStyle name="Dziesietny_Invoices2001Slovakia_01_Nha so 1_Dien_Ke hoach 2010 (theo doi 11-8-2010) 2 2" xfId="2742"/>
    <cellStyle name="Dziesiętny_Invoices2001Slovakia_01_Nha so 1_Dien_Ke hoach 2010 (theo doi 11-8-2010) 2 2" xfId="2743"/>
    <cellStyle name="Dziesietny_Invoices2001Slovakia_01_Nha so 1_Dien_Ke hoach 2010 (theo doi 11-8-2010) 3" xfId="2744"/>
    <cellStyle name="Dziesiętny_Invoices2001Slovakia_01_Nha so 1_Dien_Ke hoach 2010 (theo doi 11-8-2010) 3" xfId="2745"/>
    <cellStyle name="Dziesietny_Invoices2001Slovakia_01_Nha so 1_Dien_Ke hoach 2010 (theo doi 11-8-2010) 3 2" xfId="2746"/>
    <cellStyle name="Dziesiętny_Invoices2001Slovakia_01_Nha so 1_Dien_Ke hoach 2010 (theo doi 11-8-2010) 3 2" xfId="2747"/>
    <cellStyle name="Dziesietny_Invoices2001Slovakia_01_Nha so 1_Dien_Ke hoach 2010 (theo doi 11-8-2010) 4" xfId="2748"/>
    <cellStyle name="Dziesiętny_Invoices2001Slovakia_01_Nha so 1_Dien_Ke hoach 2010 (theo doi 11-8-2010) 4" xfId="2749"/>
    <cellStyle name="Dziesietny_Invoices2001Slovakia_01_Nha so 1_Dien_ke hoach dau thau 30-6-2010" xfId="2750"/>
    <cellStyle name="Dziesiętny_Invoices2001Slovakia_01_Nha so 1_Dien_ke hoach dau thau 30-6-2010" xfId="2751"/>
    <cellStyle name="Dziesietny_Invoices2001Slovakia_01_Nha so 1_Dien_ke hoach dau thau 30-6-2010 2" xfId="2752"/>
    <cellStyle name="Dziesiętny_Invoices2001Slovakia_01_Nha so 1_Dien_ke hoach dau thau 30-6-2010 2" xfId="2753"/>
    <cellStyle name="Dziesietny_Invoices2001Slovakia_01_Nha so 1_Dien_ke hoach dau thau 30-6-2010 2 2" xfId="2754"/>
    <cellStyle name="Dziesiętny_Invoices2001Slovakia_01_Nha so 1_Dien_ke hoach dau thau 30-6-2010 2 2" xfId="2755"/>
    <cellStyle name="Dziesietny_Invoices2001Slovakia_01_Nha so 1_Dien_ke hoach dau thau 30-6-2010 3" xfId="2756"/>
    <cellStyle name="Dziesiętny_Invoices2001Slovakia_01_Nha so 1_Dien_ke hoach dau thau 30-6-2010 3" xfId="2757"/>
    <cellStyle name="Dziesietny_Invoices2001Slovakia_01_Nha so 1_Dien_ke hoach dau thau 30-6-2010 3 2" xfId="2758"/>
    <cellStyle name="Dziesiętny_Invoices2001Slovakia_01_Nha so 1_Dien_ke hoach dau thau 30-6-2010 3 2" xfId="2759"/>
    <cellStyle name="Dziesietny_Invoices2001Slovakia_01_Nha so 1_Dien_ke hoach dau thau 30-6-2010 4" xfId="2760"/>
    <cellStyle name="Dziesiętny_Invoices2001Slovakia_01_Nha so 1_Dien_ke hoach dau thau 30-6-2010 4" xfId="2761"/>
    <cellStyle name="Dziesietny_Invoices2001Slovakia_01_Nha so 1_Dien_KH Von 2012 gui BKH 1" xfId="2762"/>
    <cellStyle name="Dziesiętny_Invoices2001Slovakia_01_Nha so 1_Dien_KH Von 2012 gui BKH 1" xfId="2763"/>
    <cellStyle name="Dziesietny_Invoices2001Slovakia_01_Nha so 1_Dien_KH Von 2012 gui BKH 1 2" xfId="2764"/>
    <cellStyle name="Dziesiętny_Invoices2001Slovakia_01_Nha so 1_Dien_KH Von 2012 gui BKH 1 2" xfId="2765"/>
    <cellStyle name="Dziesietny_Invoices2001Slovakia_01_Nha so 1_Dien_KH Von 2012 gui BKH 1 2 2" xfId="2766"/>
    <cellStyle name="Dziesiętny_Invoices2001Slovakia_01_Nha so 1_Dien_KH Von 2012 gui BKH 1 2 2" xfId="2767"/>
    <cellStyle name="Dziesietny_Invoices2001Slovakia_01_Nha so 1_Dien_KH Von 2012 gui BKH 1 3" xfId="2768"/>
    <cellStyle name="Dziesiętny_Invoices2001Slovakia_01_Nha so 1_Dien_KH Von 2012 gui BKH 1 3" xfId="2769"/>
    <cellStyle name="Dziesietny_Invoices2001Slovakia_01_Nha so 1_Dien_KH Von 2012 gui BKH 1 3 2" xfId="2770"/>
    <cellStyle name="Dziesiętny_Invoices2001Slovakia_01_Nha so 1_Dien_KH Von 2012 gui BKH 1 3 2" xfId="2771"/>
    <cellStyle name="Dziesietny_Invoices2001Slovakia_01_Nha so 1_Dien_KH Von 2012 gui BKH 1 4" xfId="8487"/>
    <cellStyle name="Dziesiętny_Invoices2001Slovakia_01_Nha so 1_Dien_KH Von 2012 gui BKH 1 4" xfId="8488"/>
    <cellStyle name="Dziesietny_Invoices2001Slovakia_01_Nha so 1_Dien_KH Von 2012 gui BKH 1_BIEU KE HOACH  2015 (KTN 6.11 sua)" xfId="2772"/>
    <cellStyle name="Dziesiętny_Invoices2001Slovakia_01_Nha so 1_Dien_KH Von 2012 gui BKH 1_BIEU KE HOACH  2015 (KTN 6.11 sua)" xfId="2773"/>
    <cellStyle name="Dziesietny_Invoices2001Slovakia_01_Nha so 1_Dien_QD ke hoach dau thau" xfId="2774"/>
    <cellStyle name="Dziesiętny_Invoices2001Slovakia_01_Nha so 1_Dien_QD ke hoach dau thau" xfId="2775"/>
    <cellStyle name="Dziesietny_Invoices2001Slovakia_01_Nha so 1_Dien_QD ke hoach dau thau 2" xfId="2776"/>
    <cellStyle name="Dziesiętny_Invoices2001Slovakia_01_Nha so 1_Dien_QD ke hoach dau thau 2" xfId="2777"/>
    <cellStyle name="Dziesietny_Invoices2001Slovakia_01_Nha so 1_Dien_QD ke hoach dau thau 2 2" xfId="2778"/>
    <cellStyle name="Dziesiętny_Invoices2001Slovakia_01_Nha so 1_Dien_QD ke hoach dau thau 2 2" xfId="2779"/>
    <cellStyle name="Dziesietny_Invoices2001Slovakia_01_Nha so 1_Dien_QD ke hoach dau thau 3" xfId="2780"/>
    <cellStyle name="Dziesiętny_Invoices2001Slovakia_01_Nha so 1_Dien_QD ke hoach dau thau 3" xfId="2781"/>
    <cellStyle name="Dziesietny_Invoices2001Slovakia_01_Nha so 1_Dien_QD ke hoach dau thau 3 2" xfId="2782"/>
    <cellStyle name="Dziesiętny_Invoices2001Slovakia_01_Nha so 1_Dien_QD ke hoach dau thau 3 2" xfId="2783"/>
    <cellStyle name="Dziesietny_Invoices2001Slovakia_01_Nha so 1_Dien_QD ke hoach dau thau 4" xfId="2784"/>
    <cellStyle name="Dziesiętny_Invoices2001Slovakia_01_Nha so 1_Dien_QD ke hoach dau thau 4" xfId="2785"/>
    <cellStyle name="Dziesietny_Invoices2001Slovakia_01_Nha so 1_Dien_tien luong" xfId="2786"/>
    <cellStyle name="Dziesiętny_Invoices2001Slovakia_01_Nha so 1_Dien_tien luong" xfId="2787"/>
    <cellStyle name="Dziesietny_Invoices2001Slovakia_01_Nha so 1_Dien_Tien luong chuan 01" xfId="2788"/>
    <cellStyle name="Dziesiętny_Invoices2001Slovakia_01_Nha so 1_Dien_Tien luong chuan 01" xfId="2789"/>
    <cellStyle name="Dziesietny_Invoices2001Slovakia_01_Nha so 1_Dien_tinh toan hoang ha" xfId="2790"/>
    <cellStyle name="Dziesiętny_Invoices2001Slovakia_01_Nha so 1_Dien_tinh toan hoang ha" xfId="2791"/>
    <cellStyle name="Dziesietny_Invoices2001Slovakia_01_Nha so 1_Dien_tinh toan hoang ha 2" xfId="2792"/>
    <cellStyle name="Dziesiętny_Invoices2001Slovakia_01_Nha so 1_Dien_tinh toan hoang ha 2" xfId="2793"/>
    <cellStyle name="Dziesietny_Invoices2001Slovakia_01_Nha so 1_Dien_tinh toan hoang ha 2 2" xfId="2794"/>
    <cellStyle name="Dziesiętny_Invoices2001Slovakia_01_Nha so 1_Dien_tinh toan hoang ha 2 2" xfId="2795"/>
    <cellStyle name="Dziesietny_Invoices2001Slovakia_01_Nha so 1_Dien_tinh toan hoang ha 3" xfId="2796"/>
    <cellStyle name="Dziesiętny_Invoices2001Slovakia_01_Nha so 1_Dien_tinh toan hoang ha 3" xfId="2797"/>
    <cellStyle name="Dziesietny_Invoices2001Slovakia_01_Nha so 1_Dien_tinh toan hoang ha 3 2" xfId="2798"/>
    <cellStyle name="Dziesiętny_Invoices2001Slovakia_01_Nha so 1_Dien_tinh toan hoang ha 3 2" xfId="2799"/>
    <cellStyle name="Dziesietny_Invoices2001Slovakia_01_Nha so 1_Dien_tinh toan hoang ha 4" xfId="2800"/>
    <cellStyle name="Dziesiętny_Invoices2001Slovakia_01_Nha so 1_Dien_tinh toan hoang ha 4" xfId="2801"/>
    <cellStyle name="Dziesietny_Invoices2001Slovakia_01_Nha so 1_Dien_Tong von ĐTPT" xfId="2802"/>
    <cellStyle name="Dziesiętny_Invoices2001Slovakia_01_Nha so 1_Dien_Tong von ĐTPT" xfId="2803"/>
    <cellStyle name="Dziesietny_Invoices2001Slovakia_01_Nha so 1_Dien_Tong von ĐTPT 2" xfId="2804"/>
    <cellStyle name="Dziesiętny_Invoices2001Slovakia_01_Nha so 1_Dien_Tong von ĐTPT 2" xfId="2805"/>
    <cellStyle name="Dziesietny_Invoices2001Slovakia_01_Nha so 1_Dien_Tong von ĐTPT 2 2" xfId="2806"/>
    <cellStyle name="Dziesiętny_Invoices2001Slovakia_01_Nha so 1_Dien_Tong von ĐTPT 2 2" xfId="2807"/>
    <cellStyle name="Dziesietny_Invoices2001Slovakia_01_Nha so 1_Dien_Tong von ĐTPT 3" xfId="2808"/>
    <cellStyle name="Dziesiętny_Invoices2001Slovakia_01_Nha so 1_Dien_Tong von ĐTPT 3" xfId="2809"/>
    <cellStyle name="Dziesietny_Invoices2001Slovakia_01_Nha so 1_Dien_Tong von ĐTPT 3 2" xfId="2810"/>
    <cellStyle name="Dziesiętny_Invoices2001Slovakia_01_Nha so 1_Dien_Tong von ĐTPT 3 2" xfId="2811"/>
    <cellStyle name="Dziesietny_Invoices2001Slovakia_01_Nha so 1_Dien_Tong von ĐTPT 4" xfId="2812"/>
    <cellStyle name="Dziesiętny_Invoices2001Slovakia_01_Nha so 1_Dien_Tong von ĐTPT 4" xfId="2813"/>
    <cellStyle name="Dziesietny_Invoices2001Slovakia_10_Nha so 10_Dien1" xfId="2814"/>
    <cellStyle name="Dziesiętny_Invoices2001Slovakia_10_Nha so 10_Dien1" xfId="2815"/>
    <cellStyle name="Dziesietny_Invoices2001Slovakia_10_Nha so 10_Dien1 2" xfId="2816"/>
    <cellStyle name="Dziesiętny_Invoices2001Slovakia_10_Nha so 10_Dien1 2" xfId="2817"/>
    <cellStyle name="Dziesietny_Invoices2001Slovakia_10_Nha so 10_Dien1 3" xfId="2818"/>
    <cellStyle name="Dziesiętny_Invoices2001Slovakia_10_Nha so 10_Dien1 3" xfId="2819"/>
    <cellStyle name="Dziesietny_Invoices2001Slovakia_10_Nha so 10_Dien1 4" xfId="2820"/>
    <cellStyle name="Dziesiętny_Invoices2001Slovakia_10_Nha so 10_Dien1 4" xfId="2821"/>
    <cellStyle name="Dziesietny_Invoices2001Slovakia_10_Nha so 10_Dien1_Bao cao danh muc cac cong trinh tren dia ban huyen 4-2010" xfId="2822"/>
    <cellStyle name="Dziesiętny_Invoices2001Slovakia_10_Nha so 10_Dien1_Bao cao danh muc cac cong trinh tren dia ban huyen 4-2010" xfId="2823"/>
    <cellStyle name="Dziesietny_Invoices2001Slovakia_10_Nha so 10_Dien1_bieu ke hoach dau thau" xfId="2824"/>
    <cellStyle name="Dziesiętny_Invoices2001Slovakia_10_Nha so 10_Dien1_bieu ke hoach dau thau" xfId="2825"/>
    <cellStyle name="Dziesietny_Invoices2001Slovakia_10_Nha so 10_Dien1_bieu ke hoach dau thau 2" xfId="2826"/>
    <cellStyle name="Dziesiętny_Invoices2001Slovakia_10_Nha so 10_Dien1_bieu ke hoach dau thau 2" xfId="2827"/>
    <cellStyle name="Dziesietny_Invoices2001Slovakia_10_Nha so 10_Dien1_bieu ke hoach dau thau 2 2" xfId="2828"/>
    <cellStyle name="Dziesiętny_Invoices2001Slovakia_10_Nha so 10_Dien1_bieu ke hoach dau thau 2 2" xfId="2829"/>
    <cellStyle name="Dziesietny_Invoices2001Slovakia_10_Nha so 10_Dien1_bieu ke hoach dau thau 3" xfId="2830"/>
    <cellStyle name="Dziesiętny_Invoices2001Slovakia_10_Nha so 10_Dien1_bieu ke hoach dau thau 3" xfId="2831"/>
    <cellStyle name="Dziesietny_Invoices2001Slovakia_10_Nha so 10_Dien1_bieu ke hoach dau thau 3 2" xfId="2832"/>
    <cellStyle name="Dziesiętny_Invoices2001Slovakia_10_Nha so 10_Dien1_bieu ke hoach dau thau 3 2" xfId="2833"/>
    <cellStyle name="Dziesietny_Invoices2001Slovakia_10_Nha so 10_Dien1_bieu ke hoach dau thau 4" xfId="2834"/>
    <cellStyle name="Dziesiętny_Invoices2001Slovakia_10_Nha so 10_Dien1_bieu ke hoach dau thau 4" xfId="2835"/>
    <cellStyle name="Dziesietny_Invoices2001Slovakia_10_Nha so 10_Dien1_bieu ke hoach dau thau truong mam non SKH" xfId="2836"/>
    <cellStyle name="Dziesiętny_Invoices2001Slovakia_10_Nha so 10_Dien1_bieu ke hoach dau thau truong mam non SKH" xfId="2837"/>
    <cellStyle name="Dziesietny_Invoices2001Slovakia_10_Nha so 10_Dien1_bieu ke hoach dau thau truong mam non SKH 2" xfId="2838"/>
    <cellStyle name="Dziesiętny_Invoices2001Slovakia_10_Nha so 10_Dien1_bieu ke hoach dau thau truong mam non SKH 2" xfId="2839"/>
    <cellStyle name="Dziesietny_Invoices2001Slovakia_10_Nha so 10_Dien1_bieu ke hoach dau thau truong mam non SKH 2 2" xfId="2840"/>
    <cellStyle name="Dziesiętny_Invoices2001Slovakia_10_Nha so 10_Dien1_bieu ke hoach dau thau truong mam non SKH 2 2" xfId="2841"/>
    <cellStyle name="Dziesietny_Invoices2001Slovakia_10_Nha so 10_Dien1_bieu ke hoach dau thau truong mam non SKH 3" xfId="2842"/>
    <cellStyle name="Dziesiętny_Invoices2001Slovakia_10_Nha so 10_Dien1_bieu ke hoach dau thau truong mam non SKH 3" xfId="2843"/>
    <cellStyle name="Dziesietny_Invoices2001Slovakia_10_Nha so 10_Dien1_bieu ke hoach dau thau truong mam non SKH 3 2" xfId="2844"/>
    <cellStyle name="Dziesiętny_Invoices2001Slovakia_10_Nha so 10_Dien1_bieu ke hoach dau thau truong mam non SKH 3 2" xfId="2845"/>
    <cellStyle name="Dziesietny_Invoices2001Slovakia_10_Nha so 10_Dien1_bieu ke hoach dau thau truong mam non SKH 4" xfId="2846"/>
    <cellStyle name="Dziesiętny_Invoices2001Slovakia_10_Nha so 10_Dien1_bieu ke hoach dau thau truong mam non SKH 4" xfId="2847"/>
    <cellStyle name="Dziesietny_Invoices2001Slovakia_10_Nha so 10_Dien1_bieu tong hop lai kh von 2011 gui phong TH-KTDN" xfId="2848"/>
    <cellStyle name="Dziesiętny_Invoices2001Slovakia_10_Nha so 10_Dien1_bieu tong hop lai kh von 2011 gui phong TH-KTDN" xfId="2849"/>
    <cellStyle name="Dziesietny_Invoices2001Slovakia_10_Nha so 10_Dien1_bieu tong hop lai kh von 2011 gui phong TH-KTDN 2" xfId="2850"/>
    <cellStyle name="Dziesiętny_Invoices2001Slovakia_10_Nha so 10_Dien1_bieu tong hop lai kh von 2011 gui phong TH-KTDN 2" xfId="2851"/>
    <cellStyle name="Dziesietny_Invoices2001Slovakia_10_Nha so 10_Dien1_bieu tong hop lai kh von 2011 gui phong TH-KTDN 2 2" xfId="2852"/>
    <cellStyle name="Dziesiętny_Invoices2001Slovakia_10_Nha so 10_Dien1_bieu tong hop lai kh von 2011 gui phong TH-KTDN 2 2" xfId="2853"/>
    <cellStyle name="Dziesietny_Invoices2001Slovakia_10_Nha so 10_Dien1_bieu tong hop lai kh von 2011 gui phong TH-KTDN 3" xfId="2854"/>
    <cellStyle name="Dziesiętny_Invoices2001Slovakia_10_Nha so 10_Dien1_bieu tong hop lai kh von 2011 gui phong TH-KTDN 3" xfId="2855"/>
    <cellStyle name="Dziesietny_Invoices2001Slovakia_10_Nha so 10_Dien1_bieu tong hop lai kh von 2011 gui phong TH-KTDN 3 2" xfId="2856"/>
    <cellStyle name="Dziesiętny_Invoices2001Slovakia_10_Nha so 10_Dien1_bieu tong hop lai kh von 2011 gui phong TH-KTDN 3 2" xfId="2857"/>
    <cellStyle name="Dziesietny_Invoices2001Slovakia_10_Nha so 10_Dien1_bieu tong hop lai kh von 2011 gui phong TH-KTDN 4" xfId="8489"/>
    <cellStyle name="Dziesiętny_Invoices2001Slovakia_10_Nha so 10_Dien1_bieu tong hop lai kh von 2011 gui phong TH-KTDN 4" xfId="8490"/>
    <cellStyle name="Dziesietny_Invoices2001Slovakia_10_Nha so 10_Dien1_bieu tong hop lai kh von 2011 gui phong TH-KTDN_BIEU KE HOACH  2015 (KTN 6.11 sua)" xfId="2858"/>
    <cellStyle name="Dziesiętny_Invoices2001Slovakia_10_Nha so 10_Dien1_bieu tong hop lai kh von 2011 gui phong TH-KTDN_BIEU KE HOACH  2015 (KTN 6.11 sua)" xfId="2859"/>
    <cellStyle name="Dziesietny_Invoices2001Slovakia_10_Nha so 10_Dien1_Book1" xfId="2860"/>
    <cellStyle name="Dziesiętny_Invoices2001Slovakia_10_Nha so 10_Dien1_Book1" xfId="2861"/>
    <cellStyle name="Dziesietny_Invoices2001Slovakia_10_Nha so 10_Dien1_Book1 2" xfId="2862"/>
    <cellStyle name="Dziesiętny_Invoices2001Slovakia_10_Nha so 10_Dien1_Book1 2" xfId="2863"/>
    <cellStyle name="Dziesietny_Invoices2001Slovakia_10_Nha so 10_Dien1_Book1 2 2" xfId="2864"/>
    <cellStyle name="Dziesiętny_Invoices2001Slovakia_10_Nha so 10_Dien1_Book1 2 2" xfId="2865"/>
    <cellStyle name="Dziesietny_Invoices2001Slovakia_10_Nha so 10_Dien1_Book1 3" xfId="2866"/>
    <cellStyle name="Dziesiętny_Invoices2001Slovakia_10_Nha so 10_Dien1_Book1 3" xfId="2867"/>
    <cellStyle name="Dziesietny_Invoices2001Slovakia_10_Nha so 10_Dien1_Book1 3 2" xfId="2868"/>
    <cellStyle name="Dziesiętny_Invoices2001Slovakia_10_Nha so 10_Dien1_Book1 3 2" xfId="2869"/>
    <cellStyle name="Dziesietny_Invoices2001Slovakia_10_Nha so 10_Dien1_Book1 4" xfId="2870"/>
    <cellStyle name="Dziesiętny_Invoices2001Slovakia_10_Nha so 10_Dien1_Book1 4" xfId="2871"/>
    <cellStyle name="Dziesietny_Invoices2001Slovakia_10_Nha so 10_Dien1_Book1_1" xfId="2872"/>
    <cellStyle name="Dziesiętny_Invoices2001Slovakia_10_Nha so 10_Dien1_Book1_1" xfId="2873"/>
    <cellStyle name="Dziesietny_Invoices2001Slovakia_10_Nha so 10_Dien1_Book1_1 2" xfId="2874"/>
    <cellStyle name="Dziesiętny_Invoices2001Slovakia_10_Nha so 10_Dien1_Book1_1 2" xfId="2875"/>
    <cellStyle name="Dziesietny_Invoices2001Slovakia_10_Nha so 10_Dien1_Book1_1 2 2" xfId="2876"/>
    <cellStyle name="Dziesiętny_Invoices2001Slovakia_10_Nha so 10_Dien1_Book1_1 2 2" xfId="2877"/>
    <cellStyle name="Dziesietny_Invoices2001Slovakia_10_Nha so 10_Dien1_Book1_1 3" xfId="2878"/>
    <cellStyle name="Dziesiętny_Invoices2001Slovakia_10_Nha so 10_Dien1_Book1_1 3" xfId="2879"/>
    <cellStyle name="Dziesietny_Invoices2001Slovakia_10_Nha so 10_Dien1_Book1_1 3 2" xfId="2880"/>
    <cellStyle name="Dziesiętny_Invoices2001Slovakia_10_Nha so 10_Dien1_Book1_1 3 2" xfId="2881"/>
    <cellStyle name="Dziesietny_Invoices2001Slovakia_10_Nha so 10_Dien1_Book1_1 4" xfId="2882"/>
    <cellStyle name="Dziesiętny_Invoices2001Slovakia_10_Nha so 10_Dien1_Book1_1 4" xfId="2883"/>
    <cellStyle name="Dziesietny_Invoices2001Slovakia_10_Nha so 10_Dien1_Book1_DTTD chieng chan Tham lai 29-9-2009" xfId="2884"/>
    <cellStyle name="Dziesiętny_Invoices2001Slovakia_10_Nha so 10_Dien1_Book1_DTTD chieng chan Tham lai 29-9-2009" xfId="2885"/>
    <cellStyle name="Dziesietny_Invoices2001Slovakia_10_Nha so 10_Dien1_Book1_DTTD chieng chan Tham lai 29-9-2009 2" xfId="2886"/>
    <cellStyle name="Dziesiętny_Invoices2001Slovakia_10_Nha so 10_Dien1_Book1_DTTD chieng chan Tham lai 29-9-2009 2" xfId="2887"/>
    <cellStyle name="Dziesietny_Invoices2001Slovakia_10_Nha so 10_Dien1_Book1_DTTD chieng chan Tham lai 29-9-2009 2 2" xfId="2888"/>
    <cellStyle name="Dziesiętny_Invoices2001Slovakia_10_Nha so 10_Dien1_Book1_DTTD chieng chan Tham lai 29-9-2009 2 2" xfId="2889"/>
    <cellStyle name="Dziesietny_Invoices2001Slovakia_10_Nha so 10_Dien1_Book1_DTTD chieng chan Tham lai 29-9-2009 3" xfId="2890"/>
    <cellStyle name="Dziesiętny_Invoices2001Slovakia_10_Nha so 10_Dien1_Book1_DTTD chieng chan Tham lai 29-9-2009 3" xfId="2891"/>
    <cellStyle name="Dziesietny_Invoices2001Slovakia_10_Nha so 10_Dien1_Book1_DTTD chieng chan Tham lai 29-9-2009 3 2" xfId="2892"/>
    <cellStyle name="Dziesiętny_Invoices2001Slovakia_10_Nha so 10_Dien1_Book1_DTTD chieng chan Tham lai 29-9-2009 3 2" xfId="2893"/>
    <cellStyle name="Dziesietny_Invoices2001Slovakia_10_Nha so 10_Dien1_Book1_DTTD chieng chan Tham lai 29-9-2009 4" xfId="2894"/>
    <cellStyle name="Dziesiętny_Invoices2001Slovakia_10_Nha so 10_Dien1_Book1_DTTD chieng chan Tham lai 29-9-2009 4" xfId="2895"/>
    <cellStyle name="Dziesietny_Invoices2001Slovakia_10_Nha so 10_Dien1_Book1_Ke hoach 2010 (theo doi 11-8-2010)" xfId="2896"/>
    <cellStyle name="Dziesiętny_Invoices2001Slovakia_10_Nha so 10_Dien1_Book1_Ke hoach 2010 (theo doi 11-8-2010)" xfId="2897"/>
    <cellStyle name="Dziesietny_Invoices2001Slovakia_10_Nha so 10_Dien1_Book1_Ke hoach 2010 (theo doi 11-8-2010) 2" xfId="2898"/>
    <cellStyle name="Dziesiętny_Invoices2001Slovakia_10_Nha so 10_Dien1_Book1_Ke hoach 2010 (theo doi 11-8-2010) 2" xfId="2899"/>
    <cellStyle name="Dziesietny_Invoices2001Slovakia_10_Nha so 10_Dien1_Book1_Ke hoach 2010 (theo doi 11-8-2010) 2 2" xfId="2900"/>
    <cellStyle name="Dziesiętny_Invoices2001Slovakia_10_Nha so 10_Dien1_Book1_Ke hoach 2010 (theo doi 11-8-2010) 2 2" xfId="2901"/>
    <cellStyle name="Dziesietny_Invoices2001Slovakia_10_Nha so 10_Dien1_Book1_Ke hoach 2010 (theo doi 11-8-2010) 3" xfId="2902"/>
    <cellStyle name="Dziesiętny_Invoices2001Slovakia_10_Nha so 10_Dien1_Book1_Ke hoach 2010 (theo doi 11-8-2010) 3" xfId="2903"/>
    <cellStyle name="Dziesietny_Invoices2001Slovakia_10_Nha so 10_Dien1_Book1_Ke hoach 2010 (theo doi 11-8-2010) 3 2" xfId="2904"/>
    <cellStyle name="Dziesiętny_Invoices2001Slovakia_10_Nha so 10_Dien1_Book1_Ke hoach 2010 (theo doi 11-8-2010) 3 2" xfId="2905"/>
    <cellStyle name="Dziesietny_Invoices2001Slovakia_10_Nha so 10_Dien1_Book1_Ke hoach 2010 (theo doi 11-8-2010) 4" xfId="8491"/>
    <cellStyle name="Dziesiętny_Invoices2001Slovakia_10_Nha so 10_Dien1_Book1_Ke hoach 2010 (theo doi 11-8-2010) 4" xfId="8492"/>
    <cellStyle name="Dziesietny_Invoices2001Slovakia_10_Nha so 10_Dien1_Book1_Ke hoach 2010 (theo doi 11-8-2010)_BIEU KE HOACH  2015 (KTN 6.11 sua)" xfId="2906"/>
    <cellStyle name="Dziesiętny_Invoices2001Slovakia_10_Nha so 10_Dien1_Book1_Ke hoach 2010 (theo doi 11-8-2010)_BIEU KE HOACH  2015 (KTN 6.11 sua)" xfId="2907"/>
    <cellStyle name="Dziesietny_Invoices2001Slovakia_10_Nha so 10_Dien1_Book1_ke hoach dau thau 30-6-2010" xfId="2908"/>
    <cellStyle name="Dziesiętny_Invoices2001Slovakia_10_Nha so 10_Dien1_Book1_ke hoach dau thau 30-6-2010" xfId="2909"/>
    <cellStyle name="Dziesietny_Invoices2001Slovakia_10_Nha so 10_Dien1_Book1_ke hoach dau thau 30-6-2010 2" xfId="2910"/>
    <cellStyle name="Dziesiętny_Invoices2001Slovakia_10_Nha so 10_Dien1_Book1_ke hoach dau thau 30-6-2010 2" xfId="2911"/>
    <cellStyle name="Dziesietny_Invoices2001Slovakia_10_Nha so 10_Dien1_Book1_ke hoach dau thau 30-6-2010 2 2" xfId="2912"/>
    <cellStyle name="Dziesiętny_Invoices2001Slovakia_10_Nha so 10_Dien1_Book1_ke hoach dau thau 30-6-2010 2 2" xfId="2913"/>
    <cellStyle name="Dziesietny_Invoices2001Slovakia_10_Nha so 10_Dien1_Book1_ke hoach dau thau 30-6-2010 3" xfId="2914"/>
    <cellStyle name="Dziesiętny_Invoices2001Slovakia_10_Nha so 10_Dien1_Book1_ke hoach dau thau 30-6-2010 3" xfId="2915"/>
    <cellStyle name="Dziesietny_Invoices2001Slovakia_10_Nha so 10_Dien1_Book1_ke hoach dau thau 30-6-2010 3 2" xfId="2916"/>
    <cellStyle name="Dziesiętny_Invoices2001Slovakia_10_Nha so 10_Dien1_Book1_ke hoach dau thau 30-6-2010 3 2" xfId="2917"/>
    <cellStyle name="Dziesietny_Invoices2001Slovakia_10_Nha so 10_Dien1_Book1_ke hoach dau thau 30-6-2010 4" xfId="8493"/>
    <cellStyle name="Dziesiętny_Invoices2001Slovakia_10_Nha so 10_Dien1_Book1_ke hoach dau thau 30-6-2010 4" xfId="8494"/>
    <cellStyle name="Dziesietny_Invoices2001Slovakia_10_Nha so 10_Dien1_Book1_ke hoach dau thau 30-6-2010_BIEU KE HOACH  2015 (KTN 6.11 sua)" xfId="2918"/>
    <cellStyle name="Dziesiętny_Invoices2001Slovakia_10_Nha so 10_Dien1_Book1_ke hoach dau thau 30-6-2010_BIEU KE HOACH  2015 (KTN 6.11 sua)" xfId="2919"/>
    <cellStyle name="Dziesietny_Invoices2001Slovakia_10_Nha so 10_Dien1_Copy of KH PHAN BO VON ĐỐI ỨNG NAM 2011 (30 TY phuong án gop WB)" xfId="2920"/>
    <cellStyle name="Dziesiętny_Invoices2001Slovakia_10_Nha so 10_Dien1_Copy of KH PHAN BO VON ĐỐI ỨNG NAM 2011 (30 TY phuong án gop WB)" xfId="2921"/>
    <cellStyle name="Dziesietny_Invoices2001Slovakia_10_Nha so 10_Dien1_Copy of KH PHAN BO VON ĐỐI ỨNG NAM 2011 (30 TY phuong án gop WB) 2" xfId="2922"/>
    <cellStyle name="Dziesiętny_Invoices2001Slovakia_10_Nha so 10_Dien1_Copy of KH PHAN BO VON ĐỐI ỨNG NAM 2011 (30 TY phuong án gop WB) 2" xfId="2923"/>
    <cellStyle name="Dziesietny_Invoices2001Slovakia_10_Nha so 10_Dien1_Copy of KH PHAN BO VON ĐỐI ỨNG NAM 2011 (30 TY phuong án gop WB) 2 2" xfId="2924"/>
    <cellStyle name="Dziesiętny_Invoices2001Slovakia_10_Nha so 10_Dien1_Copy of KH PHAN BO VON ĐỐI ỨNG NAM 2011 (30 TY phuong án gop WB) 2 2" xfId="2925"/>
    <cellStyle name="Dziesietny_Invoices2001Slovakia_10_Nha so 10_Dien1_Copy of KH PHAN BO VON ĐỐI ỨNG NAM 2011 (30 TY phuong án gop WB) 3" xfId="2926"/>
    <cellStyle name="Dziesiętny_Invoices2001Slovakia_10_Nha so 10_Dien1_Copy of KH PHAN BO VON ĐỐI ỨNG NAM 2011 (30 TY phuong án gop WB) 3" xfId="2927"/>
    <cellStyle name="Dziesietny_Invoices2001Slovakia_10_Nha so 10_Dien1_Copy of KH PHAN BO VON ĐỐI ỨNG NAM 2011 (30 TY phuong án gop WB) 3 2" xfId="2928"/>
    <cellStyle name="Dziesiętny_Invoices2001Slovakia_10_Nha so 10_Dien1_Copy of KH PHAN BO VON ĐỐI ỨNG NAM 2011 (30 TY phuong án gop WB) 3 2" xfId="2929"/>
    <cellStyle name="Dziesietny_Invoices2001Slovakia_10_Nha so 10_Dien1_Copy of KH PHAN BO VON ĐỐI ỨNG NAM 2011 (30 TY phuong án gop WB) 4" xfId="8495"/>
    <cellStyle name="Dziesiętny_Invoices2001Slovakia_10_Nha so 10_Dien1_Copy of KH PHAN BO VON ĐỐI ỨNG NAM 2011 (30 TY phuong án gop WB) 4" xfId="8496"/>
    <cellStyle name="Dziesietny_Invoices2001Slovakia_10_Nha so 10_Dien1_Copy of KH PHAN BO VON ĐỐI ỨNG NAM 2011 (30 TY phuong án gop WB)_BIEU KE HOACH  2015 (KTN 6.11 sua)" xfId="2930"/>
    <cellStyle name="Dziesiętny_Invoices2001Slovakia_10_Nha so 10_Dien1_Copy of KH PHAN BO VON ĐỐI ỨNG NAM 2011 (30 TY phuong án gop WB)_BIEU KE HOACH  2015 (KTN 6.11 sua)" xfId="2931"/>
    <cellStyle name="Dziesietny_Invoices2001Slovakia_10_Nha so 10_Dien1_DTTD chieng chan Tham lai 29-9-2009" xfId="2932"/>
    <cellStyle name="Dziesiętny_Invoices2001Slovakia_10_Nha so 10_Dien1_DTTD chieng chan Tham lai 29-9-2009" xfId="2933"/>
    <cellStyle name="Dziesietny_Invoices2001Slovakia_10_Nha so 10_Dien1_DTTD chieng chan Tham lai 29-9-2009 2" xfId="2934"/>
    <cellStyle name="Dziesiętny_Invoices2001Slovakia_10_Nha so 10_Dien1_DTTD chieng chan Tham lai 29-9-2009 2" xfId="2935"/>
    <cellStyle name="Dziesietny_Invoices2001Slovakia_10_Nha so 10_Dien1_DTTD chieng chan Tham lai 29-9-2009 2 2" xfId="2936"/>
    <cellStyle name="Dziesiętny_Invoices2001Slovakia_10_Nha so 10_Dien1_DTTD chieng chan Tham lai 29-9-2009 2 2" xfId="2937"/>
    <cellStyle name="Dziesietny_Invoices2001Slovakia_10_Nha so 10_Dien1_DTTD chieng chan Tham lai 29-9-2009 3" xfId="2938"/>
    <cellStyle name="Dziesiętny_Invoices2001Slovakia_10_Nha so 10_Dien1_DTTD chieng chan Tham lai 29-9-2009 3" xfId="2939"/>
    <cellStyle name="Dziesietny_Invoices2001Slovakia_10_Nha so 10_Dien1_DTTD chieng chan Tham lai 29-9-2009 3 2" xfId="2940"/>
    <cellStyle name="Dziesiętny_Invoices2001Slovakia_10_Nha so 10_Dien1_DTTD chieng chan Tham lai 29-9-2009 3 2" xfId="2941"/>
    <cellStyle name="Dziesietny_Invoices2001Slovakia_10_Nha so 10_Dien1_DTTD chieng chan Tham lai 29-9-2009 4" xfId="8497"/>
    <cellStyle name="Dziesiętny_Invoices2001Slovakia_10_Nha so 10_Dien1_DTTD chieng chan Tham lai 29-9-2009 4" xfId="8498"/>
    <cellStyle name="Dziesietny_Invoices2001Slovakia_10_Nha so 10_Dien1_DTTD chieng chan Tham lai 29-9-2009_BIEU KE HOACH  2015 (KTN 6.11 sua)" xfId="2942"/>
    <cellStyle name="Dziesiętny_Invoices2001Slovakia_10_Nha so 10_Dien1_DTTD chieng chan Tham lai 29-9-2009_BIEU KE HOACH  2015 (KTN 6.11 sua)" xfId="2943"/>
    <cellStyle name="Dziesietny_Invoices2001Slovakia_10_Nha so 10_Dien1_Du toan nuoc San Thang (GD2)" xfId="2944"/>
    <cellStyle name="Dziesiętny_Invoices2001Slovakia_10_Nha so 10_Dien1_Du toan nuoc San Thang (GD2)" xfId="2945"/>
    <cellStyle name="Dziesietny_Invoices2001Slovakia_10_Nha so 10_Dien1_Du toan nuoc San Thang (GD2) 2" xfId="2946"/>
    <cellStyle name="Dziesiętny_Invoices2001Slovakia_10_Nha so 10_Dien1_Du toan nuoc San Thang (GD2) 2" xfId="2947"/>
    <cellStyle name="Dziesietny_Invoices2001Slovakia_10_Nha so 10_Dien1_Du toan nuoc San Thang (GD2) 2 2" xfId="2948"/>
    <cellStyle name="Dziesiętny_Invoices2001Slovakia_10_Nha so 10_Dien1_Du toan nuoc San Thang (GD2) 2 2" xfId="2949"/>
    <cellStyle name="Dziesietny_Invoices2001Slovakia_10_Nha so 10_Dien1_Du toan nuoc San Thang (GD2) 3" xfId="2950"/>
    <cellStyle name="Dziesiętny_Invoices2001Slovakia_10_Nha so 10_Dien1_Du toan nuoc San Thang (GD2) 3" xfId="2951"/>
    <cellStyle name="Dziesietny_Invoices2001Slovakia_10_Nha so 10_Dien1_Du toan nuoc San Thang (GD2) 3 2" xfId="2952"/>
    <cellStyle name="Dziesiętny_Invoices2001Slovakia_10_Nha so 10_Dien1_Du toan nuoc San Thang (GD2) 3 2" xfId="2953"/>
    <cellStyle name="Dziesietny_Invoices2001Slovakia_10_Nha so 10_Dien1_Du toan nuoc San Thang (GD2) 4" xfId="2954"/>
    <cellStyle name="Dziesiętny_Invoices2001Slovakia_10_Nha so 10_Dien1_Du toan nuoc San Thang (GD2) 4" xfId="2955"/>
    <cellStyle name="Dziesietny_Invoices2001Slovakia_10_Nha so 10_Dien1_Ke hoach 2010 (theo doi 11-8-2010)" xfId="2956"/>
    <cellStyle name="Dziesiętny_Invoices2001Slovakia_10_Nha so 10_Dien1_Ke hoach 2010 (theo doi 11-8-2010)" xfId="2957"/>
    <cellStyle name="Dziesietny_Invoices2001Slovakia_10_Nha so 10_Dien1_Ke hoach 2010 (theo doi 11-8-2010) 2" xfId="2958"/>
    <cellStyle name="Dziesiętny_Invoices2001Slovakia_10_Nha so 10_Dien1_Ke hoach 2010 (theo doi 11-8-2010) 2" xfId="2959"/>
    <cellStyle name="Dziesietny_Invoices2001Slovakia_10_Nha so 10_Dien1_Ke hoach 2010 (theo doi 11-8-2010) 2 2" xfId="2960"/>
    <cellStyle name="Dziesiętny_Invoices2001Slovakia_10_Nha so 10_Dien1_Ke hoach 2010 (theo doi 11-8-2010) 2 2" xfId="2961"/>
    <cellStyle name="Dziesietny_Invoices2001Slovakia_10_Nha so 10_Dien1_Ke hoach 2010 (theo doi 11-8-2010) 3" xfId="2962"/>
    <cellStyle name="Dziesiętny_Invoices2001Slovakia_10_Nha so 10_Dien1_Ke hoach 2010 (theo doi 11-8-2010) 3" xfId="2963"/>
    <cellStyle name="Dziesietny_Invoices2001Slovakia_10_Nha so 10_Dien1_Ke hoach 2010 (theo doi 11-8-2010) 3 2" xfId="2964"/>
    <cellStyle name="Dziesiętny_Invoices2001Slovakia_10_Nha so 10_Dien1_Ke hoach 2010 (theo doi 11-8-2010) 3 2" xfId="2965"/>
    <cellStyle name="Dziesietny_Invoices2001Slovakia_10_Nha so 10_Dien1_Ke hoach 2010 (theo doi 11-8-2010) 4" xfId="2966"/>
    <cellStyle name="Dziesiętny_Invoices2001Slovakia_10_Nha so 10_Dien1_Ke hoach 2010 (theo doi 11-8-2010) 4" xfId="2967"/>
    <cellStyle name="Dziesietny_Invoices2001Slovakia_10_Nha so 10_Dien1_ke hoach dau thau 30-6-2010" xfId="2968"/>
    <cellStyle name="Dziesiętny_Invoices2001Slovakia_10_Nha so 10_Dien1_ke hoach dau thau 30-6-2010" xfId="2969"/>
    <cellStyle name="Dziesietny_Invoices2001Slovakia_10_Nha so 10_Dien1_ke hoach dau thau 30-6-2010 2" xfId="2970"/>
    <cellStyle name="Dziesiętny_Invoices2001Slovakia_10_Nha so 10_Dien1_ke hoach dau thau 30-6-2010 2" xfId="2971"/>
    <cellStyle name="Dziesietny_Invoices2001Slovakia_10_Nha so 10_Dien1_ke hoach dau thau 30-6-2010 2 2" xfId="2972"/>
    <cellStyle name="Dziesiętny_Invoices2001Slovakia_10_Nha so 10_Dien1_ke hoach dau thau 30-6-2010 2 2" xfId="2973"/>
    <cellStyle name="Dziesietny_Invoices2001Slovakia_10_Nha so 10_Dien1_ke hoach dau thau 30-6-2010 3" xfId="2974"/>
    <cellStyle name="Dziesiętny_Invoices2001Slovakia_10_Nha so 10_Dien1_ke hoach dau thau 30-6-2010 3" xfId="2975"/>
    <cellStyle name="Dziesietny_Invoices2001Slovakia_10_Nha so 10_Dien1_ke hoach dau thau 30-6-2010 3 2" xfId="2976"/>
    <cellStyle name="Dziesiętny_Invoices2001Slovakia_10_Nha so 10_Dien1_ke hoach dau thau 30-6-2010 3 2" xfId="2977"/>
    <cellStyle name="Dziesietny_Invoices2001Slovakia_10_Nha so 10_Dien1_ke hoach dau thau 30-6-2010 4" xfId="2978"/>
    <cellStyle name="Dziesiętny_Invoices2001Slovakia_10_Nha so 10_Dien1_ke hoach dau thau 30-6-2010 4" xfId="2979"/>
    <cellStyle name="Dziesietny_Invoices2001Slovakia_10_Nha so 10_Dien1_KH Von 2012 gui BKH 1" xfId="2980"/>
    <cellStyle name="Dziesiętny_Invoices2001Slovakia_10_Nha so 10_Dien1_KH Von 2012 gui BKH 1" xfId="2981"/>
    <cellStyle name="Dziesietny_Invoices2001Slovakia_10_Nha so 10_Dien1_KH Von 2012 gui BKH 1 2" xfId="2982"/>
    <cellStyle name="Dziesiętny_Invoices2001Slovakia_10_Nha so 10_Dien1_KH Von 2012 gui BKH 1 2" xfId="2983"/>
    <cellStyle name="Dziesietny_Invoices2001Slovakia_10_Nha so 10_Dien1_KH Von 2012 gui BKH 1 2 2" xfId="2984"/>
    <cellStyle name="Dziesiętny_Invoices2001Slovakia_10_Nha so 10_Dien1_KH Von 2012 gui BKH 1 2 2" xfId="2985"/>
    <cellStyle name="Dziesietny_Invoices2001Slovakia_10_Nha so 10_Dien1_KH Von 2012 gui BKH 1 3" xfId="2986"/>
    <cellStyle name="Dziesiętny_Invoices2001Slovakia_10_Nha so 10_Dien1_KH Von 2012 gui BKH 1 3" xfId="2987"/>
    <cellStyle name="Dziesietny_Invoices2001Slovakia_10_Nha so 10_Dien1_KH Von 2012 gui BKH 1 3 2" xfId="2988"/>
    <cellStyle name="Dziesiętny_Invoices2001Slovakia_10_Nha so 10_Dien1_KH Von 2012 gui BKH 1 3 2" xfId="2989"/>
    <cellStyle name="Dziesietny_Invoices2001Slovakia_10_Nha so 10_Dien1_KH Von 2012 gui BKH 1 4" xfId="8499"/>
    <cellStyle name="Dziesiętny_Invoices2001Slovakia_10_Nha so 10_Dien1_KH Von 2012 gui BKH 1 4" xfId="8500"/>
    <cellStyle name="Dziesietny_Invoices2001Slovakia_10_Nha so 10_Dien1_KH Von 2012 gui BKH 1_BIEU KE HOACH  2015 (KTN 6.11 sua)" xfId="2990"/>
    <cellStyle name="Dziesiętny_Invoices2001Slovakia_10_Nha so 10_Dien1_KH Von 2012 gui BKH 1_BIEU KE HOACH  2015 (KTN 6.11 sua)" xfId="2991"/>
    <cellStyle name="Dziesietny_Invoices2001Slovakia_10_Nha so 10_Dien1_QD ke hoach dau thau" xfId="2992"/>
    <cellStyle name="Dziesiętny_Invoices2001Slovakia_10_Nha so 10_Dien1_QD ke hoach dau thau" xfId="2993"/>
    <cellStyle name="Dziesietny_Invoices2001Slovakia_10_Nha so 10_Dien1_QD ke hoach dau thau 2" xfId="2994"/>
    <cellStyle name="Dziesiętny_Invoices2001Slovakia_10_Nha so 10_Dien1_QD ke hoach dau thau 2" xfId="2995"/>
    <cellStyle name="Dziesietny_Invoices2001Slovakia_10_Nha so 10_Dien1_QD ke hoach dau thau 2 2" xfId="2996"/>
    <cellStyle name="Dziesiętny_Invoices2001Slovakia_10_Nha so 10_Dien1_QD ke hoach dau thau 2 2" xfId="2997"/>
    <cellStyle name="Dziesietny_Invoices2001Slovakia_10_Nha so 10_Dien1_QD ke hoach dau thau 3" xfId="2998"/>
    <cellStyle name="Dziesiętny_Invoices2001Slovakia_10_Nha so 10_Dien1_QD ke hoach dau thau 3" xfId="2999"/>
    <cellStyle name="Dziesietny_Invoices2001Slovakia_10_Nha so 10_Dien1_QD ke hoach dau thau 3 2" xfId="3000"/>
    <cellStyle name="Dziesiętny_Invoices2001Slovakia_10_Nha so 10_Dien1_QD ke hoach dau thau 3 2" xfId="3001"/>
    <cellStyle name="Dziesietny_Invoices2001Slovakia_10_Nha so 10_Dien1_QD ke hoach dau thau 4" xfId="3002"/>
    <cellStyle name="Dziesiętny_Invoices2001Slovakia_10_Nha so 10_Dien1_QD ke hoach dau thau 4" xfId="3003"/>
    <cellStyle name="Dziesietny_Invoices2001Slovakia_10_Nha so 10_Dien1_tien luong" xfId="3004"/>
    <cellStyle name="Dziesiętny_Invoices2001Slovakia_10_Nha so 10_Dien1_tien luong" xfId="3005"/>
    <cellStyle name="Dziesietny_Invoices2001Slovakia_10_Nha so 10_Dien1_Tien luong chuan 01" xfId="3006"/>
    <cellStyle name="Dziesiętny_Invoices2001Slovakia_10_Nha so 10_Dien1_Tien luong chuan 01" xfId="3007"/>
    <cellStyle name="Dziesietny_Invoices2001Slovakia_10_Nha so 10_Dien1_tinh toan hoang ha" xfId="3008"/>
    <cellStyle name="Dziesiętny_Invoices2001Slovakia_10_Nha so 10_Dien1_tinh toan hoang ha" xfId="3009"/>
    <cellStyle name="Dziesietny_Invoices2001Slovakia_10_Nha so 10_Dien1_tinh toan hoang ha 2" xfId="3010"/>
    <cellStyle name="Dziesiętny_Invoices2001Slovakia_10_Nha so 10_Dien1_tinh toan hoang ha 2" xfId="3011"/>
    <cellStyle name="Dziesietny_Invoices2001Slovakia_10_Nha so 10_Dien1_tinh toan hoang ha 2 2" xfId="3012"/>
    <cellStyle name="Dziesiętny_Invoices2001Slovakia_10_Nha so 10_Dien1_tinh toan hoang ha 2 2" xfId="3013"/>
    <cellStyle name="Dziesietny_Invoices2001Slovakia_10_Nha so 10_Dien1_tinh toan hoang ha 3" xfId="3014"/>
    <cellStyle name="Dziesiętny_Invoices2001Slovakia_10_Nha so 10_Dien1_tinh toan hoang ha 3" xfId="3015"/>
    <cellStyle name="Dziesietny_Invoices2001Slovakia_10_Nha so 10_Dien1_tinh toan hoang ha 3 2" xfId="3016"/>
    <cellStyle name="Dziesiętny_Invoices2001Slovakia_10_Nha so 10_Dien1_tinh toan hoang ha 3 2" xfId="3017"/>
    <cellStyle name="Dziesietny_Invoices2001Slovakia_10_Nha so 10_Dien1_tinh toan hoang ha 4" xfId="3018"/>
    <cellStyle name="Dziesiętny_Invoices2001Slovakia_10_Nha so 10_Dien1_tinh toan hoang ha 4" xfId="3019"/>
    <cellStyle name="Dziesietny_Invoices2001Slovakia_10_Nha so 10_Dien1_Tong von ĐTPT" xfId="3020"/>
    <cellStyle name="Dziesiętny_Invoices2001Slovakia_10_Nha so 10_Dien1_Tong von ĐTPT" xfId="3021"/>
    <cellStyle name="Dziesietny_Invoices2001Slovakia_10_Nha so 10_Dien1_Tong von ĐTPT 2" xfId="3022"/>
    <cellStyle name="Dziesiętny_Invoices2001Slovakia_10_Nha so 10_Dien1_Tong von ĐTPT 2" xfId="3023"/>
    <cellStyle name="Dziesietny_Invoices2001Slovakia_10_Nha so 10_Dien1_Tong von ĐTPT 2 2" xfId="3024"/>
    <cellStyle name="Dziesiętny_Invoices2001Slovakia_10_Nha so 10_Dien1_Tong von ĐTPT 2 2" xfId="3025"/>
    <cellStyle name="Dziesietny_Invoices2001Slovakia_10_Nha so 10_Dien1_Tong von ĐTPT 3" xfId="3026"/>
    <cellStyle name="Dziesiętny_Invoices2001Slovakia_10_Nha so 10_Dien1_Tong von ĐTPT 3" xfId="3027"/>
    <cellStyle name="Dziesietny_Invoices2001Slovakia_10_Nha so 10_Dien1_Tong von ĐTPT 3 2" xfId="3028"/>
    <cellStyle name="Dziesiętny_Invoices2001Slovakia_10_Nha so 10_Dien1_Tong von ĐTPT 3 2" xfId="3029"/>
    <cellStyle name="Dziesietny_Invoices2001Slovakia_10_Nha so 10_Dien1_Tong von ĐTPT 4" xfId="3030"/>
    <cellStyle name="Dziesiętny_Invoices2001Slovakia_10_Nha so 10_Dien1_Tong von ĐTPT 4" xfId="3031"/>
    <cellStyle name="Dziesietny_Invoices2001Slovakia_bang so sanh gia tri" xfId="3032"/>
    <cellStyle name="Dziesiętny_Invoices2001Slovakia_bao_cao_TH_th_cong_tac_dau_thau_-_ngay251209" xfId="3033"/>
    <cellStyle name="Dziesietny_Invoices2001Slovakia_bieu tong hop lai kh von 2011 gui phong TH-KTDN" xfId="3034"/>
    <cellStyle name="Dziesiętny_Invoices2001Slovakia_bieu tong hop lai kh von 2011 gui phong TH-KTDN" xfId="3035"/>
    <cellStyle name="Dziesietny_Invoices2001Slovakia_bieu tong hop lai kh von 2011 gui phong TH-KTDN 2" xfId="3036"/>
    <cellStyle name="Dziesiętny_Invoices2001Slovakia_bieu tong hop lai kh von 2011 gui phong TH-KTDN 2" xfId="3037"/>
    <cellStyle name="Dziesietny_Invoices2001Slovakia_bieu tong hop lai kh von 2011 gui phong TH-KTDN 2 2" xfId="3038"/>
    <cellStyle name="Dziesiętny_Invoices2001Slovakia_bieu tong hop lai kh von 2011 gui phong TH-KTDN 2 2" xfId="3039"/>
    <cellStyle name="Dziesietny_Invoices2001Slovakia_bieu tong hop lai kh von 2011 gui phong TH-KTDN 3" xfId="3040"/>
    <cellStyle name="Dziesiętny_Invoices2001Slovakia_bieu tong hop lai kh von 2011 gui phong TH-KTDN 3" xfId="3041"/>
    <cellStyle name="Dziesietny_Invoices2001Slovakia_bieu tong hop lai kh von 2011 gui phong TH-KTDN 3 2" xfId="3042"/>
    <cellStyle name="Dziesiętny_Invoices2001Slovakia_bieu tong hop lai kh von 2011 gui phong TH-KTDN 3 2" xfId="3043"/>
    <cellStyle name="Dziesietny_Invoices2001Slovakia_bieu tong hop lai kh von 2011 gui phong TH-KTDN 4" xfId="8501"/>
    <cellStyle name="Dziesiętny_Invoices2001Slovakia_bieu tong hop lai kh von 2011 gui phong TH-KTDN 4" xfId="8502"/>
    <cellStyle name="Dziesietny_Invoices2001Slovakia_bieu tong hop lai kh von 2011 gui phong TH-KTDN_BIEU KE HOACH  2015 (KTN 6.11 sua)" xfId="3044"/>
    <cellStyle name="Dziesiętny_Invoices2001Slovakia_bieu tong hop lai kh von 2011 gui phong TH-KTDN_BIEU KE HOACH  2015 (KTN 6.11 sua)" xfId="3045"/>
    <cellStyle name="Dziesietny_Invoices2001Slovakia_BIỂU TỔNG HỢP LẦN CUỐI SỬA THEO NGHI QUYẾT SỐ 81" xfId="3046"/>
    <cellStyle name="Dziesiętny_Invoices2001Slovakia_Book1" xfId="3047"/>
    <cellStyle name="Dziesietny_Invoices2001Slovakia_Book1 2" xfId="8503"/>
    <cellStyle name="Dziesiętny_Invoices2001Slovakia_Book1 2" xfId="8504"/>
    <cellStyle name="Dziesietny_Invoices2001Slovakia_Book1 3" xfId="8505"/>
    <cellStyle name="Dziesiętny_Invoices2001Slovakia_Book1 3" xfId="8506"/>
    <cellStyle name="Dziesietny_Invoices2001Slovakia_Book1 4" xfId="8507"/>
    <cellStyle name="Dziesiętny_Invoices2001Slovakia_Book1 4" xfId="8508"/>
    <cellStyle name="Dziesietny_Invoices2001Slovakia_Book1_1" xfId="3048"/>
    <cellStyle name="Dziesiętny_Invoices2001Slovakia_Book1_1" xfId="3049"/>
    <cellStyle name="Dziesietny_Invoices2001Slovakia_Book1_1 2" xfId="3050"/>
    <cellStyle name="Dziesiętny_Invoices2001Slovakia_Book1_1 2" xfId="3051"/>
    <cellStyle name="Dziesietny_Invoices2001Slovakia_Book1_1 3" xfId="3052"/>
    <cellStyle name="Dziesiętny_Invoices2001Slovakia_Book1_1 3" xfId="3053"/>
    <cellStyle name="Dziesietny_Invoices2001Slovakia_Book1_1 4" xfId="3054"/>
    <cellStyle name="Dziesiętny_Invoices2001Slovakia_Book1_1 4" xfId="3055"/>
    <cellStyle name="Dziesietny_Invoices2001Slovakia_Book1_1_Bao cao danh muc cac cong trinh tren dia ban huyen 4-2010" xfId="3056"/>
    <cellStyle name="Dziesiętny_Invoices2001Slovakia_Book1_1_Bao cao danh muc cac cong trinh tren dia ban huyen 4-2010" xfId="3057"/>
    <cellStyle name="Dziesietny_Invoices2001Slovakia_Book1_1_bieu ke hoach dau thau" xfId="3058"/>
    <cellStyle name="Dziesiętny_Invoices2001Slovakia_Book1_1_bieu ke hoach dau thau" xfId="3059"/>
    <cellStyle name="Dziesietny_Invoices2001Slovakia_Book1_1_bieu ke hoach dau thau 2" xfId="3060"/>
    <cellStyle name="Dziesiętny_Invoices2001Slovakia_Book1_1_bieu ke hoach dau thau 2" xfId="3061"/>
    <cellStyle name="Dziesietny_Invoices2001Slovakia_Book1_1_bieu ke hoach dau thau 2 2" xfId="3062"/>
    <cellStyle name="Dziesiętny_Invoices2001Slovakia_Book1_1_bieu ke hoach dau thau 2 2" xfId="3063"/>
    <cellStyle name="Dziesietny_Invoices2001Slovakia_Book1_1_bieu ke hoach dau thau 3" xfId="3064"/>
    <cellStyle name="Dziesiętny_Invoices2001Slovakia_Book1_1_bieu ke hoach dau thau 3" xfId="3065"/>
    <cellStyle name="Dziesietny_Invoices2001Slovakia_Book1_1_bieu ke hoach dau thau 3 2" xfId="3066"/>
    <cellStyle name="Dziesiętny_Invoices2001Slovakia_Book1_1_bieu ke hoach dau thau 3 2" xfId="3067"/>
    <cellStyle name="Dziesietny_Invoices2001Slovakia_Book1_1_bieu ke hoach dau thau 4" xfId="3068"/>
    <cellStyle name="Dziesiętny_Invoices2001Slovakia_Book1_1_bieu ke hoach dau thau 4" xfId="3069"/>
    <cellStyle name="Dziesietny_Invoices2001Slovakia_Book1_1_bieu ke hoach dau thau truong mam non SKH" xfId="3070"/>
    <cellStyle name="Dziesiętny_Invoices2001Slovakia_Book1_1_bieu ke hoach dau thau truong mam non SKH" xfId="3071"/>
    <cellStyle name="Dziesietny_Invoices2001Slovakia_Book1_1_bieu ke hoach dau thau truong mam non SKH 2" xfId="3072"/>
    <cellStyle name="Dziesiętny_Invoices2001Slovakia_Book1_1_bieu ke hoach dau thau truong mam non SKH 2" xfId="3073"/>
    <cellStyle name="Dziesietny_Invoices2001Slovakia_Book1_1_bieu ke hoach dau thau truong mam non SKH 2 2" xfId="3074"/>
    <cellStyle name="Dziesiętny_Invoices2001Slovakia_Book1_1_bieu ke hoach dau thau truong mam non SKH 2 2" xfId="3075"/>
    <cellStyle name="Dziesietny_Invoices2001Slovakia_Book1_1_bieu ke hoach dau thau truong mam non SKH 3" xfId="3076"/>
    <cellStyle name="Dziesiętny_Invoices2001Slovakia_Book1_1_bieu ke hoach dau thau truong mam non SKH 3" xfId="3077"/>
    <cellStyle name="Dziesietny_Invoices2001Slovakia_Book1_1_bieu ke hoach dau thau truong mam non SKH 3 2" xfId="3078"/>
    <cellStyle name="Dziesiętny_Invoices2001Slovakia_Book1_1_bieu ke hoach dau thau truong mam non SKH 3 2" xfId="3079"/>
    <cellStyle name="Dziesietny_Invoices2001Slovakia_Book1_1_bieu ke hoach dau thau truong mam non SKH 4" xfId="3080"/>
    <cellStyle name="Dziesiętny_Invoices2001Slovakia_Book1_1_bieu ke hoach dau thau truong mam non SKH 4" xfId="3081"/>
    <cellStyle name="Dziesietny_Invoices2001Slovakia_Book1_1_bieu tong hop lai kh von 2011 gui phong TH-KTDN" xfId="3082"/>
    <cellStyle name="Dziesiętny_Invoices2001Slovakia_Book1_1_bieu tong hop lai kh von 2011 gui phong TH-KTDN" xfId="3083"/>
    <cellStyle name="Dziesietny_Invoices2001Slovakia_Book1_1_bieu tong hop lai kh von 2011 gui phong TH-KTDN 2" xfId="3084"/>
    <cellStyle name="Dziesiętny_Invoices2001Slovakia_Book1_1_bieu tong hop lai kh von 2011 gui phong TH-KTDN 2" xfId="3085"/>
    <cellStyle name="Dziesietny_Invoices2001Slovakia_Book1_1_bieu tong hop lai kh von 2011 gui phong TH-KTDN 2 2" xfId="3086"/>
    <cellStyle name="Dziesiętny_Invoices2001Slovakia_Book1_1_bieu tong hop lai kh von 2011 gui phong TH-KTDN 2 2" xfId="3087"/>
    <cellStyle name="Dziesietny_Invoices2001Slovakia_Book1_1_bieu tong hop lai kh von 2011 gui phong TH-KTDN 3" xfId="3088"/>
    <cellStyle name="Dziesiętny_Invoices2001Slovakia_Book1_1_bieu tong hop lai kh von 2011 gui phong TH-KTDN 3" xfId="3089"/>
    <cellStyle name="Dziesietny_Invoices2001Slovakia_Book1_1_bieu tong hop lai kh von 2011 gui phong TH-KTDN 3 2" xfId="3090"/>
    <cellStyle name="Dziesiętny_Invoices2001Slovakia_Book1_1_bieu tong hop lai kh von 2011 gui phong TH-KTDN 3 2" xfId="3091"/>
    <cellStyle name="Dziesietny_Invoices2001Slovakia_Book1_1_bieu tong hop lai kh von 2011 gui phong TH-KTDN 4" xfId="8509"/>
    <cellStyle name="Dziesiętny_Invoices2001Slovakia_Book1_1_bieu tong hop lai kh von 2011 gui phong TH-KTDN 4" xfId="8510"/>
    <cellStyle name="Dziesietny_Invoices2001Slovakia_Book1_1_bieu tong hop lai kh von 2011 gui phong TH-KTDN_BIEU KE HOACH  2015 (KTN 6.11 sua)" xfId="3092"/>
    <cellStyle name="Dziesiętny_Invoices2001Slovakia_Book1_1_bieu tong hop lai kh von 2011 gui phong TH-KTDN_BIEU KE HOACH  2015 (KTN 6.11 sua)" xfId="3093"/>
    <cellStyle name="Dziesietny_Invoices2001Slovakia_Book1_1_Book1" xfId="3094"/>
    <cellStyle name="Dziesiętny_Invoices2001Slovakia_Book1_1_Book1" xfId="3095"/>
    <cellStyle name="Dziesietny_Invoices2001Slovakia_Book1_1_Book1 2" xfId="8511"/>
    <cellStyle name="Dziesiętny_Invoices2001Slovakia_Book1_1_Book1 2" xfId="8512"/>
    <cellStyle name="Dziesietny_Invoices2001Slovakia_Book1_1_Book1 3" xfId="8513"/>
    <cellStyle name="Dziesiętny_Invoices2001Slovakia_Book1_1_Book1 3" xfId="8514"/>
    <cellStyle name="Dziesietny_Invoices2001Slovakia_Book1_1_Book1 4" xfId="8515"/>
    <cellStyle name="Dziesiętny_Invoices2001Slovakia_Book1_1_Book1 4" xfId="8516"/>
    <cellStyle name="Dziesietny_Invoices2001Slovakia_Book1_1_Book1_1" xfId="3096"/>
    <cellStyle name="Dziesiętny_Invoices2001Slovakia_Book1_1_Book1_1" xfId="3097"/>
    <cellStyle name="Dziesietny_Invoices2001Slovakia_Book1_1_Book1_1 2" xfId="3098"/>
    <cellStyle name="Dziesiętny_Invoices2001Slovakia_Book1_1_Book1_1 2" xfId="3099"/>
    <cellStyle name="Dziesietny_Invoices2001Slovakia_Book1_1_Book1_1 2 2" xfId="3100"/>
    <cellStyle name="Dziesiętny_Invoices2001Slovakia_Book1_1_Book1_1 2 2" xfId="3101"/>
    <cellStyle name="Dziesietny_Invoices2001Slovakia_Book1_1_Book1_1 3" xfId="3102"/>
    <cellStyle name="Dziesiętny_Invoices2001Slovakia_Book1_1_Book1_1 3" xfId="3103"/>
    <cellStyle name="Dziesietny_Invoices2001Slovakia_Book1_1_Book1_1 3 2" xfId="3104"/>
    <cellStyle name="Dziesiętny_Invoices2001Slovakia_Book1_1_Book1_1 3 2" xfId="3105"/>
    <cellStyle name="Dziesietny_Invoices2001Slovakia_Book1_1_Book1_1 4" xfId="3106"/>
    <cellStyle name="Dziesiętny_Invoices2001Slovakia_Book1_1_Book1_1 4" xfId="3107"/>
    <cellStyle name="Dziesietny_Invoices2001Slovakia_Book1_1_Book1_1_DTTD chieng chan Tham lai 29-9-2009" xfId="3108"/>
    <cellStyle name="Dziesiętny_Invoices2001Slovakia_Book1_1_Book1_1_DTTD chieng chan Tham lai 29-9-2009" xfId="3109"/>
    <cellStyle name="Dziesietny_Invoices2001Slovakia_Book1_1_Book1_1_DTTD chieng chan Tham lai 29-9-2009 2" xfId="3110"/>
    <cellStyle name="Dziesiętny_Invoices2001Slovakia_Book1_1_Book1_1_DTTD chieng chan Tham lai 29-9-2009 2" xfId="3111"/>
    <cellStyle name="Dziesietny_Invoices2001Slovakia_Book1_1_Book1_1_DTTD chieng chan Tham lai 29-9-2009 2 2" xfId="3112"/>
    <cellStyle name="Dziesiętny_Invoices2001Slovakia_Book1_1_Book1_1_DTTD chieng chan Tham lai 29-9-2009 2 2" xfId="3113"/>
    <cellStyle name="Dziesietny_Invoices2001Slovakia_Book1_1_Book1_1_DTTD chieng chan Tham lai 29-9-2009 3" xfId="3114"/>
    <cellStyle name="Dziesiętny_Invoices2001Slovakia_Book1_1_Book1_1_DTTD chieng chan Tham lai 29-9-2009 3" xfId="3115"/>
    <cellStyle name="Dziesietny_Invoices2001Slovakia_Book1_1_Book1_1_DTTD chieng chan Tham lai 29-9-2009 3 2" xfId="3116"/>
    <cellStyle name="Dziesiętny_Invoices2001Slovakia_Book1_1_Book1_1_DTTD chieng chan Tham lai 29-9-2009 3 2" xfId="3117"/>
    <cellStyle name="Dziesietny_Invoices2001Slovakia_Book1_1_Book1_1_DTTD chieng chan Tham lai 29-9-2009 4" xfId="3118"/>
    <cellStyle name="Dziesiętny_Invoices2001Slovakia_Book1_1_Book1_1_DTTD chieng chan Tham lai 29-9-2009 4" xfId="3119"/>
    <cellStyle name="Dziesietny_Invoices2001Slovakia_Book1_1_Book1_1_Ke hoach 2010 (theo doi 11-8-2010)" xfId="3120"/>
    <cellStyle name="Dziesiętny_Invoices2001Slovakia_Book1_1_Book1_1_Ke hoach 2010 (theo doi 11-8-2010)" xfId="3121"/>
    <cellStyle name="Dziesietny_Invoices2001Slovakia_Book1_1_Book1_1_Ke hoach 2010 (theo doi 11-8-2010) 2" xfId="3122"/>
    <cellStyle name="Dziesiętny_Invoices2001Slovakia_Book1_1_Book1_1_Ke hoach 2010 (theo doi 11-8-2010) 2" xfId="3123"/>
    <cellStyle name="Dziesietny_Invoices2001Slovakia_Book1_1_Book1_1_Ke hoach 2010 (theo doi 11-8-2010) 2 2" xfId="3124"/>
    <cellStyle name="Dziesiętny_Invoices2001Slovakia_Book1_1_Book1_1_Ke hoach 2010 (theo doi 11-8-2010) 2 2" xfId="3125"/>
    <cellStyle name="Dziesietny_Invoices2001Slovakia_Book1_1_Book1_1_Ke hoach 2010 (theo doi 11-8-2010) 3" xfId="3126"/>
    <cellStyle name="Dziesiętny_Invoices2001Slovakia_Book1_1_Book1_1_Ke hoach 2010 (theo doi 11-8-2010) 3" xfId="3127"/>
    <cellStyle name="Dziesietny_Invoices2001Slovakia_Book1_1_Book1_1_Ke hoach 2010 (theo doi 11-8-2010) 3 2" xfId="3128"/>
    <cellStyle name="Dziesiętny_Invoices2001Slovakia_Book1_1_Book1_1_Ke hoach 2010 (theo doi 11-8-2010) 3 2" xfId="3129"/>
    <cellStyle name="Dziesietny_Invoices2001Slovakia_Book1_1_Book1_1_Ke hoach 2010 (theo doi 11-8-2010) 4" xfId="8517"/>
    <cellStyle name="Dziesiętny_Invoices2001Slovakia_Book1_1_Book1_1_Ke hoach 2010 (theo doi 11-8-2010) 4" xfId="8518"/>
    <cellStyle name="Dziesietny_Invoices2001Slovakia_Book1_1_Book1_1_Ke hoach 2010 (theo doi 11-8-2010)_BIEU KE HOACH  2015 (KTN 6.11 sua)" xfId="3130"/>
    <cellStyle name="Dziesiętny_Invoices2001Slovakia_Book1_1_Book1_1_Ke hoach 2010 (theo doi 11-8-2010)_BIEU KE HOACH  2015 (KTN 6.11 sua)" xfId="3131"/>
    <cellStyle name="Dziesietny_Invoices2001Slovakia_Book1_1_Book1_1_ke hoach dau thau 30-6-2010" xfId="3132"/>
    <cellStyle name="Dziesiętny_Invoices2001Slovakia_Book1_1_Book1_1_ke hoach dau thau 30-6-2010" xfId="3133"/>
    <cellStyle name="Dziesietny_Invoices2001Slovakia_Book1_1_Book1_1_ke hoach dau thau 30-6-2010 2" xfId="3134"/>
    <cellStyle name="Dziesiętny_Invoices2001Slovakia_Book1_1_Book1_1_ke hoach dau thau 30-6-2010 2" xfId="3135"/>
    <cellStyle name="Dziesietny_Invoices2001Slovakia_Book1_1_Book1_1_ke hoach dau thau 30-6-2010 2 2" xfId="3136"/>
    <cellStyle name="Dziesiętny_Invoices2001Slovakia_Book1_1_Book1_1_ke hoach dau thau 30-6-2010 2 2" xfId="3137"/>
    <cellStyle name="Dziesietny_Invoices2001Slovakia_Book1_1_Book1_1_ke hoach dau thau 30-6-2010 3" xfId="3138"/>
    <cellStyle name="Dziesiętny_Invoices2001Slovakia_Book1_1_Book1_1_ke hoach dau thau 30-6-2010 3" xfId="3139"/>
    <cellStyle name="Dziesietny_Invoices2001Slovakia_Book1_1_Book1_1_ke hoach dau thau 30-6-2010 3 2" xfId="3140"/>
    <cellStyle name="Dziesiętny_Invoices2001Slovakia_Book1_1_Book1_1_ke hoach dau thau 30-6-2010 3 2" xfId="3141"/>
    <cellStyle name="Dziesietny_Invoices2001Slovakia_Book1_1_Book1_1_ke hoach dau thau 30-6-2010 4" xfId="8519"/>
    <cellStyle name="Dziesiętny_Invoices2001Slovakia_Book1_1_Book1_1_ke hoach dau thau 30-6-2010 4" xfId="8520"/>
    <cellStyle name="Dziesietny_Invoices2001Slovakia_Book1_1_Book1_1_ke hoach dau thau 30-6-2010_BIEU KE HOACH  2015 (KTN 6.11 sua)" xfId="3142"/>
    <cellStyle name="Dziesiętny_Invoices2001Slovakia_Book1_1_Book1_1_ke hoach dau thau 30-6-2010_BIEU KE HOACH  2015 (KTN 6.11 sua)" xfId="3143"/>
    <cellStyle name="Dziesietny_Invoices2001Slovakia_Book1_1_Book1_2" xfId="3144"/>
    <cellStyle name="Dziesiętny_Invoices2001Slovakia_Book1_1_Book1_2" xfId="3145"/>
    <cellStyle name="Dziesietny_Invoices2001Slovakia_Book1_1_Book1_2_ke hoach dau thau 30-6-2010" xfId="3146"/>
    <cellStyle name="Dziesiętny_Invoices2001Slovakia_Book1_1_Book1_2_ke hoach dau thau 30-6-2010" xfId="3147"/>
    <cellStyle name="Dziesietny_Invoices2001Slovakia_Book1_1_Book1_2_ke hoach dau thau 30-6-2010 2" xfId="3148"/>
    <cellStyle name="Dziesiętny_Invoices2001Slovakia_Book1_1_Book1_2_ke hoach dau thau 30-6-2010 2" xfId="3149"/>
    <cellStyle name="Dziesietny_Invoices2001Slovakia_Book1_1_Book1_2_ke hoach dau thau 30-6-2010 2 2" xfId="3150"/>
    <cellStyle name="Dziesiętny_Invoices2001Slovakia_Book1_1_Book1_2_ke hoach dau thau 30-6-2010 2 2" xfId="3151"/>
    <cellStyle name="Dziesietny_Invoices2001Slovakia_Book1_1_Book1_2_ke hoach dau thau 30-6-2010 3" xfId="3152"/>
    <cellStyle name="Dziesiętny_Invoices2001Slovakia_Book1_1_Book1_2_ke hoach dau thau 30-6-2010 3" xfId="3153"/>
    <cellStyle name="Dziesietny_Invoices2001Slovakia_Book1_1_Book1_2_ke hoach dau thau 30-6-2010 3 2" xfId="3154"/>
    <cellStyle name="Dziesiętny_Invoices2001Slovakia_Book1_1_Book1_2_ke hoach dau thau 30-6-2010 3 2" xfId="3155"/>
    <cellStyle name="Dziesietny_Invoices2001Slovakia_Book1_1_Book1_2_ke hoach dau thau 30-6-2010 4" xfId="3156"/>
    <cellStyle name="Dziesiętny_Invoices2001Slovakia_Book1_1_Book1_2_ke hoach dau thau 30-6-2010 4" xfId="3157"/>
    <cellStyle name="Dziesietny_Invoices2001Slovakia_Book1_1_Book1_3" xfId="3158"/>
    <cellStyle name="Dziesiętny_Invoices2001Slovakia_Book1_1_Book1_3" xfId="3159"/>
    <cellStyle name="Dziesietny_Invoices2001Slovakia_Book1_1_Book1_Bao cao danh muc cac cong trinh tren dia ban huyen 4-2010" xfId="3160"/>
    <cellStyle name="Dziesiętny_Invoices2001Slovakia_Book1_1_Book1_Bao cao danh muc cac cong trinh tren dia ban huyen 4-2010" xfId="3161"/>
    <cellStyle name="Dziesietny_Invoices2001Slovakia_Book1_1_Book1_bieu ke hoach dau thau" xfId="3162"/>
    <cellStyle name="Dziesiętny_Invoices2001Slovakia_Book1_1_Book1_bieu ke hoach dau thau" xfId="3163"/>
    <cellStyle name="Dziesietny_Invoices2001Slovakia_Book1_1_Book1_bieu ke hoach dau thau 2" xfId="3164"/>
    <cellStyle name="Dziesiętny_Invoices2001Slovakia_Book1_1_Book1_bieu ke hoach dau thau 2" xfId="3165"/>
    <cellStyle name="Dziesietny_Invoices2001Slovakia_Book1_1_Book1_bieu ke hoach dau thau 2 2" xfId="3166"/>
    <cellStyle name="Dziesiętny_Invoices2001Slovakia_Book1_1_Book1_bieu ke hoach dau thau 2 2" xfId="3167"/>
    <cellStyle name="Dziesietny_Invoices2001Slovakia_Book1_1_Book1_bieu ke hoach dau thau 3" xfId="3168"/>
    <cellStyle name="Dziesiętny_Invoices2001Slovakia_Book1_1_Book1_bieu ke hoach dau thau 3" xfId="3169"/>
    <cellStyle name="Dziesietny_Invoices2001Slovakia_Book1_1_Book1_bieu ke hoach dau thau 3 2" xfId="3170"/>
    <cellStyle name="Dziesiętny_Invoices2001Slovakia_Book1_1_Book1_bieu ke hoach dau thau 3 2" xfId="3171"/>
    <cellStyle name="Dziesietny_Invoices2001Slovakia_Book1_1_Book1_bieu ke hoach dau thau 4" xfId="8521"/>
    <cellStyle name="Dziesiętny_Invoices2001Slovakia_Book1_1_Book1_bieu ke hoach dau thau 4" xfId="8522"/>
    <cellStyle name="Dziesietny_Invoices2001Slovakia_Book1_1_Book1_bieu ke hoach dau thau truong mam non SKH" xfId="3172"/>
    <cellStyle name="Dziesiętny_Invoices2001Slovakia_Book1_1_Book1_bieu ke hoach dau thau truong mam non SKH" xfId="3173"/>
    <cellStyle name="Dziesietny_Invoices2001Slovakia_Book1_1_Book1_bieu ke hoach dau thau truong mam non SKH 2" xfId="3174"/>
    <cellStyle name="Dziesiętny_Invoices2001Slovakia_Book1_1_Book1_bieu ke hoach dau thau truong mam non SKH 2" xfId="3175"/>
    <cellStyle name="Dziesietny_Invoices2001Slovakia_Book1_1_Book1_bieu ke hoach dau thau truong mam non SKH 2 2" xfId="3176"/>
    <cellStyle name="Dziesiętny_Invoices2001Slovakia_Book1_1_Book1_bieu ke hoach dau thau truong mam non SKH 2 2" xfId="3177"/>
    <cellStyle name="Dziesietny_Invoices2001Slovakia_Book1_1_Book1_bieu ke hoach dau thau truong mam non SKH 3" xfId="3178"/>
    <cellStyle name="Dziesiętny_Invoices2001Slovakia_Book1_1_Book1_bieu ke hoach dau thau truong mam non SKH 3" xfId="3179"/>
    <cellStyle name="Dziesietny_Invoices2001Slovakia_Book1_1_Book1_bieu ke hoach dau thau truong mam non SKH 3 2" xfId="3180"/>
    <cellStyle name="Dziesiętny_Invoices2001Slovakia_Book1_1_Book1_bieu ke hoach dau thau truong mam non SKH 3 2" xfId="3181"/>
    <cellStyle name="Dziesietny_Invoices2001Slovakia_Book1_1_Book1_bieu ke hoach dau thau truong mam non SKH 4" xfId="8523"/>
    <cellStyle name="Dziesiętny_Invoices2001Slovakia_Book1_1_Book1_bieu ke hoach dau thau truong mam non SKH 4" xfId="8524"/>
    <cellStyle name="Dziesietny_Invoices2001Slovakia_Book1_1_Book1_bieu tong hop lai kh von 2011 gui phong TH-KTDN" xfId="3182"/>
    <cellStyle name="Dziesiętny_Invoices2001Slovakia_Book1_1_Book1_bieu tong hop lai kh von 2011 gui phong TH-KTDN" xfId="3183"/>
    <cellStyle name="Dziesietny_Invoices2001Slovakia_Book1_1_Book1_bieu tong hop lai kh von 2011 gui phong TH-KTDN 2" xfId="3184"/>
    <cellStyle name="Dziesiętny_Invoices2001Slovakia_Book1_1_Book1_bieu tong hop lai kh von 2011 gui phong TH-KTDN 2" xfId="3185"/>
    <cellStyle name="Dziesietny_Invoices2001Slovakia_Book1_1_Book1_bieu tong hop lai kh von 2011 gui phong TH-KTDN 2 2" xfId="3186"/>
    <cellStyle name="Dziesiętny_Invoices2001Slovakia_Book1_1_Book1_bieu tong hop lai kh von 2011 gui phong TH-KTDN 2 2" xfId="3187"/>
    <cellStyle name="Dziesietny_Invoices2001Slovakia_Book1_1_Book1_bieu tong hop lai kh von 2011 gui phong TH-KTDN 3" xfId="3188"/>
    <cellStyle name="Dziesiętny_Invoices2001Slovakia_Book1_1_Book1_bieu tong hop lai kh von 2011 gui phong TH-KTDN 3" xfId="3189"/>
    <cellStyle name="Dziesietny_Invoices2001Slovakia_Book1_1_Book1_bieu tong hop lai kh von 2011 gui phong TH-KTDN 3 2" xfId="3190"/>
    <cellStyle name="Dziesiętny_Invoices2001Slovakia_Book1_1_Book1_bieu tong hop lai kh von 2011 gui phong TH-KTDN 3 2" xfId="3191"/>
    <cellStyle name="Dziesietny_Invoices2001Slovakia_Book1_1_Book1_bieu tong hop lai kh von 2011 gui phong TH-KTDN 4" xfId="8525"/>
    <cellStyle name="Dziesiętny_Invoices2001Slovakia_Book1_1_Book1_bieu tong hop lai kh von 2011 gui phong TH-KTDN 4" xfId="8526"/>
    <cellStyle name="Dziesietny_Invoices2001Slovakia_Book1_1_Book1_bieu tong hop lai kh von 2011 gui phong TH-KTDN_BIEU KE HOACH  2015 (KTN 6.11 sua)" xfId="3192"/>
    <cellStyle name="Dziesiętny_Invoices2001Slovakia_Book1_1_Book1_bieu tong hop lai kh von 2011 gui phong TH-KTDN_BIEU KE HOACH  2015 (KTN 6.11 sua)" xfId="3193"/>
    <cellStyle name="Dziesietny_Invoices2001Slovakia_Book1_1_Book1_Book1" xfId="3194"/>
    <cellStyle name="Dziesiętny_Invoices2001Slovakia_Book1_1_Book1_Book1" xfId="3195"/>
    <cellStyle name="Dziesietny_Invoices2001Slovakia_Book1_1_Book1_Book1 2" xfId="3196"/>
    <cellStyle name="Dziesiętny_Invoices2001Slovakia_Book1_1_Book1_Book1 2" xfId="3197"/>
    <cellStyle name="Dziesietny_Invoices2001Slovakia_Book1_1_Book1_Book1 2 2" xfId="3198"/>
    <cellStyle name="Dziesiętny_Invoices2001Slovakia_Book1_1_Book1_Book1 2 2" xfId="3199"/>
    <cellStyle name="Dziesietny_Invoices2001Slovakia_Book1_1_Book1_Book1 3" xfId="3200"/>
    <cellStyle name="Dziesiętny_Invoices2001Slovakia_Book1_1_Book1_Book1 3" xfId="3201"/>
    <cellStyle name="Dziesietny_Invoices2001Slovakia_Book1_1_Book1_Book1 3 2" xfId="3202"/>
    <cellStyle name="Dziesiętny_Invoices2001Slovakia_Book1_1_Book1_Book1 3 2" xfId="3203"/>
    <cellStyle name="Dziesietny_Invoices2001Slovakia_Book1_1_Book1_Book1 4" xfId="8527"/>
    <cellStyle name="Dziesiętny_Invoices2001Slovakia_Book1_1_Book1_Book1 4" xfId="8528"/>
    <cellStyle name="Dziesietny_Invoices2001Slovakia_Book1_1_Book1_Book1_1" xfId="3204"/>
    <cellStyle name="Dziesiętny_Invoices2001Slovakia_Book1_1_Book1_Book1_1" xfId="3205"/>
    <cellStyle name="Dziesietny_Invoices2001Slovakia_Book1_1_Book1_Book1_1 2" xfId="3206"/>
    <cellStyle name="Dziesiętny_Invoices2001Slovakia_Book1_1_Book1_Book1_1 2" xfId="3207"/>
    <cellStyle name="Dziesietny_Invoices2001Slovakia_Book1_1_Book1_Book1_1 2 2" xfId="3208"/>
    <cellStyle name="Dziesiętny_Invoices2001Slovakia_Book1_1_Book1_Book1_1 2 2" xfId="3209"/>
    <cellStyle name="Dziesietny_Invoices2001Slovakia_Book1_1_Book1_Book1_1 3" xfId="3210"/>
    <cellStyle name="Dziesiętny_Invoices2001Slovakia_Book1_1_Book1_Book1_1 3" xfId="3211"/>
    <cellStyle name="Dziesietny_Invoices2001Slovakia_Book1_1_Book1_Book1_1 3 2" xfId="3212"/>
    <cellStyle name="Dziesiętny_Invoices2001Slovakia_Book1_1_Book1_Book1_1 3 2" xfId="3213"/>
    <cellStyle name="Dziesietny_Invoices2001Slovakia_Book1_1_Book1_Book1_1 4" xfId="8529"/>
    <cellStyle name="Dziesiętny_Invoices2001Slovakia_Book1_1_Book1_Book1_1 4" xfId="8530"/>
    <cellStyle name="Dziesietny_Invoices2001Slovakia_Book1_1_Book1_Book1_DTTD chieng chan Tham lai 29-9-2009" xfId="3214"/>
    <cellStyle name="Dziesiętny_Invoices2001Slovakia_Book1_1_Book1_Book1_DTTD chieng chan Tham lai 29-9-2009" xfId="3215"/>
    <cellStyle name="Dziesietny_Invoices2001Slovakia_Book1_1_Book1_Book1_DTTD chieng chan Tham lai 29-9-2009 2" xfId="3216"/>
    <cellStyle name="Dziesiętny_Invoices2001Slovakia_Book1_1_Book1_Book1_DTTD chieng chan Tham lai 29-9-2009 2" xfId="3217"/>
    <cellStyle name="Dziesietny_Invoices2001Slovakia_Book1_1_Book1_Book1_DTTD chieng chan Tham lai 29-9-2009 2 2" xfId="3218"/>
    <cellStyle name="Dziesiętny_Invoices2001Slovakia_Book1_1_Book1_Book1_DTTD chieng chan Tham lai 29-9-2009 2 2" xfId="3219"/>
    <cellStyle name="Dziesietny_Invoices2001Slovakia_Book1_1_Book1_Book1_DTTD chieng chan Tham lai 29-9-2009 3" xfId="3220"/>
    <cellStyle name="Dziesiętny_Invoices2001Slovakia_Book1_1_Book1_Book1_DTTD chieng chan Tham lai 29-9-2009 3" xfId="3221"/>
    <cellStyle name="Dziesietny_Invoices2001Slovakia_Book1_1_Book1_Book1_DTTD chieng chan Tham lai 29-9-2009 3 2" xfId="3222"/>
    <cellStyle name="Dziesiętny_Invoices2001Slovakia_Book1_1_Book1_Book1_DTTD chieng chan Tham lai 29-9-2009 3 2" xfId="3223"/>
    <cellStyle name="Dziesietny_Invoices2001Slovakia_Book1_1_Book1_Book1_DTTD chieng chan Tham lai 29-9-2009 4" xfId="8531"/>
    <cellStyle name="Dziesiętny_Invoices2001Slovakia_Book1_1_Book1_Book1_DTTD chieng chan Tham lai 29-9-2009 4" xfId="8532"/>
    <cellStyle name="Dziesietny_Invoices2001Slovakia_Book1_1_Book1_Book1_Ke hoach 2010 (theo doi 11-8-2010)" xfId="3224"/>
    <cellStyle name="Dziesiętny_Invoices2001Slovakia_Book1_1_Book1_Book1_Ke hoach 2010 (theo doi 11-8-2010)" xfId="3225"/>
    <cellStyle name="Dziesietny_Invoices2001Slovakia_Book1_1_Book1_Book1_Ke hoach 2010 (theo doi 11-8-2010) 2" xfId="3226"/>
    <cellStyle name="Dziesiętny_Invoices2001Slovakia_Book1_1_Book1_Book1_Ke hoach 2010 (theo doi 11-8-2010) 2" xfId="3227"/>
    <cellStyle name="Dziesietny_Invoices2001Slovakia_Book1_1_Book1_Book1_Ke hoach 2010 (theo doi 11-8-2010) 2 2" xfId="3228"/>
    <cellStyle name="Dziesiętny_Invoices2001Slovakia_Book1_1_Book1_Book1_Ke hoach 2010 (theo doi 11-8-2010) 2 2" xfId="3229"/>
    <cellStyle name="Dziesietny_Invoices2001Slovakia_Book1_1_Book1_Book1_Ke hoach 2010 (theo doi 11-8-2010) 3" xfId="3230"/>
    <cellStyle name="Dziesiętny_Invoices2001Slovakia_Book1_1_Book1_Book1_Ke hoach 2010 (theo doi 11-8-2010) 3" xfId="3231"/>
    <cellStyle name="Dziesietny_Invoices2001Slovakia_Book1_1_Book1_Book1_Ke hoach 2010 (theo doi 11-8-2010) 3 2" xfId="3232"/>
    <cellStyle name="Dziesiętny_Invoices2001Slovakia_Book1_1_Book1_Book1_Ke hoach 2010 (theo doi 11-8-2010) 3 2" xfId="3233"/>
    <cellStyle name="Dziesietny_Invoices2001Slovakia_Book1_1_Book1_Book1_Ke hoach 2010 (theo doi 11-8-2010) 4" xfId="8533"/>
    <cellStyle name="Dziesiętny_Invoices2001Slovakia_Book1_1_Book1_Book1_Ke hoach 2010 (theo doi 11-8-2010) 4" xfId="8534"/>
    <cellStyle name="Dziesietny_Invoices2001Slovakia_Book1_1_Book1_Book1_Ke hoach 2010 (theo doi 11-8-2010)_BIEU KE HOACH  2015 (KTN 6.11 sua)" xfId="3234"/>
    <cellStyle name="Dziesiętny_Invoices2001Slovakia_Book1_1_Book1_Book1_Ke hoach 2010 (theo doi 11-8-2010)_BIEU KE HOACH  2015 (KTN 6.11 sua)" xfId="3235"/>
    <cellStyle name="Dziesietny_Invoices2001Slovakia_Book1_1_Book1_Book1_ke hoach dau thau 30-6-2010" xfId="3236"/>
    <cellStyle name="Dziesiętny_Invoices2001Slovakia_Book1_1_Book1_Book1_ke hoach dau thau 30-6-2010" xfId="3237"/>
    <cellStyle name="Dziesietny_Invoices2001Slovakia_Book1_1_Book1_Book1_ke hoach dau thau 30-6-2010 2" xfId="3238"/>
    <cellStyle name="Dziesiętny_Invoices2001Slovakia_Book1_1_Book1_Book1_ke hoach dau thau 30-6-2010 2" xfId="3239"/>
    <cellStyle name="Dziesietny_Invoices2001Slovakia_Book1_1_Book1_Book1_ke hoach dau thau 30-6-2010 2 2" xfId="3240"/>
    <cellStyle name="Dziesiętny_Invoices2001Slovakia_Book1_1_Book1_Book1_ke hoach dau thau 30-6-2010 2 2" xfId="3241"/>
    <cellStyle name="Dziesietny_Invoices2001Slovakia_Book1_1_Book1_Book1_ke hoach dau thau 30-6-2010 3" xfId="3242"/>
    <cellStyle name="Dziesiętny_Invoices2001Slovakia_Book1_1_Book1_Book1_ke hoach dau thau 30-6-2010 3" xfId="3243"/>
    <cellStyle name="Dziesietny_Invoices2001Slovakia_Book1_1_Book1_Book1_ke hoach dau thau 30-6-2010 3 2" xfId="3244"/>
    <cellStyle name="Dziesiętny_Invoices2001Slovakia_Book1_1_Book1_Book1_ke hoach dau thau 30-6-2010 3 2" xfId="3245"/>
    <cellStyle name="Dziesietny_Invoices2001Slovakia_Book1_1_Book1_Book1_ke hoach dau thau 30-6-2010 4" xfId="8535"/>
    <cellStyle name="Dziesiętny_Invoices2001Slovakia_Book1_1_Book1_Book1_ke hoach dau thau 30-6-2010 4" xfId="8536"/>
    <cellStyle name="Dziesietny_Invoices2001Slovakia_Book1_1_Book1_Book1_ke hoach dau thau 30-6-2010_BIEU KE HOACH  2015 (KTN 6.11 sua)" xfId="3246"/>
    <cellStyle name="Dziesiętny_Invoices2001Slovakia_Book1_1_Book1_Book1_ke hoach dau thau 30-6-2010_BIEU KE HOACH  2015 (KTN 6.11 sua)" xfId="3247"/>
    <cellStyle name="Dziesietny_Invoices2001Slovakia_Book1_1_Book1_Copy of KH PHAN BO VON ĐỐI ỨNG NAM 2011 (30 TY phuong án gop WB)" xfId="3248"/>
    <cellStyle name="Dziesiętny_Invoices2001Slovakia_Book1_1_Book1_Copy of KH PHAN BO VON ĐỐI ỨNG NAM 2011 (30 TY phuong án gop WB)" xfId="3249"/>
    <cellStyle name="Dziesietny_Invoices2001Slovakia_Book1_1_Book1_Copy of KH PHAN BO VON ĐỐI ỨNG NAM 2011 (30 TY phuong án gop WB) 2" xfId="3250"/>
    <cellStyle name="Dziesiętny_Invoices2001Slovakia_Book1_1_Book1_Copy of KH PHAN BO VON ĐỐI ỨNG NAM 2011 (30 TY phuong án gop WB) 2" xfId="3251"/>
    <cellStyle name="Dziesietny_Invoices2001Slovakia_Book1_1_Book1_Copy of KH PHAN BO VON ĐỐI ỨNG NAM 2011 (30 TY phuong án gop WB) 2 2" xfId="3252"/>
    <cellStyle name="Dziesiętny_Invoices2001Slovakia_Book1_1_Book1_Copy of KH PHAN BO VON ĐỐI ỨNG NAM 2011 (30 TY phuong án gop WB) 2 2" xfId="3253"/>
    <cellStyle name="Dziesietny_Invoices2001Slovakia_Book1_1_Book1_Copy of KH PHAN BO VON ĐỐI ỨNG NAM 2011 (30 TY phuong án gop WB) 3" xfId="3254"/>
    <cellStyle name="Dziesiętny_Invoices2001Slovakia_Book1_1_Book1_Copy of KH PHAN BO VON ĐỐI ỨNG NAM 2011 (30 TY phuong án gop WB) 3" xfId="3255"/>
    <cellStyle name="Dziesietny_Invoices2001Slovakia_Book1_1_Book1_Copy of KH PHAN BO VON ĐỐI ỨNG NAM 2011 (30 TY phuong án gop WB) 3 2" xfId="3256"/>
    <cellStyle name="Dziesiętny_Invoices2001Slovakia_Book1_1_Book1_Copy of KH PHAN BO VON ĐỐI ỨNG NAM 2011 (30 TY phuong án gop WB) 3 2" xfId="3257"/>
    <cellStyle name="Dziesietny_Invoices2001Slovakia_Book1_1_Book1_Copy of KH PHAN BO VON ĐỐI ỨNG NAM 2011 (30 TY phuong án gop WB) 4" xfId="8537"/>
    <cellStyle name="Dziesiętny_Invoices2001Slovakia_Book1_1_Book1_Copy of KH PHAN BO VON ĐỐI ỨNG NAM 2011 (30 TY phuong án gop WB) 4" xfId="8538"/>
    <cellStyle name="Dziesietny_Invoices2001Slovakia_Book1_1_Book1_Copy of KH PHAN BO VON ĐỐI ỨNG NAM 2011 (30 TY phuong án gop WB)_BIEU KE HOACH  2015 (KTN 6.11 sua)" xfId="3258"/>
    <cellStyle name="Dziesiętny_Invoices2001Slovakia_Book1_1_Book1_Copy of KH PHAN BO VON ĐỐI ỨNG NAM 2011 (30 TY phuong án gop WB)_BIEU KE HOACH  2015 (KTN 6.11 sua)" xfId="3259"/>
    <cellStyle name="Dziesietny_Invoices2001Slovakia_Book1_1_Book1_DTTD chieng chan Tham lai 29-9-2009" xfId="3260"/>
    <cellStyle name="Dziesiętny_Invoices2001Slovakia_Book1_1_Book1_DTTD chieng chan Tham lai 29-9-2009" xfId="3261"/>
    <cellStyle name="Dziesietny_Invoices2001Slovakia_Book1_1_Book1_DTTD chieng chan Tham lai 29-9-2009 2" xfId="3262"/>
    <cellStyle name="Dziesiętny_Invoices2001Slovakia_Book1_1_Book1_DTTD chieng chan Tham lai 29-9-2009 2" xfId="3263"/>
    <cellStyle name="Dziesietny_Invoices2001Slovakia_Book1_1_Book1_DTTD chieng chan Tham lai 29-9-2009 2 2" xfId="3264"/>
    <cellStyle name="Dziesiętny_Invoices2001Slovakia_Book1_1_Book1_DTTD chieng chan Tham lai 29-9-2009 2 2" xfId="3265"/>
    <cellStyle name="Dziesietny_Invoices2001Slovakia_Book1_1_Book1_DTTD chieng chan Tham lai 29-9-2009 3" xfId="3266"/>
    <cellStyle name="Dziesiętny_Invoices2001Slovakia_Book1_1_Book1_DTTD chieng chan Tham lai 29-9-2009 3" xfId="3267"/>
    <cellStyle name="Dziesietny_Invoices2001Slovakia_Book1_1_Book1_DTTD chieng chan Tham lai 29-9-2009 3 2" xfId="3268"/>
    <cellStyle name="Dziesiętny_Invoices2001Slovakia_Book1_1_Book1_DTTD chieng chan Tham lai 29-9-2009 3 2" xfId="3269"/>
    <cellStyle name="Dziesietny_Invoices2001Slovakia_Book1_1_Book1_DTTD chieng chan Tham lai 29-9-2009 4" xfId="8539"/>
    <cellStyle name="Dziesiętny_Invoices2001Slovakia_Book1_1_Book1_DTTD chieng chan Tham lai 29-9-2009 4" xfId="8540"/>
    <cellStyle name="Dziesietny_Invoices2001Slovakia_Book1_1_Book1_DTTD chieng chan Tham lai 29-9-2009_BIEU KE HOACH  2015 (KTN 6.11 sua)" xfId="3270"/>
    <cellStyle name="Dziesiętny_Invoices2001Slovakia_Book1_1_Book1_DTTD chieng chan Tham lai 29-9-2009_BIEU KE HOACH  2015 (KTN 6.11 sua)" xfId="3271"/>
    <cellStyle name="Dziesietny_Invoices2001Slovakia_Book1_1_Book1_Du toan nuoc San Thang (GD2)" xfId="3272"/>
    <cellStyle name="Dziesiętny_Invoices2001Slovakia_Book1_1_Book1_Du toan nuoc San Thang (GD2)" xfId="3273"/>
    <cellStyle name="Dziesietny_Invoices2001Slovakia_Book1_1_Book1_Du toan nuoc San Thang (GD2) 2" xfId="3274"/>
    <cellStyle name="Dziesiętny_Invoices2001Slovakia_Book1_1_Book1_Du toan nuoc San Thang (GD2) 2" xfId="3275"/>
    <cellStyle name="Dziesietny_Invoices2001Slovakia_Book1_1_Book1_Du toan nuoc San Thang (GD2) 2 2" xfId="3276"/>
    <cellStyle name="Dziesiętny_Invoices2001Slovakia_Book1_1_Book1_Du toan nuoc San Thang (GD2) 2 2" xfId="3277"/>
    <cellStyle name="Dziesietny_Invoices2001Slovakia_Book1_1_Book1_Du toan nuoc San Thang (GD2) 3" xfId="3278"/>
    <cellStyle name="Dziesiętny_Invoices2001Slovakia_Book1_1_Book1_Du toan nuoc San Thang (GD2) 3" xfId="3279"/>
    <cellStyle name="Dziesietny_Invoices2001Slovakia_Book1_1_Book1_Du toan nuoc San Thang (GD2) 3 2" xfId="3280"/>
    <cellStyle name="Dziesiętny_Invoices2001Slovakia_Book1_1_Book1_Du toan nuoc San Thang (GD2) 3 2" xfId="3281"/>
    <cellStyle name="Dziesietny_Invoices2001Slovakia_Book1_1_Book1_Du toan nuoc San Thang (GD2) 4" xfId="8541"/>
    <cellStyle name="Dziesiętny_Invoices2001Slovakia_Book1_1_Book1_Du toan nuoc San Thang (GD2) 4" xfId="8542"/>
    <cellStyle name="Dziesietny_Invoices2001Slovakia_Book1_1_Book1_Ke hoach 2010 (theo doi 11-8-2010)" xfId="3282"/>
    <cellStyle name="Dziesiętny_Invoices2001Slovakia_Book1_1_Book1_Ke hoach 2010 (theo doi 11-8-2010)" xfId="3283"/>
    <cellStyle name="Dziesietny_Invoices2001Slovakia_Book1_1_Book1_Ke hoach 2010 (theo doi 11-8-2010) 2" xfId="3284"/>
    <cellStyle name="Dziesiętny_Invoices2001Slovakia_Book1_1_Book1_Ke hoach 2010 (theo doi 11-8-2010) 2" xfId="3285"/>
    <cellStyle name="Dziesietny_Invoices2001Slovakia_Book1_1_Book1_Ke hoach 2010 (theo doi 11-8-2010) 2 2" xfId="3286"/>
    <cellStyle name="Dziesiętny_Invoices2001Slovakia_Book1_1_Book1_Ke hoach 2010 (theo doi 11-8-2010) 2 2" xfId="3287"/>
    <cellStyle name="Dziesietny_Invoices2001Slovakia_Book1_1_Book1_Ke hoach 2010 (theo doi 11-8-2010) 3" xfId="3288"/>
    <cellStyle name="Dziesiętny_Invoices2001Slovakia_Book1_1_Book1_Ke hoach 2010 (theo doi 11-8-2010) 3" xfId="3289"/>
    <cellStyle name="Dziesietny_Invoices2001Slovakia_Book1_1_Book1_Ke hoach 2010 (theo doi 11-8-2010) 3 2" xfId="3290"/>
    <cellStyle name="Dziesiętny_Invoices2001Slovakia_Book1_1_Book1_Ke hoach 2010 (theo doi 11-8-2010) 3 2" xfId="3291"/>
    <cellStyle name="Dziesietny_Invoices2001Slovakia_Book1_1_Book1_Ke hoach 2010 (theo doi 11-8-2010) 4" xfId="8543"/>
    <cellStyle name="Dziesiętny_Invoices2001Slovakia_Book1_1_Book1_Ke hoach 2010 (theo doi 11-8-2010) 4" xfId="8544"/>
    <cellStyle name="Dziesietny_Invoices2001Slovakia_Book1_1_Book1_ke hoach dau thau 30-6-2010" xfId="3292"/>
    <cellStyle name="Dziesiętny_Invoices2001Slovakia_Book1_1_Book1_ke hoach dau thau 30-6-2010" xfId="3293"/>
    <cellStyle name="Dziesietny_Invoices2001Slovakia_Book1_1_Book1_ke hoach dau thau 30-6-2010 2" xfId="3294"/>
    <cellStyle name="Dziesiętny_Invoices2001Slovakia_Book1_1_Book1_ke hoach dau thau 30-6-2010 2" xfId="3295"/>
    <cellStyle name="Dziesietny_Invoices2001Slovakia_Book1_1_Book1_ke hoach dau thau 30-6-2010 2 2" xfId="3296"/>
    <cellStyle name="Dziesiętny_Invoices2001Slovakia_Book1_1_Book1_ke hoach dau thau 30-6-2010 2 2" xfId="3297"/>
    <cellStyle name="Dziesietny_Invoices2001Slovakia_Book1_1_Book1_ke hoach dau thau 30-6-2010 3" xfId="3298"/>
    <cellStyle name="Dziesiętny_Invoices2001Slovakia_Book1_1_Book1_ke hoach dau thau 30-6-2010 3" xfId="3299"/>
    <cellStyle name="Dziesietny_Invoices2001Slovakia_Book1_1_Book1_ke hoach dau thau 30-6-2010 3 2" xfId="3300"/>
    <cellStyle name="Dziesiętny_Invoices2001Slovakia_Book1_1_Book1_ke hoach dau thau 30-6-2010 3 2" xfId="3301"/>
    <cellStyle name="Dziesietny_Invoices2001Slovakia_Book1_1_Book1_ke hoach dau thau 30-6-2010 4" xfId="8545"/>
    <cellStyle name="Dziesiętny_Invoices2001Slovakia_Book1_1_Book1_ke hoach dau thau 30-6-2010 4" xfId="8546"/>
    <cellStyle name="Dziesietny_Invoices2001Slovakia_Book1_1_Book1_KH Von 2012 gui BKH 1" xfId="3302"/>
    <cellStyle name="Dziesiętny_Invoices2001Slovakia_Book1_1_Book1_KH Von 2012 gui BKH 1" xfId="3303"/>
    <cellStyle name="Dziesietny_Invoices2001Slovakia_Book1_1_Book1_KH Von 2012 gui BKH 1 2" xfId="3304"/>
    <cellStyle name="Dziesiętny_Invoices2001Slovakia_Book1_1_Book1_KH Von 2012 gui BKH 1 2" xfId="3305"/>
    <cellStyle name="Dziesietny_Invoices2001Slovakia_Book1_1_Book1_KH Von 2012 gui BKH 1 2 2" xfId="3306"/>
    <cellStyle name="Dziesiętny_Invoices2001Slovakia_Book1_1_Book1_KH Von 2012 gui BKH 1 2 2" xfId="3307"/>
    <cellStyle name="Dziesietny_Invoices2001Slovakia_Book1_1_Book1_KH Von 2012 gui BKH 1 3" xfId="3308"/>
    <cellStyle name="Dziesiętny_Invoices2001Slovakia_Book1_1_Book1_KH Von 2012 gui BKH 1 3" xfId="3309"/>
    <cellStyle name="Dziesietny_Invoices2001Slovakia_Book1_1_Book1_KH Von 2012 gui BKH 1 3 2" xfId="3310"/>
    <cellStyle name="Dziesiętny_Invoices2001Slovakia_Book1_1_Book1_KH Von 2012 gui BKH 1 3 2" xfId="3311"/>
    <cellStyle name="Dziesietny_Invoices2001Slovakia_Book1_1_Book1_KH Von 2012 gui BKH 1 4" xfId="8547"/>
    <cellStyle name="Dziesiętny_Invoices2001Slovakia_Book1_1_Book1_KH Von 2012 gui BKH 1 4" xfId="8548"/>
    <cellStyle name="Dziesietny_Invoices2001Slovakia_Book1_1_Book1_KH Von 2012 gui BKH 1_BIEU KE HOACH  2015 (KTN 6.11 sua)" xfId="3312"/>
    <cellStyle name="Dziesiętny_Invoices2001Slovakia_Book1_1_Book1_KH Von 2012 gui BKH 1_BIEU KE HOACH  2015 (KTN 6.11 sua)" xfId="3313"/>
    <cellStyle name="Dziesietny_Invoices2001Slovakia_Book1_1_Book1_QD ke hoach dau thau" xfId="3314"/>
    <cellStyle name="Dziesiętny_Invoices2001Slovakia_Book1_1_Book1_QD ke hoach dau thau" xfId="3315"/>
    <cellStyle name="Dziesietny_Invoices2001Slovakia_Book1_1_Book1_QD ke hoach dau thau 2" xfId="3316"/>
    <cellStyle name="Dziesiętny_Invoices2001Slovakia_Book1_1_Book1_QD ke hoach dau thau 2" xfId="3317"/>
    <cellStyle name="Dziesietny_Invoices2001Slovakia_Book1_1_Book1_QD ke hoach dau thau 2 2" xfId="3318"/>
    <cellStyle name="Dziesiętny_Invoices2001Slovakia_Book1_1_Book1_QD ke hoach dau thau 2 2" xfId="3319"/>
    <cellStyle name="Dziesietny_Invoices2001Slovakia_Book1_1_Book1_QD ke hoach dau thau 3" xfId="3320"/>
    <cellStyle name="Dziesiętny_Invoices2001Slovakia_Book1_1_Book1_QD ke hoach dau thau 3" xfId="3321"/>
    <cellStyle name="Dziesietny_Invoices2001Slovakia_Book1_1_Book1_QD ke hoach dau thau 3 2" xfId="3322"/>
    <cellStyle name="Dziesiętny_Invoices2001Slovakia_Book1_1_Book1_QD ke hoach dau thau 3 2" xfId="3323"/>
    <cellStyle name="Dziesietny_Invoices2001Slovakia_Book1_1_Book1_QD ke hoach dau thau 4" xfId="8549"/>
    <cellStyle name="Dziesiętny_Invoices2001Slovakia_Book1_1_Book1_QD ke hoach dau thau 4" xfId="8550"/>
    <cellStyle name="Dziesietny_Invoices2001Slovakia_Book1_1_Book1_tien luong" xfId="3324"/>
    <cellStyle name="Dziesiętny_Invoices2001Slovakia_Book1_1_Book1_tien luong" xfId="3325"/>
    <cellStyle name="Dziesietny_Invoices2001Slovakia_Book1_1_Book1_Tien luong chuan 01" xfId="3326"/>
    <cellStyle name="Dziesiętny_Invoices2001Slovakia_Book1_1_Book1_Tien luong chuan 01" xfId="3327"/>
    <cellStyle name="Dziesietny_Invoices2001Slovakia_Book1_1_Book1_tinh toan hoang ha" xfId="3328"/>
    <cellStyle name="Dziesiętny_Invoices2001Slovakia_Book1_1_Book1_tinh toan hoang ha" xfId="3329"/>
    <cellStyle name="Dziesietny_Invoices2001Slovakia_Book1_1_Book1_tinh toan hoang ha 2" xfId="3330"/>
    <cellStyle name="Dziesiętny_Invoices2001Slovakia_Book1_1_Book1_tinh toan hoang ha 2" xfId="3331"/>
    <cellStyle name="Dziesietny_Invoices2001Slovakia_Book1_1_Book1_tinh toan hoang ha 2 2" xfId="3332"/>
    <cellStyle name="Dziesiętny_Invoices2001Slovakia_Book1_1_Book1_tinh toan hoang ha 2 2" xfId="3333"/>
    <cellStyle name="Dziesietny_Invoices2001Slovakia_Book1_1_Book1_tinh toan hoang ha 3" xfId="3334"/>
    <cellStyle name="Dziesiętny_Invoices2001Slovakia_Book1_1_Book1_tinh toan hoang ha 3" xfId="3335"/>
    <cellStyle name="Dziesietny_Invoices2001Slovakia_Book1_1_Book1_tinh toan hoang ha 3 2" xfId="3336"/>
    <cellStyle name="Dziesiętny_Invoices2001Slovakia_Book1_1_Book1_tinh toan hoang ha 3 2" xfId="3337"/>
    <cellStyle name="Dziesietny_Invoices2001Slovakia_Book1_1_Book1_tinh toan hoang ha 4" xfId="8551"/>
    <cellStyle name="Dziesiętny_Invoices2001Slovakia_Book1_1_Book1_tinh toan hoang ha 4" xfId="8552"/>
    <cellStyle name="Dziesietny_Invoices2001Slovakia_Book1_1_Book1_Tong von ĐTPT" xfId="3338"/>
    <cellStyle name="Dziesiętny_Invoices2001Slovakia_Book1_1_Book1_Tong von ĐTPT" xfId="3339"/>
    <cellStyle name="Dziesietny_Invoices2001Slovakia_Book1_1_Book1_Tong von ĐTPT 2" xfId="3340"/>
    <cellStyle name="Dziesiętny_Invoices2001Slovakia_Book1_1_Book1_Tong von ĐTPT 2" xfId="3341"/>
    <cellStyle name="Dziesietny_Invoices2001Slovakia_Book1_1_Book1_Tong von ĐTPT 2 2" xfId="3342"/>
    <cellStyle name="Dziesiętny_Invoices2001Slovakia_Book1_1_Book1_Tong von ĐTPT 2 2" xfId="3343"/>
    <cellStyle name="Dziesietny_Invoices2001Slovakia_Book1_1_Book1_Tong von ĐTPT 3" xfId="3344"/>
    <cellStyle name="Dziesiętny_Invoices2001Slovakia_Book1_1_Book1_Tong von ĐTPT 3" xfId="3345"/>
    <cellStyle name="Dziesietny_Invoices2001Slovakia_Book1_1_Book1_Tong von ĐTPT 3 2" xfId="3346"/>
    <cellStyle name="Dziesiętny_Invoices2001Slovakia_Book1_1_Book1_Tong von ĐTPT 3 2" xfId="3347"/>
    <cellStyle name="Dziesietny_Invoices2001Slovakia_Book1_1_Book1_Tong von ĐTPT 4" xfId="8553"/>
    <cellStyle name="Dziesiętny_Invoices2001Slovakia_Book1_1_Book1_Tong von ĐTPT 4" xfId="8554"/>
    <cellStyle name="Dziesietny_Invoices2001Slovakia_Book1_1_Copy of KH PHAN BO VON ĐỐI ỨNG NAM 2011 (30 TY phuong án gop WB)" xfId="3348"/>
    <cellStyle name="Dziesiętny_Invoices2001Slovakia_Book1_1_Copy of KH PHAN BO VON ĐỐI ỨNG NAM 2011 (30 TY phuong án gop WB)" xfId="3349"/>
    <cellStyle name="Dziesietny_Invoices2001Slovakia_Book1_1_Copy of KH PHAN BO VON ĐỐI ỨNG NAM 2011 (30 TY phuong án gop WB) 2" xfId="3350"/>
    <cellStyle name="Dziesiętny_Invoices2001Slovakia_Book1_1_Copy of KH PHAN BO VON ĐỐI ỨNG NAM 2011 (30 TY phuong án gop WB) 2" xfId="3351"/>
    <cellStyle name="Dziesietny_Invoices2001Slovakia_Book1_1_Copy of KH PHAN BO VON ĐỐI ỨNG NAM 2011 (30 TY phuong án gop WB) 2 2" xfId="3352"/>
    <cellStyle name="Dziesiętny_Invoices2001Slovakia_Book1_1_Copy of KH PHAN BO VON ĐỐI ỨNG NAM 2011 (30 TY phuong án gop WB) 2 2" xfId="3353"/>
    <cellStyle name="Dziesietny_Invoices2001Slovakia_Book1_1_Copy of KH PHAN BO VON ĐỐI ỨNG NAM 2011 (30 TY phuong án gop WB) 3" xfId="3354"/>
    <cellStyle name="Dziesiętny_Invoices2001Slovakia_Book1_1_Copy of KH PHAN BO VON ĐỐI ỨNG NAM 2011 (30 TY phuong án gop WB) 3" xfId="3355"/>
    <cellStyle name="Dziesietny_Invoices2001Slovakia_Book1_1_Copy of KH PHAN BO VON ĐỐI ỨNG NAM 2011 (30 TY phuong án gop WB) 3 2" xfId="3356"/>
    <cellStyle name="Dziesiętny_Invoices2001Slovakia_Book1_1_Copy of KH PHAN BO VON ĐỐI ỨNG NAM 2011 (30 TY phuong án gop WB) 3 2" xfId="3357"/>
    <cellStyle name="Dziesietny_Invoices2001Slovakia_Book1_1_Copy of KH PHAN BO VON ĐỐI ỨNG NAM 2011 (30 TY phuong án gop WB) 4" xfId="8555"/>
    <cellStyle name="Dziesiętny_Invoices2001Slovakia_Book1_1_Copy of KH PHAN BO VON ĐỐI ỨNG NAM 2011 (30 TY phuong án gop WB) 4" xfId="8556"/>
    <cellStyle name="Dziesietny_Invoices2001Slovakia_Book1_1_Copy of KH PHAN BO VON ĐỐI ỨNG NAM 2011 (30 TY phuong án gop WB)_BIEU KE HOACH  2015 (KTN 6.11 sua)" xfId="3358"/>
    <cellStyle name="Dziesiętny_Invoices2001Slovakia_Book1_1_Copy of KH PHAN BO VON ĐỐI ỨNG NAM 2011 (30 TY phuong án gop WB)_BIEU KE HOACH  2015 (KTN 6.11 sua)" xfId="3359"/>
    <cellStyle name="Dziesietny_Invoices2001Slovakia_Book1_1_Danh Mục KCM trinh BKH 2011 (BS 30A)" xfId="3360"/>
    <cellStyle name="Dziesiętny_Invoices2001Slovakia_Book1_1_Danh Mục KCM trinh BKH 2011 (BS 30A)" xfId="3361"/>
    <cellStyle name="Dziesietny_Invoices2001Slovakia_Book1_1_DTTD chieng chan Tham lai 29-9-2009" xfId="3362"/>
    <cellStyle name="Dziesiętny_Invoices2001Slovakia_Book1_1_DTTD chieng chan Tham lai 29-9-2009" xfId="3363"/>
    <cellStyle name="Dziesietny_Invoices2001Slovakia_Book1_1_DTTD chieng chan Tham lai 29-9-2009 2" xfId="3364"/>
    <cellStyle name="Dziesiętny_Invoices2001Slovakia_Book1_1_DTTD chieng chan Tham lai 29-9-2009 2" xfId="3365"/>
    <cellStyle name="Dziesietny_Invoices2001Slovakia_Book1_1_DTTD chieng chan Tham lai 29-9-2009 2 2" xfId="3366"/>
    <cellStyle name="Dziesiętny_Invoices2001Slovakia_Book1_1_DTTD chieng chan Tham lai 29-9-2009 2 2" xfId="3367"/>
    <cellStyle name="Dziesietny_Invoices2001Slovakia_Book1_1_DTTD chieng chan Tham lai 29-9-2009 3" xfId="3368"/>
    <cellStyle name="Dziesiętny_Invoices2001Slovakia_Book1_1_DTTD chieng chan Tham lai 29-9-2009 3" xfId="3369"/>
    <cellStyle name="Dziesietny_Invoices2001Slovakia_Book1_1_DTTD chieng chan Tham lai 29-9-2009 3 2" xfId="3370"/>
    <cellStyle name="Dziesiętny_Invoices2001Slovakia_Book1_1_DTTD chieng chan Tham lai 29-9-2009 3 2" xfId="3371"/>
    <cellStyle name="Dziesietny_Invoices2001Slovakia_Book1_1_DTTD chieng chan Tham lai 29-9-2009 4" xfId="8557"/>
    <cellStyle name="Dziesiętny_Invoices2001Slovakia_Book1_1_DTTD chieng chan Tham lai 29-9-2009 4" xfId="8558"/>
    <cellStyle name="Dziesietny_Invoices2001Slovakia_Book1_1_DTTD chieng chan Tham lai 29-9-2009_BIEU KE HOACH  2015 (KTN 6.11 sua)" xfId="3372"/>
    <cellStyle name="Dziesiętny_Invoices2001Slovakia_Book1_1_DTTD chieng chan Tham lai 29-9-2009_BIEU KE HOACH  2015 (KTN 6.11 sua)" xfId="3373"/>
    <cellStyle name="Dziesietny_Invoices2001Slovakia_Book1_1_Du toan nuoc San Thang (GD2)" xfId="3374"/>
    <cellStyle name="Dziesiętny_Invoices2001Slovakia_Book1_1_Du toan nuoc San Thang (GD2)" xfId="3375"/>
    <cellStyle name="Dziesietny_Invoices2001Slovakia_Book1_1_Du toan nuoc San Thang (GD2) 2" xfId="3376"/>
    <cellStyle name="Dziesiętny_Invoices2001Slovakia_Book1_1_Du toan nuoc San Thang (GD2) 2" xfId="3377"/>
    <cellStyle name="Dziesietny_Invoices2001Slovakia_Book1_1_Du toan nuoc San Thang (GD2) 2 2" xfId="3378"/>
    <cellStyle name="Dziesiętny_Invoices2001Slovakia_Book1_1_Du toan nuoc San Thang (GD2) 2 2" xfId="3379"/>
    <cellStyle name="Dziesietny_Invoices2001Slovakia_Book1_1_Du toan nuoc San Thang (GD2) 3" xfId="3380"/>
    <cellStyle name="Dziesiętny_Invoices2001Slovakia_Book1_1_Du toan nuoc San Thang (GD2) 3" xfId="3381"/>
    <cellStyle name="Dziesietny_Invoices2001Slovakia_Book1_1_Du toan nuoc San Thang (GD2) 3 2" xfId="3382"/>
    <cellStyle name="Dziesiętny_Invoices2001Slovakia_Book1_1_Du toan nuoc San Thang (GD2) 3 2" xfId="3383"/>
    <cellStyle name="Dziesietny_Invoices2001Slovakia_Book1_1_Du toan nuoc San Thang (GD2) 4" xfId="3384"/>
    <cellStyle name="Dziesiętny_Invoices2001Slovakia_Book1_1_Du toan nuoc San Thang (GD2) 4" xfId="3385"/>
    <cellStyle name="Dziesietny_Invoices2001Slovakia_Book1_1_Ke hoach 2010 (theo doi 11-8-2010)" xfId="3386"/>
    <cellStyle name="Dziesiętny_Invoices2001Slovakia_Book1_1_Ke hoach 2010 (theo doi 11-8-2010)" xfId="3387"/>
    <cellStyle name="Dziesietny_Invoices2001Slovakia_Book1_1_Ke hoach 2010 (theo doi 11-8-2010) 2" xfId="3388"/>
    <cellStyle name="Dziesiętny_Invoices2001Slovakia_Book1_1_Ke hoach 2010 (theo doi 11-8-2010) 2" xfId="3389"/>
    <cellStyle name="Dziesietny_Invoices2001Slovakia_Book1_1_Ke hoach 2010 (theo doi 11-8-2010) 2 2" xfId="3390"/>
    <cellStyle name="Dziesiętny_Invoices2001Slovakia_Book1_1_Ke hoach 2010 (theo doi 11-8-2010) 2 2" xfId="3391"/>
    <cellStyle name="Dziesietny_Invoices2001Slovakia_Book1_1_Ke hoach 2010 (theo doi 11-8-2010) 3" xfId="3392"/>
    <cellStyle name="Dziesiętny_Invoices2001Slovakia_Book1_1_Ke hoach 2010 (theo doi 11-8-2010) 3" xfId="3393"/>
    <cellStyle name="Dziesietny_Invoices2001Slovakia_Book1_1_Ke hoach 2010 (theo doi 11-8-2010) 3 2" xfId="3394"/>
    <cellStyle name="Dziesiętny_Invoices2001Slovakia_Book1_1_Ke hoach 2010 (theo doi 11-8-2010) 3 2" xfId="3395"/>
    <cellStyle name="Dziesietny_Invoices2001Slovakia_Book1_1_Ke hoach 2010 (theo doi 11-8-2010) 4" xfId="3396"/>
    <cellStyle name="Dziesiętny_Invoices2001Slovakia_Book1_1_Ke hoach 2010 (theo doi 11-8-2010) 4" xfId="3397"/>
    <cellStyle name="Dziesietny_Invoices2001Slovakia_Book1_1_Ke hoach 2010 ngay 31-01" xfId="3398"/>
    <cellStyle name="Dziesiętny_Invoices2001Slovakia_Book1_1_Ke hoach 2010 ngay 31-01" xfId="3399"/>
    <cellStyle name="Dziesietny_Invoices2001Slovakia_Book1_1_Ke hoach 2010 ngay 31-01 2" xfId="3400"/>
    <cellStyle name="Dziesiętny_Invoices2001Slovakia_Book1_1_Ke hoach 2010 ngay 31-01 2" xfId="3401"/>
    <cellStyle name="Dziesietny_Invoices2001Slovakia_Book1_1_Ke hoach 2010 ngay 31-01 2 2" xfId="3402"/>
    <cellStyle name="Dziesiętny_Invoices2001Slovakia_Book1_1_Ke hoach 2010 ngay 31-01 2 2" xfId="3403"/>
    <cellStyle name="Dziesietny_Invoices2001Slovakia_Book1_1_Ke hoach 2010 ngay 31-01 3" xfId="3404"/>
    <cellStyle name="Dziesiętny_Invoices2001Slovakia_Book1_1_Ke hoach 2010 ngay 31-01 3" xfId="3405"/>
    <cellStyle name="Dziesietny_Invoices2001Slovakia_Book1_1_Ke hoach 2010 ngay 31-01 3 2" xfId="3406"/>
    <cellStyle name="Dziesiętny_Invoices2001Slovakia_Book1_1_Ke hoach 2010 ngay 31-01 3 2" xfId="3407"/>
    <cellStyle name="Dziesietny_Invoices2001Slovakia_Book1_1_Ke hoach 2010 ngay 31-01 4" xfId="3408"/>
    <cellStyle name="Dziesiętny_Invoices2001Slovakia_Book1_1_Ke hoach 2010 ngay 31-01 4" xfId="3409"/>
    <cellStyle name="Dziesietny_Invoices2001Slovakia_Book1_1_ke hoach dau thau 30-6-2010" xfId="3410"/>
    <cellStyle name="Dziesiętny_Invoices2001Slovakia_Book1_1_ke hoach dau thau 30-6-2010" xfId="3411"/>
    <cellStyle name="Dziesietny_Invoices2001Slovakia_Book1_1_ke hoach dau thau 30-6-2010 2" xfId="3412"/>
    <cellStyle name="Dziesiętny_Invoices2001Slovakia_Book1_1_ke hoach dau thau 30-6-2010 2" xfId="3413"/>
    <cellStyle name="Dziesietny_Invoices2001Slovakia_Book1_1_ke hoach dau thau 30-6-2010 2 2" xfId="3414"/>
    <cellStyle name="Dziesiętny_Invoices2001Slovakia_Book1_1_ke hoach dau thau 30-6-2010 2 2" xfId="3415"/>
    <cellStyle name="Dziesietny_Invoices2001Slovakia_Book1_1_ke hoach dau thau 30-6-2010 3" xfId="3416"/>
    <cellStyle name="Dziesiętny_Invoices2001Slovakia_Book1_1_ke hoach dau thau 30-6-2010 3" xfId="3417"/>
    <cellStyle name="Dziesietny_Invoices2001Slovakia_Book1_1_ke hoach dau thau 30-6-2010 3 2" xfId="3418"/>
    <cellStyle name="Dziesiętny_Invoices2001Slovakia_Book1_1_ke hoach dau thau 30-6-2010 3 2" xfId="3419"/>
    <cellStyle name="Dziesietny_Invoices2001Slovakia_Book1_1_ke hoach dau thau 30-6-2010 4" xfId="3420"/>
    <cellStyle name="Dziesiętny_Invoices2001Slovakia_Book1_1_ke hoach dau thau 30-6-2010 4" xfId="3421"/>
    <cellStyle name="Dziesietny_Invoices2001Slovakia_Book1_1_KH Von 2012 gui BKH 1" xfId="3422"/>
    <cellStyle name="Dziesiętny_Invoices2001Slovakia_Book1_1_KH Von 2012 gui BKH 1" xfId="3423"/>
    <cellStyle name="Dziesietny_Invoices2001Slovakia_Book1_1_KH Von 2012 gui BKH 1 2" xfId="3424"/>
    <cellStyle name="Dziesiętny_Invoices2001Slovakia_Book1_1_KH Von 2012 gui BKH 1 2" xfId="3425"/>
    <cellStyle name="Dziesietny_Invoices2001Slovakia_Book1_1_KH Von 2012 gui BKH 1 2 2" xfId="3426"/>
    <cellStyle name="Dziesiętny_Invoices2001Slovakia_Book1_1_KH Von 2012 gui BKH 1 2 2" xfId="3427"/>
    <cellStyle name="Dziesietny_Invoices2001Slovakia_Book1_1_KH Von 2012 gui BKH 1 3" xfId="3428"/>
    <cellStyle name="Dziesiętny_Invoices2001Slovakia_Book1_1_KH Von 2012 gui BKH 1 3" xfId="3429"/>
    <cellStyle name="Dziesietny_Invoices2001Slovakia_Book1_1_KH Von 2012 gui BKH 1 3 2" xfId="3430"/>
    <cellStyle name="Dziesiętny_Invoices2001Slovakia_Book1_1_KH Von 2012 gui BKH 1 3 2" xfId="3431"/>
    <cellStyle name="Dziesietny_Invoices2001Slovakia_Book1_1_KH Von 2012 gui BKH 1 4" xfId="8559"/>
    <cellStyle name="Dziesiętny_Invoices2001Slovakia_Book1_1_KH Von 2012 gui BKH 1 4" xfId="8560"/>
    <cellStyle name="Dziesietny_Invoices2001Slovakia_Book1_1_KH Von 2012 gui BKH 1_BIEU KE HOACH  2015 (KTN 6.11 sua)" xfId="3432"/>
    <cellStyle name="Dziesiętny_Invoices2001Slovakia_Book1_1_KH Von 2012 gui BKH 1_BIEU KE HOACH  2015 (KTN 6.11 sua)" xfId="3433"/>
    <cellStyle name="Dziesietny_Invoices2001Slovakia_Book1_1_KH Von 2012 gui BKH 2" xfId="3434"/>
    <cellStyle name="Dziesiętny_Invoices2001Slovakia_Book1_1_KH Von 2012 gui BKH 2" xfId="3435"/>
    <cellStyle name="Dziesietny_Invoices2001Slovakia_Book1_1_KH Von 2012 gui BKH 2 2" xfId="3436"/>
    <cellStyle name="Dziesiętny_Invoices2001Slovakia_Book1_1_KH Von 2012 gui BKH 2 2" xfId="3437"/>
    <cellStyle name="Dziesietny_Invoices2001Slovakia_Book1_1_KH Von 2012 gui BKH 2 2 2" xfId="3438"/>
    <cellStyle name="Dziesiętny_Invoices2001Slovakia_Book1_1_KH Von 2012 gui BKH 2 2 2" xfId="3439"/>
    <cellStyle name="Dziesietny_Invoices2001Slovakia_Book1_1_KH Von 2012 gui BKH 2 3" xfId="3440"/>
    <cellStyle name="Dziesiętny_Invoices2001Slovakia_Book1_1_KH Von 2012 gui BKH 2 3" xfId="3441"/>
    <cellStyle name="Dziesietny_Invoices2001Slovakia_Book1_1_KH Von 2012 gui BKH 2 3 2" xfId="3442"/>
    <cellStyle name="Dziesiętny_Invoices2001Slovakia_Book1_1_KH Von 2012 gui BKH 2 3 2" xfId="3443"/>
    <cellStyle name="Dziesietny_Invoices2001Slovakia_Book1_1_KH Von 2012 gui BKH 2 4" xfId="3444"/>
    <cellStyle name="Dziesiętny_Invoices2001Slovakia_Book1_1_KH Von 2012 gui BKH 2 4" xfId="3445"/>
    <cellStyle name="Dziesietny_Invoices2001Slovakia_Book1_1_QD ke hoach dau thau" xfId="3446"/>
    <cellStyle name="Dziesiętny_Invoices2001Slovakia_Book1_1_QD ke hoach dau thau" xfId="3447"/>
    <cellStyle name="Dziesietny_Invoices2001Slovakia_Book1_1_QD ke hoach dau thau 2" xfId="3448"/>
    <cellStyle name="Dziesiętny_Invoices2001Slovakia_Book1_1_QD ke hoach dau thau 2" xfId="3449"/>
    <cellStyle name="Dziesietny_Invoices2001Slovakia_Book1_1_QD ke hoach dau thau 2 2" xfId="3450"/>
    <cellStyle name="Dziesiętny_Invoices2001Slovakia_Book1_1_QD ke hoach dau thau 2 2" xfId="3451"/>
    <cellStyle name="Dziesietny_Invoices2001Slovakia_Book1_1_QD ke hoach dau thau 3" xfId="3452"/>
    <cellStyle name="Dziesiętny_Invoices2001Slovakia_Book1_1_QD ke hoach dau thau 3" xfId="3453"/>
    <cellStyle name="Dziesietny_Invoices2001Slovakia_Book1_1_QD ke hoach dau thau 3 2" xfId="3454"/>
    <cellStyle name="Dziesiętny_Invoices2001Slovakia_Book1_1_QD ke hoach dau thau 3 2" xfId="3455"/>
    <cellStyle name="Dziesietny_Invoices2001Slovakia_Book1_1_QD ke hoach dau thau 4" xfId="3456"/>
    <cellStyle name="Dziesiętny_Invoices2001Slovakia_Book1_1_QD ke hoach dau thau 4" xfId="3457"/>
    <cellStyle name="Dziesietny_Invoices2001Slovakia_Book1_1_Ra soat KH von 2011 (Huy-11-11-11)" xfId="3458"/>
    <cellStyle name="Dziesiętny_Invoices2001Slovakia_Book1_1_Ra soat KH von 2011 (Huy-11-11-11)" xfId="3459"/>
    <cellStyle name="Dziesietny_Invoices2001Slovakia_Book1_1_tien luong" xfId="3460"/>
    <cellStyle name="Dziesiętny_Invoices2001Slovakia_Book1_1_tien luong" xfId="3461"/>
    <cellStyle name="Dziesietny_Invoices2001Slovakia_Book1_1_Tien luong chuan 01" xfId="3462"/>
    <cellStyle name="Dziesiętny_Invoices2001Slovakia_Book1_1_Tien luong chuan 01" xfId="3463"/>
    <cellStyle name="Dziesietny_Invoices2001Slovakia_Book1_1_tinh toan hoang ha" xfId="3464"/>
    <cellStyle name="Dziesiętny_Invoices2001Slovakia_Book1_1_tinh toan hoang ha" xfId="3465"/>
    <cellStyle name="Dziesietny_Invoices2001Slovakia_Book1_1_tinh toan hoang ha 2" xfId="3466"/>
    <cellStyle name="Dziesiętny_Invoices2001Slovakia_Book1_1_tinh toan hoang ha 2" xfId="3467"/>
    <cellStyle name="Dziesietny_Invoices2001Slovakia_Book1_1_tinh toan hoang ha 2 2" xfId="3468"/>
    <cellStyle name="Dziesiętny_Invoices2001Slovakia_Book1_1_tinh toan hoang ha 2 2" xfId="3469"/>
    <cellStyle name="Dziesietny_Invoices2001Slovakia_Book1_1_tinh toan hoang ha 3" xfId="3470"/>
    <cellStyle name="Dziesiętny_Invoices2001Slovakia_Book1_1_tinh toan hoang ha 3" xfId="3471"/>
    <cellStyle name="Dziesietny_Invoices2001Slovakia_Book1_1_tinh toan hoang ha 3 2" xfId="3472"/>
    <cellStyle name="Dziesiętny_Invoices2001Slovakia_Book1_1_tinh toan hoang ha 3 2" xfId="3473"/>
    <cellStyle name="Dziesietny_Invoices2001Slovakia_Book1_1_tinh toan hoang ha 4" xfId="3474"/>
    <cellStyle name="Dziesiętny_Invoices2001Slovakia_Book1_1_tinh toan hoang ha 4" xfId="3475"/>
    <cellStyle name="Dziesietny_Invoices2001Slovakia_Book1_1_Tong von ĐTPT" xfId="3476"/>
    <cellStyle name="Dziesiętny_Invoices2001Slovakia_Book1_1_Tong von ĐTPT" xfId="3477"/>
    <cellStyle name="Dziesietny_Invoices2001Slovakia_Book1_1_Tong von ĐTPT 2" xfId="3478"/>
    <cellStyle name="Dziesiętny_Invoices2001Slovakia_Book1_1_Tong von ĐTPT 2" xfId="3479"/>
    <cellStyle name="Dziesietny_Invoices2001Slovakia_Book1_1_Tong von ĐTPT 2 2" xfId="3480"/>
    <cellStyle name="Dziesiętny_Invoices2001Slovakia_Book1_1_Tong von ĐTPT 2 2" xfId="3481"/>
    <cellStyle name="Dziesietny_Invoices2001Slovakia_Book1_1_Tong von ĐTPT 3" xfId="3482"/>
    <cellStyle name="Dziesiętny_Invoices2001Slovakia_Book1_1_Tong von ĐTPT 3" xfId="3483"/>
    <cellStyle name="Dziesietny_Invoices2001Slovakia_Book1_1_Tong von ĐTPT 3 2" xfId="3484"/>
    <cellStyle name="Dziesiętny_Invoices2001Slovakia_Book1_1_Tong von ĐTPT 3 2" xfId="3485"/>
    <cellStyle name="Dziesietny_Invoices2001Slovakia_Book1_1_Tong von ĐTPT 4" xfId="3486"/>
    <cellStyle name="Dziesiętny_Invoices2001Slovakia_Book1_1_Tong von ĐTPT 4" xfId="3487"/>
    <cellStyle name="Dziesietny_Invoices2001Slovakia_Book1_1_Viec Huy dang lam" xfId="3488"/>
    <cellStyle name="Dziesiętny_Invoices2001Slovakia_Book1_1_Viec Huy dang lam" xfId="3489"/>
    <cellStyle name="Dziesietny_Invoices2001Slovakia_Book1_2" xfId="3490"/>
    <cellStyle name="Dziesiętny_Invoices2001Slovakia_Book1_2" xfId="3491"/>
    <cellStyle name="Dziesietny_Invoices2001Slovakia_Book1_2 2" xfId="3492"/>
    <cellStyle name="Dziesiętny_Invoices2001Slovakia_Book1_2 2" xfId="3493"/>
    <cellStyle name="Dziesietny_Invoices2001Slovakia_Book1_2 3" xfId="8561"/>
    <cellStyle name="Dziesiętny_Invoices2001Slovakia_Book1_2 3" xfId="8562"/>
    <cellStyle name="Dziesietny_Invoices2001Slovakia_Book1_2 4" xfId="8563"/>
    <cellStyle name="Dziesiętny_Invoices2001Slovakia_Book1_2 4" xfId="8564"/>
    <cellStyle name="Dziesietny_Invoices2001Slovakia_Book1_2_bieu ke hoach dau thau" xfId="3494"/>
    <cellStyle name="Dziesiętny_Invoices2001Slovakia_Book1_2_bieu ke hoach dau thau" xfId="3495"/>
    <cellStyle name="Dziesietny_Invoices2001Slovakia_Book1_2_bieu ke hoach dau thau 2" xfId="3496"/>
    <cellStyle name="Dziesiętny_Invoices2001Slovakia_Book1_2_bieu ke hoach dau thau 2" xfId="3497"/>
    <cellStyle name="Dziesietny_Invoices2001Slovakia_Book1_2_bieu ke hoach dau thau 2 2" xfId="3498"/>
    <cellStyle name="Dziesiętny_Invoices2001Slovakia_Book1_2_bieu ke hoach dau thau 2 2" xfId="3499"/>
    <cellStyle name="Dziesietny_Invoices2001Slovakia_Book1_2_bieu ke hoach dau thau 3" xfId="3500"/>
    <cellStyle name="Dziesiętny_Invoices2001Slovakia_Book1_2_bieu ke hoach dau thau 3" xfId="3501"/>
    <cellStyle name="Dziesietny_Invoices2001Slovakia_Book1_2_bieu ke hoach dau thau 3 2" xfId="3502"/>
    <cellStyle name="Dziesiętny_Invoices2001Slovakia_Book1_2_bieu ke hoach dau thau 3 2" xfId="3503"/>
    <cellStyle name="Dziesietny_Invoices2001Slovakia_Book1_2_bieu ke hoach dau thau 4" xfId="8565"/>
    <cellStyle name="Dziesiętny_Invoices2001Slovakia_Book1_2_bieu ke hoach dau thau 4" xfId="8566"/>
    <cellStyle name="Dziesietny_Invoices2001Slovakia_Book1_2_bieu ke hoach dau thau truong mam non SKH" xfId="3504"/>
    <cellStyle name="Dziesiętny_Invoices2001Slovakia_Book1_2_bieu ke hoach dau thau truong mam non SKH" xfId="3505"/>
    <cellStyle name="Dziesietny_Invoices2001Slovakia_Book1_2_bieu ke hoach dau thau truong mam non SKH 2" xfId="3506"/>
    <cellStyle name="Dziesiętny_Invoices2001Slovakia_Book1_2_bieu ke hoach dau thau truong mam non SKH 2" xfId="3507"/>
    <cellStyle name="Dziesietny_Invoices2001Slovakia_Book1_2_bieu ke hoach dau thau truong mam non SKH 2 2" xfId="3508"/>
    <cellStyle name="Dziesiętny_Invoices2001Slovakia_Book1_2_bieu ke hoach dau thau truong mam non SKH 2 2" xfId="3509"/>
    <cellStyle name="Dziesietny_Invoices2001Slovakia_Book1_2_bieu ke hoach dau thau truong mam non SKH 3" xfId="3510"/>
    <cellStyle name="Dziesiętny_Invoices2001Slovakia_Book1_2_bieu ke hoach dau thau truong mam non SKH 3" xfId="3511"/>
    <cellStyle name="Dziesietny_Invoices2001Slovakia_Book1_2_bieu ke hoach dau thau truong mam non SKH 3 2" xfId="3512"/>
    <cellStyle name="Dziesiętny_Invoices2001Slovakia_Book1_2_bieu ke hoach dau thau truong mam non SKH 3 2" xfId="3513"/>
    <cellStyle name="Dziesietny_Invoices2001Slovakia_Book1_2_bieu ke hoach dau thau truong mam non SKH 4" xfId="8567"/>
    <cellStyle name="Dziesiętny_Invoices2001Slovakia_Book1_2_bieu ke hoach dau thau truong mam non SKH 4" xfId="8568"/>
    <cellStyle name="Dziesietny_Invoices2001Slovakia_Book1_2_bieu tong hop lai kh von 2011 gui phong TH-KTDN" xfId="3514"/>
    <cellStyle name="Dziesiętny_Invoices2001Slovakia_Book1_2_bieu tong hop lai kh von 2011 gui phong TH-KTDN" xfId="3515"/>
    <cellStyle name="Dziesietny_Invoices2001Slovakia_Book1_2_bieu tong hop lai kh von 2011 gui phong TH-KTDN 2" xfId="3516"/>
    <cellStyle name="Dziesiętny_Invoices2001Slovakia_Book1_2_bieu tong hop lai kh von 2011 gui phong TH-KTDN 2" xfId="3517"/>
    <cellStyle name="Dziesietny_Invoices2001Slovakia_Book1_2_bieu tong hop lai kh von 2011 gui phong TH-KTDN 2 2" xfId="3518"/>
    <cellStyle name="Dziesiętny_Invoices2001Slovakia_Book1_2_bieu tong hop lai kh von 2011 gui phong TH-KTDN 2 2" xfId="3519"/>
    <cellStyle name="Dziesietny_Invoices2001Slovakia_Book1_2_bieu tong hop lai kh von 2011 gui phong TH-KTDN 3" xfId="3520"/>
    <cellStyle name="Dziesiętny_Invoices2001Slovakia_Book1_2_bieu tong hop lai kh von 2011 gui phong TH-KTDN 3" xfId="3521"/>
    <cellStyle name="Dziesietny_Invoices2001Slovakia_Book1_2_bieu tong hop lai kh von 2011 gui phong TH-KTDN 3 2" xfId="3522"/>
    <cellStyle name="Dziesiętny_Invoices2001Slovakia_Book1_2_bieu tong hop lai kh von 2011 gui phong TH-KTDN 3 2" xfId="3523"/>
    <cellStyle name="Dziesietny_Invoices2001Slovakia_Book1_2_bieu tong hop lai kh von 2011 gui phong TH-KTDN 4" xfId="8569"/>
    <cellStyle name="Dziesiętny_Invoices2001Slovakia_Book1_2_bieu tong hop lai kh von 2011 gui phong TH-KTDN 4" xfId="8570"/>
    <cellStyle name="Dziesietny_Invoices2001Slovakia_Book1_2_bieu tong hop lai kh von 2011 gui phong TH-KTDN_BIEU KE HOACH  2015 (KTN 6.11 sua)" xfId="3524"/>
    <cellStyle name="Dziesiętny_Invoices2001Slovakia_Book1_2_bieu tong hop lai kh von 2011 gui phong TH-KTDN_BIEU KE HOACH  2015 (KTN 6.11 sua)" xfId="3525"/>
    <cellStyle name="Dziesietny_Invoices2001Slovakia_Book1_2_Book1" xfId="3526"/>
    <cellStyle name="Dziesiętny_Invoices2001Slovakia_Book1_2_Book1" xfId="3527"/>
    <cellStyle name="Dziesietny_Invoices2001Slovakia_Book1_2_Book1 2" xfId="3528"/>
    <cellStyle name="Dziesiętny_Invoices2001Slovakia_Book1_2_Book1 2" xfId="3529"/>
    <cellStyle name="Dziesietny_Invoices2001Slovakia_Book1_2_Book1 2 2" xfId="3530"/>
    <cellStyle name="Dziesiętny_Invoices2001Slovakia_Book1_2_Book1 2 2" xfId="3531"/>
    <cellStyle name="Dziesietny_Invoices2001Slovakia_Book1_2_Book1 3" xfId="3532"/>
    <cellStyle name="Dziesiętny_Invoices2001Slovakia_Book1_2_Book1 3" xfId="3533"/>
    <cellStyle name="Dziesietny_Invoices2001Slovakia_Book1_2_Book1 3 2" xfId="3534"/>
    <cellStyle name="Dziesiętny_Invoices2001Slovakia_Book1_2_Book1 3 2" xfId="3535"/>
    <cellStyle name="Dziesietny_Invoices2001Slovakia_Book1_2_Book1 4" xfId="8571"/>
    <cellStyle name="Dziesiętny_Invoices2001Slovakia_Book1_2_Book1 4" xfId="8572"/>
    <cellStyle name="Dziesietny_Invoices2001Slovakia_Book1_2_Book1_1" xfId="3536"/>
    <cellStyle name="Dziesiętny_Invoices2001Slovakia_Book1_2_Book1_1" xfId="3537"/>
    <cellStyle name="Dziesietny_Invoices2001Slovakia_Book1_2_Book1_1 2" xfId="3538"/>
    <cellStyle name="Dziesiętny_Invoices2001Slovakia_Book1_2_Book1_1 2" xfId="3539"/>
    <cellStyle name="Dziesietny_Invoices2001Slovakia_Book1_2_Book1_1 2 2" xfId="3540"/>
    <cellStyle name="Dziesiętny_Invoices2001Slovakia_Book1_2_Book1_1 2 2" xfId="3541"/>
    <cellStyle name="Dziesietny_Invoices2001Slovakia_Book1_2_Book1_1 3" xfId="3542"/>
    <cellStyle name="Dziesiętny_Invoices2001Slovakia_Book1_2_Book1_1 3" xfId="3543"/>
    <cellStyle name="Dziesietny_Invoices2001Slovakia_Book1_2_Book1_1 3 2" xfId="3544"/>
    <cellStyle name="Dziesiętny_Invoices2001Slovakia_Book1_2_Book1_1 3 2" xfId="3545"/>
    <cellStyle name="Dziesietny_Invoices2001Slovakia_Book1_2_Book1_1 4" xfId="3546"/>
    <cellStyle name="Dziesiętny_Invoices2001Slovakia_Book1_2_Book1_1 4" xfId="3547"/>
    <cellStyle name="Dziesietny_Invoices2001Slovakia_Book1_2_Book1_Ke hoach 2010 (theo doi 11-8-2010)" xfId="3548"/>
    <cellStyle name="Dziesiętny_Invoices2001Slovakia_Book1_2_Book1_Ke hoach 2010 (theo doi 11-8-2010)" xfId="3549"/>
    <cellStyle name="Dziesietny_Invoices2001Slovakia_Book1_2_Book1_Ke hoach 2010 (theo doi 11-8-2010) 2" xfId="3550"/>
    <cellStyle name="Dziesiętny_Invoices2001Slovakia_Book1_2_Book1_Ke hoach 2010 (theo doi 11-8-2010) 2" xfId="3551"/>
    <cellStyle name="Dziesietny_Invoices2001Slovakia_Book1_2_Book1_Ke hoach 2010 (theo doi 11-8-2010) 2 2" xfId="3552"/>
    <cellStyle name="Dziesiętny_Invoices2001Slovakia_Book1_2_Book1_Ke hoach 2010 (theo doi 11-8-2010) 2 2" xfId="3553"/>
    <cellStyle name="Dziesietny_Invoices2001Slovakia_Book1_2_Book1_Ke hoach 2010 (theo doi 11-8-2010) 3" xfId="3554"/>
    <cellStyle name="Dziesiętny_Invoices2001Slovakia_Book1_2_Book1_Ke hoach 2010 (theo doi 11-8-2010) 3" xfId="3555"/>
    <cellStyle name="Dziesietny_Invoices2001Slovakia_Book1_2_Book1_Ke hoach 2010 (theo doi 11-8-2010) 3 2" xfId="3556"/>
    <cellStyle name="Dziesiętny_Invoices2001Slovakia_Book1_2_Book1_Ke hoach 2010 (theo doi 11-8-2010) 3 2" xfId="3557"/>
    <cellStyle name="Dziesietny_Invoices2001Slovakia_Book1_2_Book1_Ke hoach 2010 (theo doi 11-8-2010) 4" xfId="8573"/>
    <cellStyle name="Dziesiętny_Invoices2001Slovakia_Book1_2_Book1_Ke hoach 2010 (theo doi 11-8-2010) 4" xfId="8574"/>
    <cellStyle name="Dziesietny_Invoices2001Slovakia_Book1_2_Book1_Ke hoach 2010 (theo doi 11-8-2010)_BIEU KE HOACH  2015 (KTN 6.11 sua)" xfId="3558"/>
    <cellStyle name="Dziesiętny_Invoices2001Slovakia_Book1_2_Book1_Ke hoach 2010 (theo doi 11-8-2010)_BIEU KE HOACH  2015 (KTN 6.11 sua)" xfId="3559"/>
    <cellStyle name="Dziesietny_Invoices2001Slovakia_Book1_2_Book1_ke hoach dau thau 30-6-2010" xfId="3560"/>
    <cellStyle name="Dziesiętny_Invoices2001Slovakia_Book1_2_Book1_ke hoach dau thau 30-6-2010" xfId="3561"/>
    <cellStyle name="Dziesietny_Invoices2001Slovakia_Book1_2_Book1_ke hoach dau thau 30-6-2010 2" xfId="3562"/>
    <cellStyle name="Dziesiętny_Invoices2001Slovakia_Book1_2_Book1_ke hoach dau thau 30-6-2010 2" xfId="3563"/>
    <cellStyle name="Dziesietny_Invoices2001Slovakia_Book1_2_Book1_ke hoach dau thau 30-6-2010 2 2" xfId="3564"/>
    <cellStyle name="Dziesiętny_Invoices2001Slovakia_Book1_2_Book1_ke hoach dau thau 30-6-2010 2 2" xfId="3565"/>
    <cellStyle name="Dziesietny_Invoices2001Slovakia_Book1_2_Book1_ke hoach dau thau 30-6-2010 3" xfId="3566"/>
    <cellStyle name="Dziesiętny_Invoices2001Slovakia_Book1_2_Book1_ke hoach dau thau 30-6-2010 3" xfId="3567"/>
    <cellStyle name="Dziesietny_Invoices2001Slovakia_Book1_2_Book1_ke hoach dau thau 30-6-2010 3 2" xfId="3568"/>
    <cellStyle name="Dziesiętny_Invoices2001Slovakia_Book1_2_Book1_ke hoach dau thau 30-6-2010 3 2" xfId="3569"/>
    <cellStyle name="Dziesietny_Invoices2001Slovakia_Book1_2_Book1_ke hoach dau thau 30-6-2010 4" xfId="8575"/>
    <cellStyle name="Dziesiętny_Invoices2001Slovakia_Book1_2_Book1_ke hoach dau thau 30-6-2010 4" xfId="8576"/>
    <cellStyle name="Dziesietny_Invoices2001Slovakia_Book1_2_Book1_ke hoach dau thau 30-6-2010_BIEU KE HOACH  2015 (KTN 6.11 sua)" xfId="3570"/>
    <cellStyle name="Dziesiętny_Invoices2001Slovakia_Book1_2_Book1_ke hoach dau thau 30-6-2010_BIEU KE HOACH  2015 (KTN 6.11 sua)" xfId="3571"/>
    <cellStyle name="Dziesietny_Invoices2001Slovakia_Book1_2_Copy of KH PHAN BO VON ĐỐI ỨNG NAM 2011 (30 TY phuong án gop WB)" xfId="3572"/>
    <cellStyle name="Dziesiętny_Invoices2001Slovakia_Book1_2_Copy of KH PHAN BO VON ĐỐI ỨNG NAM 2011 (30 TY phuong án gop WB)" xfId="3573"/>
    <cellStyle name="Dziesietny_Invoices2001Slovakia_Book1_2_Copy of KH PHAN BO VON ĐỐI ỨNG NAM 2011 (30 TY phuong án gop WB) 2" xfId="3574"/>
    <cellStyle name="Dziesiętny_Invoices2001Slovakia_Book1_2_Copy of KH PHAN BO VON ĐỐI ỨNG NAM 2011 (30 TY phuong án gop WB) 2" xfId="3575"/>
    <cellStyle name="Dziesietny_Invoices2001Slovakia_Book1_2_Copy of KH PHAN BO VON ĐỐI ỨNG NAM 2011 (30 TY phuong án gop WB) 2 2" xfId="3576"/>
    <cellStyle name="Dziesiętny_Invoices2001Slovakia_Book1_2_Copy of KH PHAN BO VON ĐỐI ỨNG NAM 2011 (30 TY phuong án gop WB) 2 2" xfId="3577"/>
    <cellStyle name="Dziesietny_Invoices2001Slovakia_Book1_2_Copy of KH PHAN BO VON ĐỐI ỨNG NAM 2011 (30 TY phuong án gop WB) 3" xfId="3578"/>
    <cellStyle name="Dziesiętny_Invoices2001Slovakia_Book1_2_Copy of KH PHAN BO VON ĐỐI ỨNG NAM 2011 (30 TY phuong án gop WB) 3" xfId="3579"/>
    <cellStyle name="Dziesietny_Invoices2001Slovakia_Book1_2_Copy of KH PHAN BO VON ĐỐI ỨNG NAM 2011 (30 TY phuong án gop WB) 3 2" xfId="3580"/>
    <cellStyle name="Dziesiętny_Invoices2001Slovakia_Book1_2_Copy of KH PHAN BO VON ĐỐI ỨNG NAM 2011 (30 TY phuong án gop WB) 3 2" xfId="3581"/>
    <cellStyle name="Dziesietny_Invoices2001Slovakia_Book1_2_Copy of KH PHAN BO VON ĐỐI ỨNG NAM 2011 (30 TY phuong án gop WB) 4" xfId="8577"/>
    <cellStyle name="Dziesiętny_Invoices2001Slovakia_Book1_2_Copy of KH PHAN BO VON ĐỐI ỨNG NAM 2011 (30 TY phuong án gop WB) 4" xfId="8578"/>
    <cellStyle name="Dziesietny_Invoices2001Slovakia_Book1_2_Copy of KH PHAN BO VON ĐỐI ỨNG NAM 2011 (30 TY phuong án gop WB)_BIEU KE HOACH  2015 (KTN 6.11 sua)" xfId="3582"/>
    <cellStyle name="Dziesiętny_Invoices2001Slovakia_Book1_2_Copy of KH PHAN BO VON ĐỐI ỨNG NAM 2011 (30 TY phuong án gop WB)_BIEU KE HOACH  2015 (KTN 6.11 sua)" xfId="3583"/>
    <cellStyle name="Dziesietny_Invoices2001Slovakia_Book1_2_Danh Mục KCM trinh BKH 2011 (BS 30A)" xfId="3584"/>
    <cellStyle name="Dziesiętny_Invoices2001Slovakia_Book1_2_Danh Mục KCM trinh BKH 2011 (BS 30A)" xfId="3585"/>
    <cellStyle name="Dziesietny_Invoices2001Slovakia_Book1_2_DTTD chieng chan Tham lai 29-9-2009" xfId="3586"/>
    <cellStyle name="Dziesiętny_Invoices2001Slovakia_Book1_2_DTTD chieng chan Tham lai 29-9-2009" xfId="3587"/>
    <cellStyle name="Dziesietny_Invoices2001Slovakia_Book1_2_DTTD chieng chan Tham lai 29-9-2009 2" xfId="3588"/>
    <cellStyle name="Dziesiętny_Invoices2001Slovakia_Book1_2_DTTD chieng chan Tham lai 29-9-2009 2" xfId="3589"/>
    <cellStyle name="Dziesietny_Invoices2001Slovakia_Book1_2_DTTD chieng chan Tham lai 29-9-2009 2 2" xfId="3590"/>
    <cellStyle name="Dziesiętny_Invoices2001Slovakia_Book1_2_DTTD chieng chan Tham lai 29-9-2009 2 2" xfId="3591"/>
    <cellStyle name="Dziesietny_Invoices2001Slovakia_Book1_2_DTTD chieng chan Tham lai 29-9-2009 3" xfId="3592"/>
    <cellStyle name="Dziesiętny_Invoices2001Slovakia_Book1_2_DTTD chieng chan Tham lai 29-9-2009 3" xfId="3593"/>
    <cellStyle name="Dziesietny_Invoices2001Slovakia_Book1_2_DTTD chieng chan Tham lai 29-9-2009 3 2" xfId="3594"/>
    <cellStyle name="Dziesiętny_Invoices2001Slovakia_Book1_2_DTTD chieng chan Tham lai 29-9-2009 3 2" xfId="3595"/>
    <cellStyle name="Dziesietny_Invoices2001Slovakia_Book1_2_DTTD chieng chan Tham lai 29-9-2009 4" xfId="8579"/>
    <cellStyle name="Dziesiętny_Invoices2001Slovakia_Book1_2_DTTD chieng chan Tham lai 29-9-2009 4" xfId="8580"/>
    <cellStyle name="Dziesietny_Invoices2001Slovakia_Book1_2_DTTD chieng chan Tham lai 29-9-2009_BIEU KE HOACH  2015 (KTN 6.11 sua)" xfId="3596"/>
    <cellStyle name="Dziesiętny_Invoices2001Slovakia_Book1_2_DTTD chieng chan Tham lai 29-9-2009_BIEU KE HOACH  2015 (KTN 6.11 sua)" xfId="3597"/>
    <cellStyle name="Dziesietny_Invoices2001Slovakia_Book1_2_Du toan nuoc San Thang (GD2)" xfId="3598"/>
    <cellStyle name="Dziesiętny_Invoices2001Slovakia_Book1_2_Du toan nuoc San Thang (GD2)" xfId="3599"/>
    <cellStyle name="Dziesietny_Invoices2001Slovakia_Book1_2_Du toan nuoc San Thang (GD2) 2" xfId="3600"/>
    <cellStyle name="Dziesiętny_Invoices2001Slovakia_Book1_2_Du toan nuoc San Thang (GD2) 2" xfId="3601"/>
    <cellStyle name="Dziesietny_Invoices2001Slovakia_Book1_2_Du toan nuoc San Thang (GD2) 2 2" xfId="3602"/>
    <cellStyle name="Dziesiętny_Invoices2001Slovakia_Book1_2_Du toan nuoc San Thang (GD2) 2 2" xfId="3603"/>
    <cellStyle name="Dziesietny_Invoices2001Slovakia_Book1_2_Du toan nuoc San Thang (GD2) 3" xfId="3604"/>
    <cellStyle name="Dziesiętny_Invoices2001Slovakia_Book1_2_Du toan nuoc San Thang (GD2) 3" xfId="3605"/>
    <cellStyle name="Dziesietny_Invoices2001Slovakia_Book1_2_Du toan nuoc San Thang (GD2) 3 2" xfId="3606"/>
    <cellStyle name="Dziesiętny_Invoices2001Slovakia_Book1_2_Du toan nuoc San Thang (GD2) 3 2" xfId="3607"/>
    <cellStyle name="Dziesietny_Invoices2001Slovakia_Book1_2_Du toan nuoc San Thang (GD2) 4" xfId="8581"/>
    <cellStyle name="Dziesiętny_Invoices2001Slovakia_Book1_2_Du toan nuoc San Thang (GD2) 4" xfId="8582"/>
    <cellStyle name="Dziesietny_Invoices2001Slovakia_Book1_2_Ke hoach 2010 (theo doi 11-8-2010)" xfId="3608"/>
    <cellStyle name="Dziesiętny_Invoices2001Slovakia_Book1_2_Ke hoach 2010 (theo doi 11-8-2010)" xfId="3609"/>
    <cellStyle name="Dziesietny_Invoices2001Slovakia_Book1_2_Ke hoach 2010 (theo doi 11-8-2010) 2" xfId="3610"/>
    <cellStyle name="Dziesiętny_Invoices2001Slovakia_Book1_2_Ke hoach 2010 (theo doi 11-8-2010) 2" xfId="3611"/>
    <cellStyle name="Dziesietny_Invoices2001Slovakia_Book1_2_Ke hoach 2010 (theo doi 11-8-2010) 2 2" xfId="3612"/>
    <cellStyle name="Dziesiętny_Invoices2001Slovakia_Book1_2_Ke hoach 2010 (theo doi 11-8-2010) 2 2" xfId="3613"/>
    <cellStyle name="Dziesietny_Invoices2001Slovakia_Book1_2_Ke hoach 2010 (theo doi 11-8-2010) 3" xfId="3614"/>
    <cellStyle name="Dziesiętny_Invoices2001Slovakia_Book1_2_Ke hoach 2010 (theo doi 11-8-2010) 3" xfId="3615"/>
    <cellStyle name="Dziesietny_Invoices2001Slovakia_Book1_2_Ke hoach 2010 (theo doi 11-8-2010) 3 2" xfId="3616"/>
    <cellStyle name="Dziesiętny_Invoices2001Slovakia_Book1_2_Ke hoach 2010 (theo doi 11-8-2010) 3 2" xfId="3617"/>
    <cellStyle name="Dziesietny_Invoices2001Slovakia_Book1_2_Ke hoach 2010 (theo doi 11-8-2010) 4" xfId="8583"/>
    <cellStyle name="Dziesiętny_Invoices2001Slovakia_Book1_2_Ke hoach 2010 (theo doi 11-8-2010) 4" xfId="8584"/>
    <cellStyle name="Dziesietny_Invoices2001Slovakia_Book1_2_Ke hoach 2010 ngay 31-01" xfId="3618"/>
    <cellStyle name="Dziesiętny_Invoices2001Slovakia_Book1_2_Ke hoach 2010 ngay 31-01" xfId="3619"/>
    <cellStyle name="Dziesietny_Invoices2001Slovakia_Book1_2_Ke hoach 2010 ngay 31-01 2" xfId="3620"/>
    <cellStyle name="Dziesiętny_Invoices2001Slovakia_Book1_2_Ke hoach 2010 ngay 31-01 2" xfId="3621"/>
    <cellStyle name="Dziesietny_Invoices2001Slovakia_Book1_2_Ke hoach 2010 ngay 31-01 2 2" xfId="3622"/>
    <cellStyle name="Dziesiętny_Invoices2001Slovakia_Book1_2_Ke hoach 2010 ngay 31-01 2 2" xfId="3623"/>
    <cellStyle name="Dziesietny_Invoices2001Slovakia_Book1_2_Ke hoach 2010 ngay 31-01 3" xfId="3624"/>
    <cellStyle name="Dziesiętny_Invoices2001Slovakia_Book1_2_Ke hoach 2010 ngay 31-01 3" xfId="3625"/>
    <cellStyle name="Dziesietny_Invoices2001Slovakia_Book1_2_Ke hoach 2010 ngay 31-01 3 2" xfId="3626"/>
    <cellStyle name="Dziesiętny_Invoices2001Slovakia_Book1_2_Ke hoach 2010 ngay 31-01 3 2" xfId="3627"/>
    <cellStyle name="Dziesietny_Invoices2001Slovakia_Book1_2_Ke hoach 2010 ngay 31-01 4" xfId="8585"/>
    <cellStyle name="Dziesiętny_Invoices2001Slovakia_Book1_2_Ke hoach 2010 ngay 31-01 4" xfId="8586"/>
    <cellStyle name="Dziesietny_Invoices2001Slovakia_Book1_2_ke hoach dau thau 30-6-2010" xfId="3628"/>
    <cellStyle name="Dziesiętny_Invoices2001Slovakia_Book1_2_ke hoach dau thau 30-6-2010" xfId="3629"/>
    <cellStyle name="Dziesietny_Invoices2001Slovakia_Book1_2_ke hoach dau thau 30-6-2010 2" xfId="3630"/>
    <cellStyle name="Dziesiętny_Invoices2001Slovakia_Book1_2_ke hoach dau thau 30-6-2010 2" xfId="3631"/>
    <cellStyle name="Dziesietny_Invoices2001Slovakia_Book1_2_ke hoach dau thau 30-6-2010 2 2" xfId="3632"/>
    <cellStyle name="Dziesiętny_Invoices2001Slovakia_Book1_2_ke hoach dau thau 30-6-2010 2 2" xfId="3633"/>
    <cellStyle name="Dziesietny_Invoices2001Slovakia_Book1_2_ke hoach dau thau 30-6-2010 3" xfId="3634"/>
    <cellStyle name="Dziesiętny_Invoices2001Slovakia_Book1_2_ke hoach dau thau 30-6-2010 3" xfId="3635"/>
    <cellStyle name="Dziesietny_Invoices2001Slovakia_Book1_2_ke hoach dau thau 30-6-2010 3 2" xfId="3636"/>
    <cellStyle name="Dziesiętny_Invoices2001Slovakia_Book1_2_ke hoach dau thau 30-6-2010 3 2" xfId="3637"/>
    <cellStyle name="Dziesietny_Invoices2001Slovakia_Book1_2_ke hoach dau thau 30-6-2010 4" xfId="8587"/>
    <cellStyle name="Dziesiętny_Invoices2001Slovakia_Book1_2_ke hoach dau thau 30-6-2010 4" xfId="8588"/>
    <cellStyle name="Dziesietny_Invoices2001Slovakia_Book1_2_KH Von 2012 gui BKH 1" xfId="3638"/>
    <cellStyle name="Dziesiętny_Invoices2001Slovakia_Book1_2_KH Von 2012 gui BKH 1" xfId="3639"/>
    <cellStyle name="Dziesietny_Invoices2001Slovakia_Book1_2_KH Von 2012 gui BKH 1 2" xfId="3640"/>
    <cellStyle name="Dziesiętny_Invoices2001Slovakia_Book1_2_KH Von 2012 gui BKH 1 2" xfId="3641"/>
    <cellStyle name="Dziesietny_Invoices2001Slovakia_Book1_2_KH Von 2012 gui BKH 1 2 2" xfId="3642"/>
    <cellStyle name="Dziesiętny_Invoices2001Slovakia_Book1_2_KH Von 2012 gui BKH 1 2 2" xfId="3643"/>
    <cellStyle name="Dziesietny_Invoices2001Slovakia_Book1_2_KH Von 2012 gui BKH 1 3" xfId="3644"/>
    <cellStyle name="Dziesiętny_Invoices2001Slovakia_Book1_2_KH Von 2012 gui BKH 1 3" xfId="3645"/>
    <cellStyle name="Dziesietny_Invoices2001Slovakia_Book1_2_KH Von 2012 gui BKH 1 3 2" xfId="3646"/>
    <cellStyle name="Dziesiętny_Invoices2001Slovakia_Book1_2_KH Von 2012 gui BKH 1 3 2" xfId="3647"/>
    <cellStyle name="Dziesietny_Invoices2001Slovakia_Book1_2_KH Von 2012 gui BKH 1 4" xfId="8589"/>
    <cellStyle name="Dziesiętny_Invoices2001Slovakia_Book1_2_KH Von 2012 gui BKH 1 4" xfId="8590"/>
    <cellStyle name="Dziesietny_Invoices2001Slovakia_Book1_2_KH Von 2012 gui BKH 1_BIEU KE HOACH  2015 (KTN 6.11 sua)" xfId="3648"/>
    <cellStyle name="Dziesiętny_Invoices2001Slovakia_Book1_2_KH Von 2012 gui BKH 1_BIEU KE HOACH  2015 (KTN 6.11 sua)" xfId="3649"/>
    <cellStyle name="Dziesietny_Invoices2001Slovakia_Book1_2_KH Von 2012 gui BKH 2" xfId="3650"/>
    <cellStyle name="Dziesiętny_Invoices2001Slovakia_Book1_2_KH Von 2012 gui BKH 2" xfId="3651"/>
    <cellStyle name="Dziesietny_Invoices2001Slovakia_Book1_2_KH Von 2012 gui BKH 2 2" xfId="3652"/>
    <cellStyle name="Dziesiętny_Invoices2001Slovakia_Book1_2_KH Von 2012 gui BKH 2 2" xfId="3653"/>
    <cellStyle name="Dziesietny_Invoices2001Slovakia_Book1_2_KH Von 2012 gui BKH 2 2 2" xfId="3654"/>
    <cellStyle name="Dziesiętny_Invoices2001Slovakia_Book1_2_KH Von 2012 gui BKH 2 2 2" xfId="3655"/>
    <cellStyle name="Dziesietny_Invoices2001Slovakia_Book1_2_KH Von 2012 gui BKH 2 3" xfId="3656"/>
    <cellStyle name="Dziesiętny_Invoices2001Slovakia_Book1_2_KH Von 2012 gui BKH 2 3" xfId="3657"/>
    <cellStyle name="Dziesietny_Invoices2001Slovakia_Book1_2_KH Von 2012 gui BKH 2 3 2" xfId="3658"/>
    <cellStyle name="Dziesiętny_Invoices2001Slovakia_Book1_2_KH Von 2012 gui BKH 2 3 2" xfId="3659"/>
    <cellStyle name="Dziesietny_Invoices2001Slovakia_Book1_2_KH Von 2012 gui BKH 2 4" xfId="8591"/>
    <cellStyle name="Dziesiętny_Invoices2001Slovakia_Book1_2_KH Von 2012 gui BKH 2 4" xfId="8592"/>
    <cellStyle name="Dziesietny_Invoices2001Slovakia_Book1_2_QD ke hoach dau thau" xfId="3660"/>
    <cellStyle name="Dziesiętny_Invoices2001Slovakia_Book1_2_QD ke hoach dau thau" xfId="3661"/>
    <cellStyle name="Dziesietny_Invoices2001Slovakia_Book1_2_QD ke hoach dau thau 2" xfId="3662"/>
    <cellStyle name="Dziesiętny_Invoices2001Slovakia_Book1_2_QD ke hoach dau thau 2" xfId="3663"/>
    <cellStyle name="Dziesietny_Invoices2001Slovakia_Book1_2_QD ke hoach dau thau 2 2" xfId="3664"/>
    <cellStyle name="Dziesiętny_Invoices2001Slovakia_Book1_2_QD ke hoach dau thau 2 2" xfId="3665"/>
    <cellStyle name="Dziesietny_Invoices2001Slovakia_Book1_2_QD ke hoach dau thau 3" xfId="3666"/>
    <cellStyle name="Dziesiętny_Invoices2001Slovakia_Book1_2_QD ke hoach dau thau 3" xfId="3667"/>
    <cellStyle name="Dziesietny_Invoices2001Slovakia_Book1_2_QD ke hoach dau thau 3 2" xfId="3668"/>
    <cellStyle name="Dziesiętny_Invoices2001Slovakia_Book1_2_QD ke hoach dau thau 3 2" xfId="3669"/>
    <cellStyle name="Dziesietny_Invoices2001Slovakia_Book1_2_QD ke hoach dau thau 4" xfId="8593"/>
    <cellStyle name="Dziesiętny_Invoices2001Slovakia_Book1_2_QD ke hoach dau thau 4" xfId="8594"/>
    <cellStyle name="Dziesietny_Invoices2001Slovakia_Book1_2_Ra soat KH von 2011 (Huy-11-11-11)" xfId="3670"/>
    <cellStyle name="Dziesiętny_Invoices2001Slovakia_Book1_2_Ra soat KH von 2011 (Huy-11-11-11)" xfId="3671"/>
    <cellStyle name="Dziesietny_Invoices2001Slovakia_Book1_2_Ra soat KH von 2011 (Huy-11-11-11) 2" xfId="3672"/>
    <cellStyle name="Dziesiętny_Invoices2001Slovakia_Book1_2_Ra soat KH von 2011 (Huy-11-11-11) 2" xfId="3673"/>
    <cellStyle name="Dziesietny_Invoices2001Slovakia_Book1_2_Ra soat KH von 2011 (Huy-11-11-11) 2 2" xfId="3674"/>
    <cellStyle name="Dziesiętny_Invoices2001Slovakia_Book1_2_Ra soat KH von 2011 (Huy-11-11-11) 2 2" xfId="3675"/>
    <cellStyle name="Dziesietny_Invoices2001Slovakia_Book1_2_Ra soat KH von 2011 (Huy-11-11-11) 3" xfId="3676"/>
    <cellStyle name="Dziesiętny_Invoices2001Slovakia_Book1_2_Ra soat KH von 2011 (Huy-11-11-11) 3" xfId="3677"/>
    <cellStyle name="Dziesietny_Invoices2001Slovakia_Book1_2_Ra soat KH von 2011 (Huy-11-11-11) 3 2" xfId="3678"/>
    <cellStyle name="Dziesiętny_Invoices2001Slovakia_Book1_2_Ra soat KH von 2011 (Huy-11-11-11) 3 2" xfId="3679"/>
    <cellStyle name="Dziesietny_Invoices2001Slovakia_Book1_2_Ra soat KH von 2011 (Huy-11-11-11) 4" xfId="3680"/>
    <cellStyle name="Dziesiętny_Invoices2001Slovakia_Book1_2_Ra soat KH von 2011 (Huy-11-11-11) 4" xfId="3681"/>
    <cellStyle name="Dziesietny_Invoices2001Slovakia_Book1_2_tinh toan hoang ha" xfId="3682"/>
    <cellStyle name="Dziesiętny_Invoices2001Slovakia_Book1_2_tinh toan hoang ha" xfId="3683"/>
    <cellStyle name="Dziesietny_Invoices2001Slovakia_Book1_2_tinh toan hoang ha 2" xfId="3684"/>
    <cellStyle name="Dziesiętny_Invoices2001Slovakia_Book1_2_tinh toan hoang ha 2" xfId="3685"/>
    <cellStyle name="Dziesietny_Invoices2001Slovakia_Book1_2_tinh toan hoang ha 2 2" xfId="3686"/>
    <cellStyle name="Dziesiętny_Invoices2001Slovakia_Book1_2_tinh toan hoang ha 2 2" xfId="3687"/>
    <cellStyle name="Dziesietny_Invoices2001Slovakia_Book1_2_tinh toan hoang ha 3" xfId="3688"/>
    <cellStyle name="Dziesiętny_Invoices2001Slovakia_Book1_2_tinh toan hoang ha 3" xfId="3689"/>
    <cellStyle name="Dziesietny_Invoices2001Slovakia_Book1_2_tinh toan hoang ha 3 2" xfId="3690"/>
    <cellStyle name="Dziesiętny_Invoices2001Slovakia_Book1_2_tinh toan hoang ha 3 2" xfId="3691"/>
    <cellStyle name="Dziesietny_Invoices2001Slovakia_Book1_2_tinh toan hoang ha 4" xfId="8595"/>
    <cellStyle name="Dziesiętny_Invoices2001Slovakia_Book1_2_tinh toan hoang ha 4" xfId="8596"/>
    <cellStyle name="Dziesietny_Invoices2001Slovakia_Book1_2_Tong von ĐTPT" xfId="3692"/>
    <cellStyle name="Dziesiętny_Invoices2001Slovakia_Book1_2_Tong von ĐTPT" xfId="3693"/>
    <cellStyle name="Dziesietny_Invoices2001Slovakia_Book1_2_Tong von ĐTPT 2" xfId="3694"/>
    <cellStyle name="Dziesiętny_Invoices2001Slovakia_Book1_2_Tong von ĐTPT 2" xfId="3695"/>
    <cellStyle name="Dziesietny_Invoices2001Slovakia_Book1_2_Tong von ĐTPT 2 2" xfId="3696"/>
    <cellStyle name="Dziesiętny_Invoices2001Slovakia_Book1_2_Tong von ĐTPT 2 2" xfId="3697"/>
    <cellStyle name="Dziesietny_Invoices2001Slovakia_Book1_2_Tong von ĐTPT 3" xfId="3698"/>
    <cellStyle name="Dziesiętny_Invoices2001Slovakia_Book1_2_Tong von ĐTPT 3" xfId="3699"/>
    <cellStyle name="Dziesietny_Invoices2001Slovakia_Book1_2_Tong von ĐTPT 3 2" xfId="3700"/>
    <cellStyle name="Dziesiętny_Invoices2001Slovakia_Book1_2_Tong von ĐTPT 3 2" xfId="3701"/>
    <cellStyle name="Dziesietny_Invoices2001Slovakia_Book1_2_Tong von ĐTPT 4" xfId="8597"/>
    <cellStyle name="Dziesiętny_Invoices2001Slovakia_Book1_2_Tong von ĐTPT 4" xfId="8598"/>
    <cellStyle name="Dziesietny_Invoices2001Slovakia_Book1_2_Viec Huy dang lam" xfId="3702"/>
    <cellStyle name="Dziesiętny_Invoices2001Slovakia_Book1_2_Viec Huy dang lam" xfId="3703"/>
    <cellStyle name="Dziesietny_Invoices2001Slovakia_Book1_3" xfId="3704"/>
    <cellStyle name="Dziesiętny_Invoices2001Slovakia_Book1_3" xfId="3705"/>
    <cellStyle name="Dziesietny_Invoices2001Slovakia_Book1_3 2" xfId="3706"/>
    <cellStyle name="Dziesiętny_Invoices2001Slovakia_Book1_3 2" xfId="3707"/>
    <cellStyle name="Dziesietny_Invoices2001Slovakia_Book1_3 2 2" xfId="3708"/>
    <cellStyle name="Dziesiętny_Invoices2001Slovakia_Book1_3 2 2" xfId="3709"/>
    <cellStyle name="Dziesietny_Invoices2001Slovakia_Book1_3 3" xfId="3710"/>
    <cellStyle name="Dziesiętny_Invoices2001Slovakia_Book1_3 3" xfId="3711"/>
    <cellStyle name="Dziesietny_Invoices2001Slovakia_Book1_3 3 2" xfId="3712"/>
    <cellStyle name="Dziesiętny_Invoices2001Slovakia_Book1_3 3 2" xfId="3713"/>
    <cellStyle name="Dziesietny_Invoices2001Slovakia_Book1_3 4" xfId="8599"/>
    <cellStyle name="Dziesiętny_Invoices2001Slovakia_Book1_3 4" xfId="8600"/>
    <cellStyle name="Dziesietny_Invoices2001Slovakia_Book1_Bao cao 9 thang  XDCB" xfId="3714"/>
    <cellStyle name="Dziesiętny_Invoices2001Slovakia_Book1_Book1" xfId="3715"/>
    <cellStyle name="Dziesietny_Invoices2001Slovakia_Book1_dự toán 30a 2013" xfId="3716"/>
    <cellStyle name="Dziesiętny_Invoices2001Slovakia_Book1_Nhu cau von ung truoc 2011 Tha h Hoa + Nge An gui TW" xfId="3717"/>
    <cellStyle name="Dziesietny_Invoices2001Slovakia_Book1_Tong hop Cac tuyen(9-1-06)" xfId="3718"/>
    <cellStyle name="Dziesiętny_Invoices2001Slovakia_Book1_Tong hop Cac tuyen(9-1-06)" xfId="3719"/>
    <cellStyle name="Dziesietny_Invoices2001Slovakia_Book1_Tong hop Cac tuyen(9-1-06)_bieu tong hop lai kh von 2011 gui phong TH-KTDN" xfId="3720"/>
    <cellStyle name="Dziesiętny_Invoices2001Slovakia_Book1_Tong hop Cac tuyen(9-1-06)_bieu tong hop lai kh von 2011 gui phong TH-KTDN" xfId="3721"/>
    <cellStyle name="Dziesietny_Invoices2001Slovakia_Book1_Tong hop Cac tuyen(9-1-06)_Copy of KH PHAN BO VON ĐỐI ỨNG NAM 2011 (30 TY phuong án gop WB)" xfId="3722"/>
    <cellStyle name="Dziesiętny_Invoices2001Slovakia_Book1_Tong hop Cac tuyen(9-1-06)_Copy of KH PHAN BO VON ĐỐI ỨNG NAM 2011 (30 TY phuong án gop WB)" xfId="3723"/>
    <cellStyle name="Dziesietny_Invoices2001Slovakia_Book1_Tong hop Cac tuyen(9-1-06)_Ke hoach 2010 (theo doi 11-8-2010)" xfId="3724"/>
    <cellStyle name="Dziesiętny_Invoices2001Slovakia_Book1_Tong hop Cac tuyen(9-1-06)_Ke hoach 2010 (theo doi 11-8-2010)" xfId="3725"/>
    <cellStyle name="Dziesietny_Invoices2001Slovakia_Book1_Tong hop Cac tuyen(9-1-06)_KH Von 2012 gui BKH 1" xfId="3726"/>
    <cellStyle name="Dziesiętny_Invoices2001Slovakia_Book1_Tong hop Cac tuyen(9-1-06)_KH Von 2012 gui BKH 1" xfId="3727"/>
    <cellStyle name="Dziesietny_Invoices2001Slovakia_Book1_Tong hop Cac tuyen(9-1-06)_QD ke hoach dau thau" xfId="3728"/>
    <cellStyle name="Dziesiętny_Invoices2001Slovakia_Book1_Tong hop Cac tuyen(9-1-06)_QD ke hoach dau thau" xfId="3729"/>
    <cellStyle name="Dziesietny_Invoices2001Slovakia_Book1_Tong hop Cac tuyen(9-1-06)_Tong von ĐTPT" xfId="3730"/>
    <cellStyle name="Dziesiętny_Invoices2001Slovakia_Book1_Tong hop Cac tuyen(9-1-06)_Tong von ĐTPT" xfId="3731"/>
    <cellStyle name="Dziesietny_Invoices2001Slovakia_Book1_ung truoc 2011 NSTW Thanh Hoa + Nge An gui Thu 12-5" xfId="3732"/>
    <cellStyle name="Dziesiętny_Invoices2001Slovakia_Book1_ung truoc 2011 NSTW Thanh Hoa + Nge An gui Thu 12-5" xfId="3733"/>
    <cellStyle name="Dziesietny_Invoices2001Slovakia_Chi tieu KH nam 2009" xfId="3734"/>
    <cellStyle name="Dziesiętny_Invoices2001Slovakia_Chi tieu KH nam 2009" xfId="3735"/>
    <cellStyle name="Dziesietny_Invoices2001Slovakia_Copy of KH PHAN BO VON ĐỐI ỨNG NAM 2011 (30 TY phuong án gop WB)" xfId="3736"/>
    <cellStyle name="Dziesiętny_Invoices2001Slovakia_Copy of KH PHAN BO VON ĐỐI ỨNG NAM 2011 (30 TY phuong án gop WB)" xfId="3737"/>
    <cellStyle name="Dziesietny_Invoices2001Slovakia_Copy of KH PHAN BO VON ĐỐI ỨNG NAM 2011 (30 TY phuong án gop WB) 2" xfId="3738"/>
    <cellStyle name="Dziesiętny_Invoices2001Slovakia_Copy of KH PHAN BO VON ĐỐI ỨNG NAM 2011 (30 TY phuong án gop WB) 2" xfId="3739"/>
    <cellStyle name="Dziesietny_Invoices2001Slovakia_Copy of KH PHAN BO VON ĐỐI ỨNG NAM 2011 (30 TY phuong án gop WB) 2 2" xfId="3740"/>
    <cellStyle name="Dziesiętny_Invoices2001Slovakia_Copy of KH PHAN BO VON ĐỐI ỨNG NAM 2011 (30 TY phuong án gop WB) 2 2" xfId="3741"/>
    <cellStyle name="Dziesietny_Invoices2001Slovakia_Copy of KH PHAN BO VON ĐỐI ỨNG NAM 2011 (30 TY phuong án gop WB) 3" xfId="3742"/>
    <cellStyle name="Dziesiętny_Invoices2001Slovakia_Copy of KH PHAN BO VON ĐỐI ỨNG NAM 2011 (30 TY phuong án gop WB) 3" xfId="3743"/>
    <cellStyle name="Dziesietny_Invoices2001Slovakia_Copy of KH PHAN BO VON ĐỐI ỨNG NAM 2011 (30 TY phuong án gop WB) 3 2" xfId="3744"/>
    <cellStyle name="Dziesiętny_Invoices2001Slovakia_Copy of KH PHAN BO VON ĐỐI ỨNG NAM 2011 (30 TY phuong án gop WB) 3 2" xfId="3745"/>
    <cellStyle name="Dziesietny_Invoices2001Slovakia_Copy of KH PHAN BO VON ĐỐI ỨNG NAM 2011 (30 TY phuong án gop WB) 4" xfId="8601"/>
    <cellStyle name="Dziesiętny_Invoices2001Slovakia_Copy of KH PHAN BO VON ĐỐI ỨNG NAM 2011 (30 TY phuong án gop WB) 4" xfId="8602"/>
    <cellStyle name="Dziesietny_Invoices2001Slovakia_Copy of KH PHAN BO VON ĐỐI ỨNG NAM 2011 (30 TY phuong án gop WB)_BIEU KE HOACH  2015 (KTN 6.11 sua)" xfId="3746"/>
    <cellStyle name="Dziesiętny_Invoices2001Slovakia_Copy of KH PHAN BO VON ĐỐI ỨNG NAM 2011 (30 TY phuong án gop WB)_BIEU KE HOACH  2015 (KTN 6.11 sua)" xfId="3747"/>
    <cellStyle name="Dziesietny_Invoices2001Slovakia_Danh Mục KCM trinh BKH 2011 (BS 30A)" xfId="3748"/>
    <cellStyle name="Dziesiętny_Invoices2001Slovakia_Danh Mục KCM trinh BKH 2011 (BS 30A)" xfId="3749"/>
    <cellStyle name="Dziesietny_Invoices2001Slovakia_DT 1751 Muong Khoa" xfId="3750"/>
    <cellStyle name="Dziesiętny_Invoices2001Slovakia_DT 1751 Muong Khoa" xfId="3751"/>
    <cellStyle name="Dziesietny_Invoices2001Slovakia_DT Nam vai" xfId="3752"/>
    <cellStyle name="Dziesiętny_Invoices2001Slovakia_DT tieu hoc diem TDC ban Cho 28-02-09" xfId="3753"/>
    <cellStyle name="Dziesietny_Invoices2001Slovakia_DT truong THPT  quyet thang tinh 04-3-09" xfId="3754"/>
    <cellStyle name="Dziesiętny_Invoices2001Slovakia_DT truong THPT  quyet thang tinh 04-3-09" xfId="3755"/>
    <cellStyle name="Dziesietny_Invoices2001Slovakia_DTTD chieng chan Tham lai 29-9-2009" xfId="3756"/>
    <cellStyle name="Dziesiętny_Invoices2001Slovakia_DTTD chieng chan Tham lai 29-9-2009" xfId="3757"/>
    <cellStyle name="Dziesietny_Invoices2001Slovakia_DTTD chieng chan Tham lai 29-9-2009 2" xfId="3758"/>
    <cellStyle name="Dziesiętny_Invoices2001Slovakia_DTTD chieng chan Tham lai 29-9-2009 2" xfId="3759"/>
    <cellStyle name="Dziesietny_Invoices2001Slovakia_DTTD chieng chan Tham lai 29-9-2009 2 2" xfId="3760"/>
    <cellStyle name="Dziesiętny_Invoices2001Slovakia_DTTD chieng chan Tham lai 29-9-2009 2 2" xfId="3761"/>
    <cellStyle name="Dziesietny_Invoices2001Slovakia_DTTD chieng chan Tham lai 29-9-2009 3" xfId="3762"/>
    <cellStyle name="Dziesiętny_Invoices2001Slovakia_DTTD chieng chan Tham lai 29-9-2009 3" xfId="3763"/>
    <cellStyle name="Dziesietny_Invoices2001Slovakia_DTTD chieng chan Tham lai 29-9-2009 3 2" xfId="3764"/>
    <cellStyle name="Dziesiętny_Invoices2001Slovakia_DTTD chieng chan Tham lai 29-9-2009 3 2" xfId="3765"/>
    <cellStyle name="Dziesietny_Invoices2001Slovakia_DTTD chieng chan Tham lai 29-9-2009 4" xfId="8603"/>
    <cellStyle name="Dziesiętny_Invoices2001Slovakia_DTTD chieng chan Tham lai 29-9-2009 4" xfId="8604"/>
    <cellStyle name="Dziesietny_Invoices2001Slovakia_DTTD chieng chan Tham lai 29-9-2009_BIEU KE HOACH  2015 (KTN 6.11 sua)" xfId="3766"/>
    <cellStyle name="Dziesiętny_Invoices2001Slovakia_DTTD chieng chan Tham lai 29-9-2009_BIEU KE HOACH  2015 (KTN 6.11 sua)" xfId="3767"/>
    <cellStyle name="Dziesietny_Invoices2001Slovakia_d-uong+TDT" xfId="3768"/>
    <cellStyle name="Dziesiętny_Invoices2001Slovakia_GVL" xfId="3769"/>
    <cellStyle name="Dziesietny_Invoices2001Slovakia_Ke hoach 2010 (theo doi 11-8-2010)" xfId="3770"/>
    <cellStyle name="Dziesiętny_Invoices2001Slovakia_Ke hoach 2010 (theo doi 11-8-2010)" xfId="3771"/>
    <cellStyle name="Dziesietny_Invoices2001Slovakia_ke hoach dau thau 30-6-2010" xfId="3772"/>
    <cellStyle name="Dziesiętny_Invoices2001Slovakia_ke hoach dau thau 30-6-2010" xfId="3773"/>
    <cellStyle name="Dziesietny_Invoices2001Slovakia_KH Von 2012 gui BKH 1" xfId="8688"/>
    <cellStyle name="Dziesiętny_Invoices2001Slovakia_KH Von 2012 gui BKH 1" xfId="8689"/>
    <cellStyle name="Dziesietny_Invoices2001Slovakia_KH Von 2012 gui BKH 1 2" xfId="8690"/>
    <cellStyle name="Dziesiętny_Invoices2001Slovakia_KH Von 2012 gui BKH 1 2" xfId="8691"/>
    <cellStyle name="Dziesietny_Invoices2001Slovakia_KH Von 2012 gui BKH 1 2 2" xfId="3774"/>
    <cellStyle name="Dziesiętny_Invoices2001Slovakia_KH Von 2012 gui BKH 1 2 2" xfId="3775"/>
    <cellStyle name="Dziesietny_Invoices2001Slovakia_KH Von 2012 gui BKH 1 3" xfId="3776"/>
    <cellStyle name="Dziesiętny_Invoices2001Slovakia_KH Von 2012 gui BKH 1 3" xfId="3777"/>
    <cellStyle name="Dziesietny_Invoices2001Slovakia_KH Von 2012 gui BKH 1 3 2" xfId="3778"/>
    <cellStyle name="Dziesiętny_Invoices2001Slovakia_KH Von 2012 gui BKH 1 3 2" xfId="3779"/>
    <cellStyle name="Dziesietny_Invoices2001Slovakia_KH Von 2012 gui BKH 1_BIEU KE HOACH  2015 (KTN 6.11 sua)" xfId="3780"/>
    <cellStyle name="Dziesiętny_Invoices2001Slovakia_KH Von 2012 gui BKH 1_BIEU KE HOACH  2015 (KTN 6.11 sua)" xfId="3781"/>
    <cellStyle name="Dziesietny_Invoices2001Slovakia_KL K.C mat duong" xfId="3782"/>
    <cellStyle name="Dziesiętny_Invoices2001Slovakia_Nhµ ®Ó xe" xfId="8692"/>
    <cellStyle name="Dziesietny_Invoices2001Slovakia_Nha bao ve(28-7-05)" xfId="8693"/>
    <cellStyle name="Dziesiętny_Invoices2001Slovakia_Nha bao ve(28-7-05)" xfId="8694"/>
    <cellStyle name="Dziesietny_Invoices2001Slovakia_NHA de xe nguyen du" xfId="8695"/>
    <cellStyle name="Dziesiętny_Invoices2001Slovakia_NHA de xe nguyen du" xfId="3783"/>
    <cellStyle name="Dziesietny_Invoices2001Slovakia_Nhalamviec VTC(25-1-05)" xfId="3784"/>
    <cellStyle name="Dziesiętny_Invoices2001Slovakia_Nhalamviec VTC(25-1-05)" xfId="3785"/>
    <cellStyle name="Dziesietny_Invoices2001Slovakia_Nhalamviec VTC(25-1-05) 2" xfId="3786"/>
    <cellStyle name="Dziesiętny_Invoices2001Slovakia_Nhalamviec VTC(25-1-05) 2" xfId="3787"/>
    <cellStyle name="Dziesietny_Invoices2001Slovakia_Nhalamviec VTC(25-1-05) 3" xfId="8605"/>
    <cellStyle name="Dziesiętny_Invoices2001Slovakia_Nhalamviec VTC(25-1-05) 3" xfId="8606"/>
    <cellStyle name="Dziesietny_Invoices2001Slovakia_Nhalamviec VTC(25-1-05) 4" xfId="8607"/>
    <cellStyle name="Dziesiętny_Invoices2001Slovakia_Nhalamviec VTC(25-1-05) 4" xfId="8608"/>
    <cellStyle name="Dziesietny_Invoices2001Slovakia_Nhu cau von ung truoc 2011 Tha h Hoa + Nge An gui TW" xfId="3788"/>
    <cellStyle name="Dziesiętny_Invoices2001Slovakia_Phan pha do" xfId="3789"/>
    <cellStyle name="Dziesietny_Invoices2001Slovakia_Ra soat KH von 2011 (Huy-11-11-11)" xfId="3790"/>
    <cellStyle name="Dziesiętny_Invoices2001Slovakia_Ra soat KH von 2011 (Huy-11-11-11)" xfId="3791"/>
    <cellStyle name="Dziesietny_Invoices2001Slovakia_Sheet2" xfId="3792"/>
    <cellStyle name="Dziesiętny_Invoices2001Slovakia_Sheet2" xfId="3793"/>
    <cellStyle name="Dziesietny_Invoices2001Slovakia_TDT KHANH HOA" xfId="3794"/>
    <cellStyle name="Dziesiętny_Invoices2001Slovakia_TDT KHANH HOA" xfId="3795"/>
    <cellStyle name="Dziesietny_Invoices2001Slovakia_TDT KHANH HOA 2" xfId="3796"/>
    <cellStyle name="Dziesiętny_Invoices2001Slovakia_TDT KHANH HOA 2" xfId="3797"/>
    <cellStyle name="Dziesietny_Invoices2001Slovakia_TDT KHANH HOA 3" xfId="3798"/>
    <cellStyle name="Dziesiętny_Invoices2001Slovakia_TDT KHANH HOA 3" xfId="3799"/>
    <cellStyle name="Dziesietny_Invoices2001Slovakia_TDT KHANH HOA 4" xfId="3800"/>
    <cellStyle name="Dziesiętny_Invoices2001Slovakia_TDT KHANH HOA 4" xfId="3801"/>
    <cellStyle name="Dziesietny_Invoices2001Slovakia_TDT KHANH HOA_bao_cao_TH_th_cong_tac_dau_thau_-_ngay251209" xfId="3802"/>
    <cellStyle name="Dziesiętny_Invoices2001Slovakia_TDT KHANH HOA_bao_cao_TH_th_cong_tac_dau_thau_-_ngay251209" xfId="3803"/>
    <cellStyle name="Dziesietny_Invoices2001Slovakia_TDT KHANH HOA_Bieu chi tieu KH 2014 (Huy-04-11)" xfId="3804"/>
    <cellStyle name="Dziesiętny_Invoices2001Slovakia_TDT KHANH HOA_Bieu chi tieu KH 2014 (Huy-04-11)" xfId="3805"/>
    <cellStyle name="Dziesietny_Invoices2001Slovakia_TDT KHANH HOA_bieu ke hoach dau thau" xfId="3806"/>
    <cellStyle name="Dziesiętny_Invoices2001Slovakia_TDT KHANH HOA_bieu ke hoach dau thau" xfId="3807"/>
    <cellStyle name="Dziesietny_Invoices2001Slovakia_TDT KHANH HOA_bieu ke hoach dau thau truong mam non SKH" xfId="3808"/>
    <cellStyle name="Dziesiętny_Invoices2001Slovakia_TDT KHANH HOA_bieu ke hoach dau thau truong mam non SKH" xfId="3809"/>
    <cellStyle name="Dziesietny_Invoices2001Slovakia_TDT KHANH HOA_bieu tong hop lai kh von 2011 gui phong TH-KTDN" xfId="3810"/>
    <cellStyle name="Dziesiętny_Invoices2001Slovakia_TDT KHANH HOA_bieu tong hop lai kh von 2011 gui phong TH-KTDN" xfId="3811"/>
    <cellStyle name="Dziesietny_Invoices2001Slovakia_TDT KHANH HOA_bieu tong hop lai kh von 2011 gui phong TH-KTDN 2" xfId="3812"/>
    <cellStyle name="Dziesiętny_Invoices2001Slovakia_TDT KHANH HOA_bieu tong hop lai kh von 2011 gui phong TH-KTDN 2" xfId="3813"/>
    <cellStyle name="Dziesietny_Invoices2001Slovakia_TDT KHANH HOA_bieu tong hop lai kh von 2011 gui phong TH-KTDN 2 2" xfId="3814"/>
    <cellStyle name="Dziesiętny_Invoices2001Slovakia_TDT KHANH HOA_bieu tong hop lai kh von 2011 gui phong TH-KTDN 2 2" xfId="3815"/>
    <cellStyle name="Dziesietny_Invoices2001Slovakia_TDT KHANH HOA_bieu tong hop lai kh von 2011 gui phong TH-KTDN 3" xfId="3816"/>
    <cellStyle name="Dziesiętny_Invoices2001Slovakia_TDT KHANH HOA_bieu tong hop lai kh von 2011 gui phong TH-KTDN 3" xfId="3817"/>
    <cellStyle name="Dziesietny_Invoices2001Slovakia_TDT KHANH HOA_bieu tong hop lai kh von 2011 gui phong TH-KTDN 3 2" xfId="3818"/>
    <cellStyle name="Dziesiętny_Invoices2001Slovakia_TDT KHANH HOA_bieu tong hop lai kh von 2011 gui phong TH-KTDN 3 2" xfId="3819"/>
    <cellStyle name="Dziesietny_Invoices2001Slovakia_TDT KHANH HOA_bieu tong hop lai kh von 2011 gui phong TH-KTDN 4" xfId="8609"/>
    <cellStyle name="Dziesiętny_Invoices2001Slovakia_TDT KHANH HOA_bieu tong hop lai kh von 2011 gui phong TH-KTDN 4" xfId="8610"/>
    <cellStyle name="Dziesietny_Invoices2001Slovakia_TDT KHANH HOA_bieu tong hop lai kh von 2011 gui phong TH-KTDN_BIEU KE HOACH  2015 (KTN 6.11 sua)" xfId="3820"/>
    <cellStyle name="Dziesiętny_Invoices2001Slovakia_TDT KHANH HOA_bieu tong hop lai kh von 2011 gui phong TH-KTDN_BIEU KE HOACH  2015 (KTN 6.11 sua)" xfId="3821"/>
    <cellStyle name="Dziesietny_Invoices2001Slovakia_TDT KHANH HOA_Book1" xfId="3822"/>
    <cellStyle name="Dziesiętny_Invoices2001Slovakia_TDT KHANH HOA_Book1" xfId="3823"/>
    <cellStyle name="Dziesietny_Invoices2001Slovakia_TDT KHANH HOA_Book1_1" xfId="3824"/>
    <cellStyle name="Dziesiętny_Invoices2001Slovakia_TDT KHANH HOA_Book1_1" xfId="3825"/>
    <cellStyle name="Dziesietny_Invoices2001Slovakia_TDT KHANH HOA_Book1_1_ke hoach dau thau 30-6-2010" xfId="3826"/>
    <cellStyle name="Dziesiętny_Invoices2001Slovakia_TDT KHANH HOA_Book1_1_ke hoach dau thau 30-6-2010" xfId="3827"/>
    <cellStyle name="Dziesietny_Invoices2001Slovakia_TDT KHANH HOA_Book1_2" xfId="3828"/>
    <cellStyle name="Dziesiętny_Invoices2001Slovakia_TDT KHANH HOA_Book1_2" xfId="3829"/>
    <cellStyle name="Dziesietny_Invoices2001Slovakia_TDT KHANH HOA_Book1_Book1" xfId="3830"/>
    <cellStyle name="Dziesiętny_Invoices2001Slovakia_TDT KHANH HOA_Book1_Book1" xfId="3831"/>
    <cellStyle name="Dziesietny_Invoices2001Slovakia_TDT KHANH HOA_Book1_DTTD chieng chan Tham lai 29-9-2009" xfId="3832"/>
    <cellStyle name="Dziesiętny_Invoices2001Slovakia_TDT KHANH HOA_Book1_DTTD chieng chan Tham lai 29-9-2009" xfId="3833"/>
    <cellStyle name="Dziesietny_Invoices2001Slovakia_TDT KHANH HOA_Book1_Ke hoach 2010 (theo doi 11-8-2010)" xfId="3834"/>
    <cellStyle name="Dziesiętny_Invoices2001Slovakia_TDT KHANH HOA_Book1_Ke hoach 2010 (theo doi 11-8-2010)" xfId="3835"/>
    <cellStyle name="Dziesietny_Invoices2001Slovakia_TDT KHANH HOA_Book1_ke hoach dau thau 30-6-2010" xfId="3836"/>
    <cellStyle name="Dziesiętny_Invoices2001Slovakia_TDT KHANH HOA_Book1_ke hoach dau thau 30-6-2010" xfId="3837"/>
    <cellStyle name="Dziesietny_Invoices2001Slovakia_TDT KHANH HOA_Book1_ke hoach dau thau 30-6-2010 2" xfId="3838"/>
    <cellStyle name="Dziesiętny_Invoices2001Slovakia_TDT KHANH HOA_Book1_ke hoach dau thau 30-6-2010 2" xfId="3839"/>
    <cellStyle name="Dziesietny_Invoices2001Slovakia_TDT KHANH HOA_Book1_ke hoach dau thau 30-6-2010 2 2" xfId="3840"/>
    <cellStyle name="Dziesiętny_Invoices2001Slovakia_TDT KHANH HOA_Book1_ke hoach dau thau 30-6-2010 2 2" xfId="3841"/>
    <cellStyle name="Dziesietny_Invoices2001Slovakia_TDT KHANH HOA_Book1_ke hoach dau thau 30-6-2010 3" xfId="3842"/>
    <cellStyle name="Dziesiętny_Invoices2001Slovakia_TDT KHANH HOA_Book1_ke hoach dau thau 30-6-2010 3" xfId="3843"/>
    <cellStyle name="Dziesietny_Invoices2001Slovakia_TDT KHANH HOA_Book1_ke hoach dau thau 30-6-2010 3 2" xfId="3844"/>
    <cellStyle name="Dziesiętny_Invoices2001Slovakia_TDT KHANH HOA_Book1_ke hoach dau thau 30-6-2010 3 2" xfId="3845"/>
    <cellStyle name="Dziesietny_Invoices2001Slovakia_TDT KHANH HOA_Book1_ke hoach dau thau 30-6-2010 4" xfId="8611"/>
    <cellStyle name="Dziesiętny_Invoices2001Slovakia_TDT KHANH HOA_Book1_ke hoach dau thau 30-6-2010 4" xfId="8612"/>
    <cellStyle name="Dziesietny_Invoices2001Slovakia_TDT KHANH HOA_Book1_ke hoach dau thau 30-6-2010_BIEU KE HOACH  2015 (KTN 6.11 sua)" xfId="3846"/>
    <cellStyle name="Dziesiętny_Invoices2001Slovakia_TDT KHANH HOA_Book1_ke hoach dau thau 30-6-2010_BIEU KE HOACH  2015 (KTN 6.11 sua)" xfId="3847"/>
    <cellStyle name="Dziesietny_Invoices2001Slovakia_TDT KHANH HOA_Book1_KH Von 2012 gui BKH 1" xfId="3848"/>
    <cellStyle name="Dziesiętny_Invoices2001Slovakia_TDT KHANH HOA_Book1_KH Von 2012 gui BKH 1" xfId="3849"/>
    <cellStyle name="Dziesietny_Invoices2001Slovakia_TDT KHANH HOA_Book1_KH Von 2012 gui BKH 2" xfId="3850"/>
    <cellStyle name="Dziesiętny_Invoices2001Slovakia_TDT KHANH HOA_Book1_KH Von 2012 gui BKH 2" xfId="3851"/>
    <cellStyle name="Dziesietny_Invoices2001Slovakia_TDT KHANH HOA_Chi tieu KH nam 2009" xfId="3852"/>
    <cellStyle name="Dziesiętny_Invoices2001Slovakia_TDT KHANH HOA_Chi tieu KH nam 2009" xfId="3853"/>
    <cellStyle name="Dziesietny_Invoices2001Slovakia_TDT KHANH HOA_Copy of KH PHAN BO VON ĐỐI ỨNG NAM 2011 (30 TY phuong án gop WB)" xfId="3854"/>
    <cellStyle name="Dziesiętny_Invoices2001Slovakia_TDT KHANH HOA_Copy of KH PHAN BO VON ĐỐI ỨNG NAM 2011 (30 TY phuong án gop WB)" xfId="3855"/>
    <cellStyle name="Dziesietny_Invoices2001Slovakia_TDT KHANH HOA_Copy of KH PHAN BO VON ĐỐI ỨNG NAM 2011 (30 TY phuong án gop WB) 2" xfId="3856"/>
    <cellStyle name="Dziesiętny_Invoices2001Slovakia_TDT KHANH HOA_Copy of KH PHAN BO VON ĐỐI ỨNG NAM 2011 (30 TY phuong án gop WB) 2" xfId="3857"/>
    <cellStyle name="Dziesietny_Invoices2001Slovakia_TDT KHANH HOA_Copy of KH PHAN BO VON ĐỐI ỨNG NAM 2011 (30 TY phuong án gop WB) 2 2" xfId="3858"/>
    <cellStyle name="Dziesiętny_Invoices2001Slovakia_TDT KHANH HOA_Copy of KH PHAN BO VON ĐỐI ỨNG NAM 2011 (30 TY phuong án gop WB) 2 2" xfId="3859"/>
    <cellStyle name="Dziesietny_Invoices2001Slovakia_TDT KHANH HOA_Copy of KH PHAN BO VON ĐỐI ỨNG NAM 2011 (30 TY phuong án gop WB) 3" xfId="3860"/>
    <cellStyle name="Dziesiętny_Invoices2001Slovakia_TDT KHANH HOA_Copy of KH PHAN BO VON ĐỐI ỨNG NAM 2011 (30 TY phuong án gop WB) 3" xfId="3861"/>
    <cellStyle name="Dziesietny_Invoices2001Slovakia_TDT KHANH HOA_Copy of KH PHAN BO VON ĐỐI ỨNG NAM 2011 (30 TY phuong án gop WB) 3 2" xfId="3862"/>
    <cellStyle name="Dziesiętny_Invoices2001Slovakia_TDT KHANH HOA_Copy of KH PHAN BO VON ĐỐI ỨNG NAM 2011 (30 TY phuong án gop WB) 3 2" xfId="3863"/>
    <cellStyle name="Dziesietny_Invoices2001Slovakia_TDT KHANH HOA_Copy of KH PHAN BO VON ĐỐI ỨNG NAM 2011 (30 TY phuong án gop WB) 4" xfId="8613"/>
    <cellStyle name="Dziesiętny_Invoices2001Slovakia_TDT KHANH HOA_Copy of KH PHAN BO VON ĐỐI ỨNG NAM 2011 (30 TY phuong án gop WB) 4" xfId="8614"/>
    <cellStyle name="Dziesietny_Invoices2001Slovakia_TDT KHANH HOA_Copy of KH PHAN BO VON ĐỐI ỨNG NAM 2011 (30 TY phuong án gop WB)_BIEU KE HOACH  2015 (KTN 6.11 sua)" xfId="3864"/>
    <cellStyle name="Dziesiętny_Invoices2001Slovakia_TDT KHANH HOA_Copy of KH PHAN BO VON ĐỐI ỨNG NAM 2011 (30 TY phuong án gop WB)_BIEU KE HOACH  2015 (KTN 6.11 sua)" xfId="3865"/>
    <cellStyle name="Dziesietny_Invoices2001Slovakia_TDT KHANH HOA_Danh Mục KCM trinh BKH 2011 (BS 30A)" xfId="3866"/>
    <cellStyle name="Dziesiętny_Invoices2001Slovakia_TDT KHANH HOA_Danh Mục KCM trinh BKH 2011 (BS 30A)" xfId="3867"/>
    <cellStyle name="Dziesietny_Invoices2001Slovakia_TDT KHANH HOA_DT 1751 Muong Khoa" xfId="3868"/>
    <cellStyle name="Dziesiętny_Invoices2001Slovakia_TDT KHANH HOA_DT 1751 Muong Khoa" xfId="3869"/>
    <cellStyle name="Dziesietny_Invoices2001Slovakia_TDT KHANH HOA_DT tieu hoc diem TDC ban Cho 28-02-09" xfId="3870"/>
    <cellStyle name="Dziesiętny_Invoices2001Slovakia_TDT KHANH HOA_DT tieu hoc diem TDC ban Cho 28-02-09" xfId="3871"/>
    <cellStyle name="Dziesietny_Invoices2001Slovakia_TDT KHANH HOA_DTTD chieng chan Tham lai 29-9-2009" xfId="3872"/>
    <cellStyle name="Dziesiętny_Invoices2001Slovakia_TDT KHANH HOA_DTTD chieng chan Tham lai 29-9-2009" xfId="3873"/>
    <cellStyle name="Dziesietny_Invoices2001Slovakia_TDT KHANH HOA_DTTD chieng chan Tham lai 29-9-2009 2" xfId="3874"/>
    <cellStyle name="Dziesiętny_Invoices2001Slovakia_TDT KHANH HOA_DTTD chieng chan Tham lai 29-9-2009 2" xfId="3875"/>
    <cellStyle name="Dziesietny_Invoices2001Slovakia_TDT KHANH HOA_DTTD chieng chan Tham lai 29-9-2009 2 2" xfId="3876"/>
    <cellStyle name="Dziesiętny_Invoices2001Slovakia_TDT KHANH HOA_DTTD chieng chan Tham lai 29-9-2009 2 2" xfId="3877"/>
    <cellStyle name="Dziesietny_Invoices2001Slovakia_TDT KHANH HOA_DTTD chieng chan Tham lai 29-9-2009 3" xfId="3878"/>
    <cellStyle name="Dziesiętny_Invoices2001Slovakia_TDT KHANH HOA_DTTD chieng chan Tham lai 29-9-2009 3" xfId="3879"/>
    <cellStyle name="Dziesietny_Invoices2001Slovakia_TDT KHANH HOA_DTTD chieng chan Tham lai 29-9-2009 3 2" xfId="3880"/>
    <cellStyle name="Dziesiętny_Invoices2001Slovakia_TDT KHANH HOA_DTTD chieng chan Tham lai 29-9-2009 3 2" xfId="3881"/>
    <cellStyle name="Dziesietny_Invoices2001Slovakia_TDT KHANH HOA_DTTD chieng chan Tham lai 29-9-2009 4" xfId="8615"/>
    <cellStyle name="Dziesiętny_Invoices2001Slovakia_TDT KHANH HOA_DTTD chieng chan Tham lai 29-9-2009 4" xfId="8616"/>
    <cellStyle name="Dziesietny_Invoices2001Slovakia_TDT KHANH HOA_DTTD chieng chan Tham lai 29-9-2009_BIEU KE HOACH  2015 (KTN 6.11 sua)" xfId="3882"/>
    <cellStyle name="Dziesiętny_Invoices2001Slovakia_TDT KHANH HOA_DTTD chieng chan Tham lai 29-9-2009_BIEU KE HOACH  2015 (KTN 6.11 sua)" xfId="3883"/>
    <cellStyle name="Dziesietny_Invoices2001Slovakia_TDT KHANH HOA_Du toan nuoc San Thang (GD2)" xfId="3884"/>
    <cellStyle name="Dziesiętny_Invoices2001Slovakia_TDT KHANH HOA_Du toan nuoc San Thang (GD2)" xfId="3885"/>
    <cellStyle name="Dziesietny_Invoices2001Slovakia_TDT KHANH HOA_GVL" xfId="3886"/>
    <cellStyle name="Dziesiętny_Invoices2001Slovakia_TDT KHANH HOA_GVL" xfId="3887"/>
    <cellStyle name="Dziesietny_Invoices2001Slovakia_TDT KHANH HOA_GVL 2" xfId="3888"/>
    <cellStyle name="Dziesiętny_Invoices2001Slovakia_TDT KHANH HOA_GVL 2" xfId="3889"/>
    <cellStyle name="Dziesietny_Invoices2001Slovakia_TDT KHANH HOA_GVL 2 2" xfId="3890"/>
    <cellStyle name="Dziesiętny_Invoices2001Slovakia_TDT KHANH HOA_GVL 2 2" xfId="3891"/>
    <cellStyle name="Dziesietny_Invoices2001Slovakia_TDT KHANH HOA_GVL 3" xfId="3892"/>
    <cellStyle name="Dziesiętny_Invoices2001Slovakia_TDT KHANH HOA_GVL 3" xfId="3893"/>
    <cellStyle name="Dziesietny_Invoices2001Slovakia_TDT KHANH HOA_GVL 3 2" xfId="3894"/>
    <cellStyle name="Dziesiętny_Invoices2001Slovakia_TDT KHANH HOA_GVL 3 2" xfId="3895"/>
    <cellStyle name="Dziesietny_Invoices2001Slovakia_TDT KHANH HOA_GVL 4" xfId="8617"/>
    <cellStyle name="Dziesiętny_Invoices2001Slovakia_TDT KHANH HOA_GVL 4" xfId="8618"/>
    <cellStyle name="Dziesietny_Invoices2001Slovakia_TDT KHANH HOA_GVL_BIEU KE HOACH  2015 (KTN 6.11 sua)" xfId="3896"/>
    <cellStyle name="Dziesiętny_Invoices2001Slovakia_TDT KHANH HOA_GVL_BIEU KE HOACH  2015 (KTN 6.11 sua)" xfId="3897"/>
    <cellStyle name="Dziesietny_Invoices2001Slovakia_TDT KHANH HOA_ke hoach dau thau 30-6-2010" xfId="3898"/>
    <cellStyle name="Dziesiętny_Invoices2001Slovakia_TDT KHANH HOA_ke hoach dau thau 30-6-2010" xfId="3899"/>
    <cellStyle name="Dziesietny_Invoices2001Slovakia_TDT KHANH HOA_KH Von 2012 gui BKH 1" xfId="3900"/>
    <cellStyle name="Dziesiętny_Invoices2001Slovakia_TDT KHANH HOA_KH Von 2012 gui BKH 1" xfId="3901"/>
    <cellStyle name="Dziesietny_Invoices2001Slovakia_TDT KHANH HOA_KH Von 2012 gui BKH 1 2" xfId="3902"/>
    <cellStyle name="Dziesiętny_Invoices2001Slovakia_TDT KHANH HOA_KH Von 2012 gui BKH 1 2" xfId="3903"/>
    <cellStyle name="Dziesietny_Invoices2001Slovakia_TDT KHANH HOA_KH Von 2012 gui BKH 1 2 2" xfId="3904"/>
    <cellStyle name="Dziesiętny_Invoices2001Slovakia_TDT KHANH HOA_KH Von 2012 gui BKH 1 2 2" xfId="3905"/>
    <cellStyle name="Dziesietny_Invoices2001Slovakia_TDT KHANH HOA_KH Von 2012 gui BKH 1 3" xfId="3906"/>
    <cellStyle name="Dziesiętny_Invoices2001Slovakia_TDT KHANH HOA_KH Von 2012 gui BKH 1 3" xfId="3907"/>
    <cellStyle name="Dziesietny_Invoices2001Slovakia_TDT KHANH HOA_KH Von 2012 gui BKH 1 3 2" xfId="3908"/>
    <cellStyle name="Dziesiętny_Invoices2001Slovakia_TDT KHANH HOA_KH Von 2012 gui BKH 1 3 2" xfId="3909"/>
    <cellStyle name="Dziesietny_Invoices2001Slovakia_TDT KHANH HOA_KH Von 2012 gui BKH 1 4" xfId="8619"/>
    <cellStyle name="Dziesiętny_Invoices2001Slovakia_TDT KHANH HOA_KH Von 2012 gui BKH 1 4" xfId="8620"/>
    <cellStyle name="Dziesietny_Invoices2001Slovakia_TDT KHANH HOA_KH Von 2012 gui BKH 1_BIEU KE HOACH  2015 (KTN 6.11 sua)" xfId="3910"/>
    <cellStyle name="Dziesiętny_Invoices2001Slovakia_TDT KHANH HOA_KH Von 2012 gui BKH 1_BIEU KE HOACH  2015 (KTN 6.11 sua)" xfId="3911"/>
    <cellStyle name="Dziesietny_Invoices2001Slovakia_TDT KHANH HOA_Phan pha do" xfId="3912"/>
    <cellStyle name="Dziesiętny_Invoices2001Slovakia_TDT KHANH HOA_Phan pha do" xfId="3913"/>
    <cellStyle name="Dziesietny_Invoices2001Slovakia_TDT KHANH HOA_QD ke hoach dau thau" xfId="3914"/>
    <cellStyle name="Dziesiętny_Invoices2001Slovakia_TDT KHANH HOA_QD ke hoach dau thau" xfId="3915"/>
    <cellStyle name="Dziesietny_Invoices2001Slovakia_TDT KHANH HOA_Ra soat KH von 2011 (Huy-11-11-11)" xfId="3916"/>
    <cellStyle name="Dziesiętny_Invoices2001Slovakia_TDT KHANH HOA_Ra soat KH von 2011 (Huy-11-11-11)" xfId="3917"/>
    <cellStyle name="Dziesietny_Invoices2001Slovakia_TDT KHANH HOA_Sheet2" xfId="3918"/>
    <cellStyle name="Dziesiętny_Invoices2001Slovakia_TDT KHANH HOA_Sheet2" xfId="3919"/>
    <cellStyle name="Dziesietny_Invoices2001Slovakia_TDT KHANH HOA_TH danh muc 08-09 den ngay 30-8-09" xfId="3920"/>
    <cellStyle name="Dziesiętny_Invoices2001Slovakia_TDT KHANH HOA_TH danh muc 08-09 den ngay 30-8-09" xfId="3921"/>
    <cellStyle name="Dziesietny_Invoices2001Slovakia_TDT KHANH HOA_Tienluong" xfId="3922"/>
    <cellStyle name="Dziesiętny_Invoices2001Slovakia_TDT KHANH HOA_Tienluong" xfId="3923"/>
    <cellStyle name="Dziesietny_Invoices2001Slovakia_TDT KHANH HOA_tinh toan hoang ha" xfId="3924"/>
    <cellStyle name="Dziesiętny_Invoices2001Slovakia_TDT KHANH HOA_tinh toan hoang ha" xfId="3925"/>
    <cellStyle name="Dziesietny_Invoices2001Slovakia_TDT KHANH HOA_Tong hop Cac tuyen(9-1-06)" xfId="3926"/>
    <cellStyle name="Dziesiętny_Invoices2001Slovakia_TDT KHANH HOA_Tong hop Cac tuyen(9-1-06)" xfId="3927"/>
    <cellStyle name="Dziesietny_Invoices2001Slovakia_TDT KHANH HOA_Tong hop Cac tuyen(9-1-06)_bieu tong hop lai kh von 2011 gui phong TH-KTDN" xfId="3928"/>
    <cellStyle name="Dziesiętny_Invoices2001Slovakia_TDT KHANH HOA_Tong hop Cac tuyen(9-1-06)_bieu tong hop lai kh von 2011 gui phong TH-KTDN" xfId="3929"/>
    <cellStyle name="Dziesietny_Invoices2001Slovakia_TDT KHANH HOA_Tong hop Cac tuyen(9-1-06)_Copy of KH PHAN BO VON ĐỐI ỨNG NAM 2011 (30 TY phuong án gop WB)" xfId="3930"/>
    <cellStyle name="Dziesiętny_Invoices2001Slovakia_TDT KHANH HOA_Tong hop Cac tuyen(9-1-06)_Copy of KH PHAN BO VON ĐỐI ỨNG NAM 2011 (30 TY phuong án gop WB)" xfId="3931"/>
    <cellStyle name="Dziesietny_Invoices2001Slovakia_TDT KHANH HOA_Tong hop Cac tuyen(9-1-06)_Ke hoach 2010 (theo doi 11-8-2010)" xfId="3932"/>
    <cellStyle name="Dziesiętny_Invoices2001Slovakia_TDT KHANH HOA_Tong hop Cac tuyen(9-1-06)_Ke hoach 2010 (theo doi 11-8-2010)" xfId="3933"/>
    <cellStyle name="Dziesietny_Invoices2001Slovakia_TDT KHANH HOA_Tong hop Cac tuyen(9-1-06)_KH Von 2012 gui BKH 1" xfId="3934"/>
    <cellStyle name="Dziesiętny_Invoices2001Slovakia_TDT KHANH HOA_Tong hop Cac tuyen(9-1-06)_KH Von 2012 gui BKH 1" xfId="3935"/>
    <cellStyle name="Dziesietny_Invoices2001Slovakia_TDT KHANH HOA_Tong hop Cac tuyen(9-1-06)_QD ke hoach dau thau" xfId="3936"/>
    <cellStyle name="Dziesiętny_Invoices2001Slovakia_TDT KHANH HOA_Tong hop Cac tuyen(9-1-06)_QD ke hoach dau thau" xfId="3937"/>
    <cellStyle name="Dziesietny_Invoices2001Slovakia_TDT KHANH HOA_Tong hop Cac tuyen(9-1-06)_Tong von ĐTPT" xfId="3938"/>
    <cellStyle name="Dziesiętny_Invoices2001Slovakia_TDT KHANH HOA_Tong hop Cac tuyen(9-1-06)_Tong von ĐTPT" xfId="3939"/>
    <cellStyle name="Dziesietny_Invoices2001Slovakia_TDT KHANH HOA_Tong von ĐTPT" xfId="3940"/>
    <cellStyle name="Dziesiętny_Invoices2001Slovakia_TDT KHANH HOA_Tong von ĐTPT" xfId="3941"/>
    <cellStyle name="Dziesietny_Invoices2001Slovakia_TDT KHANH HOA_TU VAN THUY LOI THAM  PHE" xfId="3942"/>
    <cellStyle name="Dziesiętny_Invoices2001Slovakia_TDT KHANH HOA_TU VAN THUY LOI THAM  PHE" xfId="3943"/>
    <cellStyle name="Dziesietny_Invoices2001Slovakia_TDT KHANH HOA_Viec Huy dang lam" xfId="3944"/>
    <cellStyle name="Dziesiętny_Invoices2001Slovakia_TDT KHANH HOA_Viec Huy dang lam" xfId="3945"/>
    <cellStyle name="Dziesietny_Invoices2001Slovakia_TDT quangngai" xfId="3946"/>
    <cellStyle name="Dziesiętny_Invoices2001Slovakia_TDT quangngai" xfId="3947"/>
    <cellStyle name="Dziesietny_Invoices2001Slovakia_TH danh muc 08-09 den ngay 30-8-09" xfId="3948"/>
    <cellStyle name="Dziesiętny_Invoices2001Slovakia_TH danh muc 08-09 den ngay 30-8-09" xfId="3949"/>
    <cellStyle name="Dziesietny_Invoices2001Slovakia_Tham dinh du toan mat doong - Ban cho moi21-5" xfId="3950"/>
    <cellStyle name="Dziesiętny_Invoices2001Slovakia_Tham dinh du toan mat doong - Ban cho moi21-5" xfId="3951"/>
    <cellStyle name="Dziesietny_Invoices2001Slovakia_Tienluong" xfId="3952"/>
    <cellStyle name="Dziesiętny_Invoices2001Slovakia_Tienluong" xfId="3953"/>
    <cellStyle name="Dziesietny_Invoices2001Slovakia_TMDT(10-5-06)" xfId="3954"/>
    <cellStyle name="Dziesiętny_Invoices2001Slovakia_Tong von ĐTPT" xfId="3955"/>
    <cellStyle name="Dziesietny_Invoices2001Slovakia_Viec Huy dang lam" xfId="3956"/>
    <cellStyle name="Dziesiętny_Invoices2001Slovakia_Viec Huy dang lam" xfId="3957"/>
    <cellStyle name="e" xfId="3958"/>
    <cellStyle name="e 2" xfId="3959"/>
    <cellStyle name="E&amp;Y House" xfId="3960"/>
    <cellStyle name="e_bieu ke hoach dau thau" xfId="3961"/>
    <cellStyle name="e_bieu ke hoach dau thau 2" xfId="3962"/>
    <cellStyle name="e_bieu ke hoach dau thau truong mam non SKH" xfId="3963"/>
    <cellStyle name="e_bieu ke hoach dau thau truong mam non SKH 2" xfId="3964"/>
    <cellStyle name="e_Book1" xfId="3965"/>
    <cellStyle name="e_Book1 2" xfId="3966"/>
    <cellStyle name="e_DT tieu hoc diem TDC ban Cho 28-02-09" xfId="3967"/>
    <cellStyle name="e_DT tieu hoc diem TDC ban Cho 28-02-09 2" xfId="3968"/>
    <cellStyle name="e_Du toan" xfId="3969"/>
    <cellStyle name="e_Du toan 2" xfId="3970"/>
    <cellStyle name="e_Du toan 2 2" xfId="3971"/>
    <cellStyle name="e_Du toan nuoc San Thang (GD2)" xfId="3972"/>
    <cellStyle name="e_Du toan nuoc San Thang (GD2) 2" xfId="3973"/>
    <cellStyle name="e_Du toan_BIEU KE HOACH  2015 (KTN 6.11 sua)" xfId="3974"/>
    <cellStyle name="e_HD TT1" xfId="3975"/>
    <cellStyle name="e_HD TT1 2" xfId="3976"/>
    <cellStyle name="e_HD TT1 2 2" xfId="3977"/>
    <cellStyle name="e_HD TT1_BIEU KE HOACH  2015 (KTN 6.11 sua)" xfId="3978"/>
    <cellStyle name="e_Nha lop hoc 8 P" xfId="3979"/>
    <cellStyle name="e_Nha lop hoc 8 P 2" xfId="3980"/>
    <cellStyle name="e_Nha lop hoc 8 P 2 2" xfId="3981"/>
    <cellStyle name="e_Nha lop hoc 8 P_BIEU KE HOACH  2015 (KTN 6.11 sua)" xfId="3982"/>
    <cellStyle name="e_Tienluong" xfId="3983"/>
    <cellStyle name="e_Tienluong 2" xfId="3984"/>
    <cellStyle name="ea" xfId="3985"/>
    <cellStyle name="Emphasis 1" xfId="3986"/>
    <cellStyle name="Emphasis 2" xfId="3987"/>
    <cellStyle name="Emphasis 3" xfId="3988"/>
    <cellStyle name="Enter Currency (0)" xfId="3989"/>
    <cellStyle name="Enter Currency (0) 2" xfId="3990"/>
    <cellStyle name="Enter Currency (0) 2 2" xfId="3991"/>
    <cellStyle name="Enter Currency (2)" xfId="3992"/>
    <cellStyle name="Enter Currency (2) 2" xfId="8621"/>
    <cellStyle name="Enter Units (0)" xfId="3993"/>
    <cellStyle name="Enter Units (0) 2" xfId="8622"/>
    <cellStyle name="Enter Units (1)" xfId="3994"/>
    <cellStyle name="Enter Units (1) 2" xfId="8623"/>
    <cellStyle name="Enter Units (2)" xfId="3995"/>
    <cellStyle name="Enter Units (2) 2" xfId="8624"/>
    <cellStyle name="Entered" xfId="3996"/>
    <cellStyle name="Euro" xfId="3997"/>
    <cellStyle name="Excel Built-in Normal" xfId="3998"/>
    <cellStyle name="Explanatory Text 2" xfId="3999"/>
    <cellStyle name="Explanatory Text 2 2" xfId="4000"/>
    <cellStyle name="Explanatory Text 3" xfId="4001"/>
    <cellStyle name="Explanatory Text 4" xfId="4002"/>
    <cellStyle name="f" xfId="4003"/>
    <cellStyle name="f 2" xfId="4004"/>
    <cellStyle name="f_bieu ke hoach dau thau" xfId="4005"/>
    <cellStyle name="f_bieu ke hoach dau thau 2" xfId="4006"/>
    <cellStyle name="f_bieu ke hoach dau thau truong mam non SKH" xfId="4007"/>
    <cellStyle name="f_bieu ke hoach dau thau truong mam non SKH 2" xfId="4008"/>
    <cellStyle name="f_Book1" xfId="4009"/>
    <cellStyle name="f_Book1 2" xfId="4010"/>
    <cellStyle name="f_DT tieu hoc diem TDC ban Cho 28-02-09" xfId="4011"/>
    <cellStyle name="f_DT tieu hoc diem TDC ban Cho 28-02-09 2" xfId="4012"/>
    <cellStyle name="f_Du toan" xfId="4013"/>
    <cellStyle name="f_Du toan 2" xfId="4014"/>
    <cellStyle name="f_Du toan 2 2" xfId="4015"/>
    <cellStyle name="f_Du toan nuoc San Thang (GD2)" xfId="4016"/>
    <cellStyle name="f_Du toan nuoc San Thang (GD2) 2" xfId="4017"/>
    <cellStyle name="f_Du toan_BIEU KE HOACH  2015 (KTN 6.11 sua)" xfId="4018"/>
    <cellStyle name="f_HD TT1" xfId="4019"/>
    <cellStyle name="f_HD TT1 2" xfId="4020"/>
    <cellStyle name="f_HD TT1 2 2" xfId="4021"/>
    <cellStyle name="f_HD TT1_BIEU KE HOACH  2015 (KTN 6.11 sua)" xfId="4022"/>
    <cellStyle name="f_Nha lop hoc 8 P" xfId="4023"/>
    <cellStyle name="f_Nha lop hoc 8 P 2" xfId="4024"/>
    <cellStyle name="f_Nha lop hoc 8 P 2 2" xfId="4025"/>
    <cellStyle name="f_Nha lop hoc 8 P_BIEU KE HOACH  2015 (KTN 6.11 sua)" xfId="4026"/>
    <cellStyle name="f_Tienluong" xfId="4027"/>
    <cellStyle name="f_Tienluong 2" xfId="4028"/>
    <cellStyle name="f1" xfId="4029"/>
    <cellStyle name="f2" xfId="4030"/>
    <cellStyle name="F3" xfId="4031"/>
    <cellStyle name="F4" xfId="4032"/>
    <cellStyle name="F5" xfId="4033"/>
    <cellStyle name="F6" xfId="4034"/>
    <cellStyle name="F7" xfId="4035"/>
    <cellStyle name="F8" xfId="4036"/>
    <cellStyle name="Fixed" xfId="4037"/>
    <cellStyle name="Fixed 2" xfId="8625"/>
    <cellStyle name="gia" xfId="4038"/>
    <cellStyle name="Good 2" xfId="4039"/>
    <cellStyle name="Good 2 2" xfId="4040"/>
    <cellStyle name="Good 3" xfId="4041"/>
    <cellStyle name="Good 4" xfId="4042"/>
    <cellStyle name="Grey" xfId="4043"/>
    <cellStyle name="Grey 2" xfId="4044"/>
    <cellStyle name="Grey 2 2" xfId="4045"/>
    <cellStyle name="Grey 3" xfId="4046"/>
    <cellStyle name="Group" xfId="4047"/>
    <cellStyle name="H" xfId="4048"/>
    <cellStyle name="H_D-A-VU" xfId="4049"/>
    <cellStyle name="H_D-A-VU 2" xfId="4050"/>
    <cellStyle name="H_D-A-VU_BIEU KE HOACH  2015 (KTN 6.11 sua)" xfId="4051"/>
    <cellStyle name="H_HSTHAU" xfId="4052"/>
    <cellStyle name="H_HSTHAU 2" xfId="4053"/>
    <cellStyle name="H_HSTHAU_BIEU KE HOACH  2015 (KTN 6.11 sua)" xfId="4054"/>
    <cellStyle name="H_Ket du ung NS" xfId="4055"/>
    <cellStyle name="H_KH Von 2012 gui BKH 1" xfId="4056"/>
    <cellStyle name="H_KH Von 2012 gui BKH 1 2" xfId="4057"/>
    <cellStyle name="H_KH Von 2012 gui BKH 1_BIEU KE HOACH  2015 (KTN 6.11 sua)" xfId="4058"/>
    <cellStyle name="H_KH Von 2012 gui BKH 2" xfId="4059"/>
    <cellStyle name="H_KH Von 2012 gui BKH 2 2" xfId="4060"/>
    <cellStyle name="H_KH Von 2012 gui BKH 2_BIEU KE HOACH  2015 (KTN 6.11 sua)" xfId="4061"/>
    <cellStyle name="ha" xfId="4062"/>
    <cellStyle name="Head 1" xfId="4063"/>
    <cellStyle name="Head 1 2" xfId="4064"/>
    <cellStyle name="HEADER" xfId="4065"/>
    <cellStyle name="HEADER 2" xfId="4066"/>
    <cellStyle name="Header1" xfId="4067"/>
    <cellStyle name="Header2" xfId="4068"/>
    <cellStyle name="Heading" xfId="4069"/>
    <cellStyle name="Heading 1 2" xfId="4070"/>
    <cellStyle name="Heading 1 2 2" xfId="4071"/>
    <cellStyle name="Heading 1 2 3" xfId="4072"/>
    <cellStyle name="Heading 1 3" xfId="8626"/>
    <cellStyle name="Heading 2 2" xfId="4073"/>
    <cellStyle name="Heading 2 2 2" xfId="4074"/>
    <cellStyle name="Heading 2 2 3" xfId="4075"/>
    <cellStyle name="Heading 2 3" xfId="8627"/>
    <cellStyle name="Heading 3 2" xfId="4076"/>
    <cellStyle name="Heading 3 2 2" xfId="4077"/>
    <cellStyle name="Heading 3 3" xfId="4078"/>
    <cellStyle name="Heading 3 4" xfId="4079"/>
    <cellStyle name="Heading 4 2" xfId="4080"/>
    <cellStyle name="Heading 4 2 2" xfId="4081"/>
    <cellStyle name="Heading 4 3" xfId="4082"/>
    <cellStyle name="Heading 4 4" xfId="4083"/>
    <cellStyle name="HEADING1" xfId="4084"/>
    <cellStyle name="Heading1 2" xfId="4085"/>
    <cellStyle name="Heading1 3" xfId="4086"/>
    <cellStyle name="HEADING2" xfId="4087"/>
    <cellStyle name="Heading2 2" xfId="4088"/>
    <cellStyle name="Heading2 3" xfId="4089"/>
    <cellStyle name="HEADINGS" xfId="4090"/>
    <cellStyle name="HEADINGSTOP" xfId="4091"/>
    <cellStyle name="headoption" xfId="4092"/>
    <cellStyle name="Hoa-Scholl" xfId="4093"/>
    <cellStyle name="HUY" xfId="4094"/>
    <cellStyle name="Hyperlink" xfId="7" builtinId="8"/>
    <cellStyle name="i phÝ kh¸c_B¶ng 2" xfId="4095"/>
    <cellStyle name="I.3" xfId="4096"/>
    <cellStyle name="I.3 2" xfId="4097"/>
    <cellStyle name="I.3?b_x000c_Comma [0]_II?_x0012_Comma [0]_laroux_2?_x0012_Comma [0]_larou_x001c_Comma [0]_laroux_3_¼­¿ï-¾È»ê?$Comma [0]" xfId="4098"/>
    <cellStyle name="i·0" xfId="4099"/>
    <cellStyle name="ï-¾È»ê_BiÓu TB" xfId="4100"/>
    <cellStyle name="Indent" xfId="4101"/>
    <cellStyle name="Input [yellow]" xfId="4102"/>
    <cellStyle name="Input [yellow] 2" xfId="4103"/>
    <cellStyle name="Input [yellow] 2 2" xfId="4104"/>
    <cellStyle name="Input [yellow] 3" xfId="4105"/>
    <cellStyle name="Input 10" xfId="4106"/>
    <cellStyle name="Input 11" xfId="4107"/>
    <cellStyle name="Input 12" xfId="4108"/>
    <cellStyle name="Input 13" xfId="4109"/>
    <cellStyle name="Input 14" xfId="4110"/>
    <cellStyle name="Input 15" xfId="4111"/>
    <cellStyle name="Input 16" xfId="4112"/>
    <cellStyle name="Input 17" xfId="4113"/>
    <cellStyle name="Input 18" xfId="4114"/>
    <cellStyle name="Input 19" xfId="4115"/>
    <cellStyle name="Input 2" xfId="4116"/>
    <cellStyle name="Input 2 2" xfId="4117"/>
    <cellStyle name="Input 20" xfId="4118"/>
    <cellStyle name="Input 21" xfId="4119"/>
    <cellStyle name="Input 22" xfId="4120"/>
    <cellStyle name="Input 23" xfId="4121"/>
    <cellStyle name="Input 24" xfId="4122"/>
    <cellStyle name="Input 25" xfId="4123"/>
    <cellStyle name="Input 26" xfId="4124"/>
    <cellStyle name="Input 27" xfId="4125"/>
    <cellStyle name="Input 28" xfId="4126"/>
    <cellStyle name="Input 29" xfId="4127"/>
    <cellStyle name="Input 3" xfId="4128"/>
    <cellStyle name="Input 30" xfId="4129"/>
    <cellStyle name="Input 31" xfId="4130"/>
    <cellStyle name="Input 32" xfId="4131"/>
    <cellStyle name="Input 33" xfId="4132"/>
    <cellStyle name="Input 34" xfId="4133"/>
    <cellStyle name="Input 35" xfId="4134"/>
    <cellStyle name="Input 36" xfId="4135"/>
    <cellStyle name="Input 37" xfId="4136"/>
    <cellStyle name="Input 38" xfId="4137"/>
    <cellStyle name="Input 39" xfId="4138"/>
    <cellStyle name="Input 4" xfId="4139"/>
    <cellStyle name="Input 40" xfId="4140"/>
    <cellStyle name="Input 41" xfId="4141"/>
    <cellStyle name="Input 42" xfId="4142"/>
    <cellStyle name="Input 43" xfId="4143"/>
    <cellStyle name="Input 44" xfId="4144"/>
    <cellStyle name="Input 45" xfId="4145"/>
    <cellStyle name="Input 46" xfId="4146"/>
    <cellStyle name="Input 47" xfId="4147"/>
    <cellStyle name="Input 48" xfId="4148"/>
    <cellStyle name="Input 49" xfId="4149"/>
    <cellStyle name="Input 5" xfId="4150"/>
    <cellStyle name="Input 50" xfId="4151"/>
    <cellStyle name="Input 51" xfId="4152"/>
    <cellStyle name="Input 52" xfId="4153"/>
    <cellStyle name="Input 53" xfId="4154"/>
    <cellStyle name="Input 54" xfId="4155"/>
    <cellStyle name="Input 55" xfId="4156"/>
    <cellStyle name="Input 56" xfId="4157"/>
    <cellStyle name="Input 57" xfId="4158"/>
    <cellStyle name="Input 58" xfId="4159"/>
    <cellStyle name="Input 59" xfId="4160"/>
    <cellStyle name="Input 6" xfId="4161"/>
    <cellStyle name="Input 60" xfId="4162"/>
    <cellStyle name="Input 61" xfId="4163"/>
    <cellStyle name="Input 7" xfId="4164"/>
    <cellStyle name="Input 8" xfId="4165"/>
    <cellStyle name="Input 9" xfId="4166"/>
    <cellStyle name="Input Cells" xfId="4167"/>
    <cellStyle name="k" xfId="4168"/>
    <cellStyle name="k_TONG HOP KINH PHI" xfId="4169"/>
    <cellStyle name="k_TONG HOP KINH PHI 2" xfId="4170"/>
    <cellStyle name="k_TONG HOP KINH PHI_BIEU KE HOACH  2015 (KTN 6.11 sua)" xfId="4171"/>
    <cellStyle name="k_ÿÿÿÿÿ" xfId="4172"/>
    <cellStyle name="k_ÿÿÿÿÿ 2" xfId="4173"/>
    <cellStyle name="k_ÿÿÿÿÿ_1" xfId="4174"/>
    <cellStyle name="k_ÿÿÿÿÿ_2" xfId="4175"/>
    <cellStyle name="k_ÿÿÿÿÿ_2 2" xfId="4176"/>
    <cellStyle name="k_ÿÿÿÿÿ_2_BIEU KE HOACH  2015 (KTN 6.11 sua)" xfId="4177"/>
    <cellStyle name="k_ÿÿÿÿÿ_BIEU KE HOACH  2015 (KTN 6.11 sua)" xfId="4178"/>
    <cellStyle name="k1" xfId="4179"/>
    <cellStyle name="k2" xfId="4180"/>
    <cellStyle name="kh¸c_Bang Chi tieu" xfId="4181"/>
    <cellStyle name="khanh" xfId="4182"/>
    <cellStyle name="khanh 2" xfId="4183"/>
    <cellStyle name="khung" xfId="4184"/>
    <cellStyle name="khung 2" xfId="4185"/>
    <cellStyle name="khung 2 2" xfId="4186"/>
    <cellStyle name="Ledger 17 x 11 in" xfId="4187"/>
    <cellStyle name="Ledger 17 x 11 in 2" xfId="4188"/>
    <cellStyle name="Ledger 17 x 11 in 2 2" xfId="4189"/>
    <cellStyle name="Ledger 17 x 11 in 3" xfId="4190"/>
    <cellStyle name="Ledger 17 x 11 in_Duyet chung tu nam 2013 (Quyet)" xfId="4191"/>
    <cellStyle name="left" xfId="4192"/>
    <cellStyle name="Line" xfId="4193"/>
    <cellStyle name="Line 2" xfId="4194"/>
    <cellStyle name="Link Currency (0)" xfId="4195"/>
    <cellStyle name="Link Currency (0) 2" xfId="4196"/>
    <cellStyle name="Link Currency (0) 2 2" xfId="4197"/>
    <cellStyle name="Link Currency (2)" xfId="4198"/>
    <cellStyle name="Link Currency (2) 2" xfId="8628"/>
    <cellStyle name="Link Units (0)" xfId="4199"/>
    <cellStyle name="Link Units (0) 2" xfId="8629"/>
    <cellStyle name="Link Units (1)" xfId="4200"/>
    <cellStyle name="Link Units (1) 2" xfId="8630"/>
    <cellStyle name="Link Units (2)" xfId="4201"/>
    <cellStyle name="Link Units (2) 2" xfId="8631"/>
    <cellStyle name="Linked Cell 2" xfId="4202"/>
    <cellStyle name="Linked Cell 2 2" xfId="4203"/>
    <cellStyle name="Linked Cell 3" xfId="4204"/>
    <cellStyle name="Linked Cell 4" xfId="4205"/>
    <cellStyle name="Linked Cells" xfId="4206"/>
    <cellStyle name="Loai CBDT" xfId="4207"/>
    <cellStyle name="Loai CT" xfId="4208"/>
    <cellStyle name="Loai GD" xfId="4209"/>
    <cellStyle name="luc" xfId="4210"/>
    <cellStyle name="luc 2" xfId="4211"/>
    <cellStyle name="luc2" xfId="4212"/>
    <cellStyle name="luc2 2" xfId="4213"/>
    <cellStyle name="luc2 2 2" xfId="4214"/>
    <cellStyle name="MAU" xfId="4215"/>
    <cellStyle name="Millares [0]_2AV_M_M " xfId="4216"/>
    <cellStyle name="Millares_2AV_M_M " xfId="4217"/>
    <cellStyle name="Milliers [0]_      " xfId="4218"/>
    <cellStyle name="Milliers_      " xfId="4219"/>
    <cellStyle name="Môc" xfId="4220"/>
    <cellStyle name="Môc 2" xfId="4221"/>
    <cellStyle name="Môc 2 2" xfId="4222"/>
    <cellStyle name="Model" xfId="4223"/>
    <cellStyle name="Model 2" xfId="4224"/>
    <cellStyle name="moi" xfId="4225"/>
    <cellStyle name="moi 2" xfId="4226"/>
    <cellStyle name="Mon?aire [0]_      " xfId="4227"/>
    <cellStyle name="Mon?aire_      " xfId="4228"/>
    <cellStyle name="Moneda [0]_2AV_M_M " xfId="4229"/>
    <cellStyle name="Moneda_2AV_M_M " xfId="4230"/>
    <cellStyle name="Monétaire [0]_      " xfId="4231"/>
    <cellStyle name="Monétaire_      " xfId="4232"/>
    <cellStyle name="n" xfId="4233"/>
    <cellStyle name="n_bieu ke hoach dau thau" xfId="4234"/>
    <cellStyle name="n_bieu ke hoach dau thau truong mam non SKH" xfId="4235"/>
    <cellStyle name="n_Book1" xfId="4236"/>
    <cellStyle name="n_Bu_Gia" xfId="4237"/>
    <cellStyle name="n_DT tieu hoc diem TDC ban Cho 28-02-09" xfId="4238"/>
    <cellStyle name="n_Du toan" xfId="4239"/>
    <cellStyle name="n_Du toan 2" xfId="4240"/>
    <cellStyle name="n_Du toan 2 2" xfId="4241"/>
    <cellStyle name="n_Du toan nuoc San Thang (GD2)" xfId="4242"/>
    <cellStyle name="n_Du toan_BIEU KE HOACH  2015 (KTN 6.11 sua)" xfId="4243"/>
    <cellStyle name="n_Nha lop hoc 8 P" xfId="4244"/>
    <cellStyle name="n_Nha lop hoc 8 P 2" xfId="4245"/>
    <cellStyle name="n_Nha lop hoc 8 P 2 2" xfId="4246"/>
    <cellStyle name="n_Nha lop hoc 8 P_BIEU KE HOACH  2015 (KTN 6.11 sua)" xfId="4247"/>
    <cellStyle name="n_Tienluong" xfId="4248"/>
    <cellStyle name="n_Tram y te chan nua TD" xfId="4249"/>
    <cellStyle name="n_Tram y te chan nua TD 2" xfId="4250"/>
    <cellStyle name="n_Tram y te chan nua TD 2 2" xfId="4251"/>
    <cellStyle name="n_Tram y te chan nua TD_BIEU KE HOACH  2015 (KTN 6.11 sua)" xfId="4252"/>
    <cellStyle name="n1" xfId="4253"/>
    <cellStyle name="Neutral 2" xfId="4254"/>
    <cellStyle name="Neutral 2 2" xfId="4255"/>
    <cellStyle name="Neutral 3" xfId="4256"/>
    <cellStyle name="Neutral 4" xfId="4257"/>
    <cellStyle name="New" xfId="4258"/>
    <cellStyle name="New 2" xfId="4259"/>
    <cellStyle name="New Times Roman" xfId="4260"/>
    <cellStyle name="New Times Roman 2" xfId="4261"/>
    <cellStyle name="New_bieu ke hoach dau thau" xfId="4262"/>
    <cellStyle name="nga" xfId="4263"/>
    <cellStyle name="nga 2" xfId="8632"/>
    <cellStyle name="no dec" xfId="4264"/>
    <cellStyle name="ÑONVÒ" xfId="4265"/>
    <cellStyle name="Normal" xfId="0" builtinId="0"/>
    <cellStyle name="Normal - Style1" xfId="4266"/>
    <cellStyle name="Normal - Style1 2" xfId="4267"/>
    <cellStyle name="Normal - Style1 2 2" xfId="4268"/>
    <cellStyle name="Normal - Style1 3" xfId="4269"/>
    <cellStyle name="Normal - Style1 4" xfId="4270"/>
    <cellStyle name="Normal - 유형1" xfId="4271"/>
    <cellStyle name="Normal 10" xfId="4272"/>
    <cellStyle name="Normal 10 2" xfId="4273"/>
    <cellStyle name="Normal 10 3" xfId="4274"/>
    <cellStyle name="Normal 10 4" xfId="4275"/>
    <cellStyle name="Normal 11" xfId="4276"/>
    <cellStyle name="Normal 11 2" xfId="4277"/>
    <cellStyle name="Normal 11 3" xfId="4278"/>
    <cellStyle name="Normal 12" xfId="4279"/>
    <cellStyle name="Normal 12 2" xfId="4280"/>
    <cellStyle name="Normal 13" xfId="4281"/>
    <cellStyle name="Normal 13 2" xfId="4282"/>
    <cellStyle name="Normal 14" xfId="4283"/>
    <cellStyle name="Normal 14 2" xfId="8633"/>
    <cellStyle name="Normal 14 3" xfId="6"/>
    <cellStyle name="Normal 15" xfId="4284"/>
    <cellStyle name="Normal 15 2" xfId="8634"/>
    <cellStyle name="Normal 16" xfId="4285"/>
    <cellStyle name="Normal 16 2" xfId="8635"/>
    <cellStyle name="Normal 17" xfId="4286"/>
    <cellStyle name="Normal 17 2" xfId="8636"/>
    <cellStyle name="Normal 18" xfId="4287"/>
    <cellStyle name="Normal 19" xfId="4288"/>
    <cellStyle name="Normal 2" xfId="1"/>
    <cellStyle name="Normal 2 10" xfId="4289"/>
    <cellStyle name="Normal 2 2" xfId="4290"/>
    <cellStyle name="Normal 2 2 2" xfId="4291"/>
    <cellStyle name="Normal 2 2 2 2" xfId="4292"/>
    <cellStyle name="Normal 2 2 3" xfId="4293"/>
    <cellStyle name="Normal 2 2 4" xfId="4294"/>
    <cellStyle name="Normal 2 3" xfId="4295"/>
    <cellStyle name="Normal 2 3 2" xfId="4296"/>
    <cellStyle name="Normal 2 32" xfId="4297"/>
    <cellStyle name="Normal 2 35" xfId="4298"/>
    <cellStyle name="Normal 2 4" xfId="4299"/>
    <cellStyle name="Normal 2_bao cao cua UBND tinh quy II - 2011" xfId="4300"/>
    <cellStyle name="Normal 20" xfId="4301"/>
    <cellStyle name="Normal 21" xfId="4302"/>
    <cellStyle name="Normal 22" xfId="4303"/>
    <cellStyle name="Normal 23" xfId="4304"/>
    <cellStyle name="Normal 24" xfId="4305"/>
    <cellStyle name="Normal 25" xfId="4306"/>
    <cellStyle name="Normal 26" xfId="4307"/>
    <cellStyle name="Normal 27" xfId="4308"/>
    <cellStyle name="Normal 28" xfId="4309"/>
    <cellStyle name="Normal 29" xfId="4310"/>
    <cellStyle name="Normal 3" xfId="4311"/>
    <cellStyle name="Normal 3 2" xfId="4312"/>
    <cellStyle name="Normal 3 2 2" xfId="4313"/>
    <cellStyle name="Normal 3 2 2 2" xfId="4314"/>
    <cellStyle name="Normal 3 3" xfId="4315"/>
    <cellStyle name="Normal 3 3 2" xfId="4316"/>
    <cellStyle name="Normal 3 4" xfId="4317"/>
    <cellStyle name="Normal 3_Bieu 05a" xfId="4318"/>
    <cellStyle name="Normal 30" xfId="4319"/>
    <cellStyle name="Normal 31" xfId="4320"/>
    <cellStyle name="Normal 32" xfId="4321"/>
    <cellStyle name="Normal 32 2" xfId="4322"/>
    <cellStyle name="Normal 33" xfId="4323"/>
    <cellStyle name="Normal 34" xfId="4324"/>
    <cellStyle name="Normal 34 2" xfId="4325"/>
    <cellStyle name="Normal 34_1460 Sua" xfId="4326"/>
    <cellStyle name="Normal 35" xfId="4327"/>
    <cellStyle name="Normal 36" xfId="4328"/>
    <cellStyle name="Normal 37" xfId="4329"/>
    <cellStyle name="Normal 38" xfId="4330"/>
    <cellStyle name="Normal 39" xfId="4331"/>
    <cellStyle name="Normal 4" xfId="4332"/>
    <cellStyle name="Normal 4 2" xfId="4333"/>
    <cellStyle name="Normal 40" xfId="4334"/>
    <cellStyle name="Normal 41" xfId="4335"/>
    <cellStyle name="Normal 42" xfId="4336"/>
    <cellStyle name="Normal 43" xfId="4337"/>
    <cellStyle name="Normal 44" xfId="4338"/>
    <cellStyle name="Normal 45" xfId="4339"/>
    <cellStyle name="Normal 46" xfId="4340"/>
    <cellStyle name="Normal 47" xfId="4341"/>
    <cellStyle name="Normal 48" xfId="4342"/>
    <cellStyle name="Normal 49" xfId="4343"/>
    <cellStyle name="Normal 5" xfId="4344"/>
    <cellStyle name="Normal 5 2" xfId="4345"/>
    <cellStyle name="Normal 5 2 2" xfId="4346"/>
    <cellStyle name="Normal 5_Bieu 14-Nong thon moi" xfId="4347"/>
    <cellStyle name="Normal 50" xfId="4348"/>
    <cellStyle name="Normal 51" xfId="4349"/>
    <cellStyle name="Normal 52" xfId="4350"/>
    <cellStyle name="Normal 53" xfId="4351"/>
    <cellStyle name="Normal 54" xfId="4352"/>
    <cellStyle name="Normal 55" xfId="4353"/>
    <cellStyle name="Normal 56" xfId="4354"/>
    <cellStyle name="Normal 57" xfId="4355"/>
    <cellStyle name="Normal 58" xfId="4356"/>
    <cellStyle name="Normal 59" xfId="4357"/>
    <cellStyle name="Normal 6" xfId="4358"/>
    <cellStyle name="Normal 6 2" xfId="4359"/>
    <cellStyle name="Normal 6 4" xfId="4360"/>
    <cellStyle name="Normal 6_TPCP trinh UBND ngay 27-12" xfId="4361"/>
    <cellStyle name="Normal 60" xfId="4362"/>
    <cellStyle name="Normal 61" xfId="4363"/>
    <cellStyle name="Normal 62" xfId="4364"/>
    <cellStyle name="Normal 63" xfId="4365"/>
    <cellStyle name="Normal 64" xfId="4366"/>
    <cellStyle name="Normal 65" xfId="4367"/>
    <cellStyle name="Normal 66" xfId="4368"/>
    <cellStyle name="Normal 67" xfId="4369"/>
    <cellStyle name="Normal 68" xfId="4370"/>
    <cellStyle name="Normal 69" xfId="4371"/>
    <cellStyle name="Normal 7" xfId="4372"/>
    <cellStyle name="Normal 7 2" xfId="4373"/>
    <cellStyle name="Normal 7 2 2" xfId="4374"/>
    <cellStyle name="Normal 7 3" xfId="4375"/>
    <cellStyle name="Normal 70" xfId="4376"/>
    <cellStyle name="Normal 71" xfId="4377"/>
    <cellStyle name="Normal 72" xfId="4378"/>
    <cellStyle name="Normal 73" xfId="8665"/>
    <cellStyle name="Normal 73 2" xfId="8676"/>
    <cellStyle name="Normal 74" xfId="8669"/>
    <cellStyle name="Normal 75 2" xfId="8708"/>
    <cellStyle name="Normal 8" xfId="4"/>
    <cellStyle name="Normal 8 2" xfId="4379"/>
    <cellStyle name="Normal 8 2 2" xfId="4380"/>
    <cellStyle name="Normal 8 3" xfId="4381"/>
    <cellStyle name="Normal 9" xfId="4382"/>
    <cellStyle name="Normal 9 2" xfId="4383"/>
    <cellStyle name="Normal VN" xfId="4384"/>
    <cellStyle name="Normal_Bieu BC cap Huyen - Xa " xfId="8711"/>
    <cellStyle name="Normal_Bieu giao KH 2001 (Nganh) moi" xfId="5"/>
    <cellStyle name="Normal1" xfId="4385"/>
    <cellStyle name="Normal1 2" xfId="4386"/>
    <cellStyle name="Normal8" xfId="4387"/>
    <cellStyle name="Normalny_Cennik obowiazuje od 06-08-2001 r (1)" xfId="4388"/>
    <cellStyle name="Note 2" xfId="4389"/>
    <cellStyle name="Note 2 2" xfId="4390"/>
    <cellStyle name="Note 3" xfId="4391"/>
    <cellStyle name="Note 4" xfId="4392"/>
    <cellStyle name="NWM" xfId="4393"/>
    <cellStyle name="Ò_x000d_Normal_123569" xfId="4394"/>
    <cellStyle name="Œ…‹æØ‚è [0.00]_ÆÂ¹²" xfId="4395"/>
    <cellStyle name="Œ…‹æØ‚è_laroux" xfId="4396"/>
    <cellStyle name="oft Excel]_x000d__x000a_Comment=open=/f ‚ðw’è‚·‚é‚ÆAƒ†[ƒU[’è‹`ŠÖ”‚ðŠÖ”“\‚è•t‚¯‚Ìˆê——‚É“o˜^‚·‚é‚±‚Æ‚ª‚Å‚«‚Ü‚·B_x000d__x000a_Maximized" xfId="4397"/>
    <cellStyle name="oft Excel]_x000d__x000a_Comment=open=/f ‚ðw’è‚·‚é‚ÆAƒ†[ƒU[’è‹`ŠÖ”‚ðŠÖ”“\‚è•t‚¯‚Ìˆê——‚É“o˜^‚·‚é‚±‚Æ‚ª‚Å‚«‚Ü‚·B_x000d__x000a_Maximized 2" xfId="4398"/>
    <cellStyle name="oft Excel]_x000d__x000a_Comment=open=/f ‚ðŽw’è‚·‚é‚ÆAƒ†[ƒU[’è‹`ŠÖ”‚ðŠÖ”“\‚è•t‚¯‚Ìˆê——‚É“o˜^‚·‚é‚±‚Æ‚ª‚Å‚«‚Ü‚·B_x000d__x000a_Maximized" xfId="4399"/>
    <cellStyle name="oft Excel]_x000d__x000a_Comment=open=/f ‚ðŽw’è‚·‚é‚ÆAƒ†[ƒU[’è‹`ŠÖ”‚ðŠÖ”“\‚è•t‚¯‚Ìˆê——‚É“o˜^‚·‚é‚±‚Æ‚ª‚Å‚«‚Ü‚·B_x000d__x000a_Maximized 2" xfId="4400"/>
    <cellStyle name="oft Excel]_x000d__x000a_Comment=open=/f ‚ðŽw’è‚·‚é‚ÆAƒ†[ƒU[’è‹`ŠÖ”‚ðŠÖ”“\‚è•t‚¯‚Ìˆê——‚É“o˜^‚·‚é‚±‚Æ‚ª‚Å‚«‚Ü‚·B_x000d__x000a_Maximized 2 2" xfId="4401"/>
    <cellStyle name="oft Excel]_x000d__x000a_Comment=The open=/f lines load custom functions into the Paste Function list._x000d__x000a_Maximized=2_x000d__x000a_Basics=1_x000d__x000a_A" xfId="4402"/>
    <cellStyle name="oft Excel]_x000d__x000a_Comment=The open=/f lines load custom functions into the Paste Function list._x000d__x000a_Maximized=2_x000d__x000a_Basics=1_x000d__x000a_A 2" xfId="4403"/>
    <cellStyle name="oft Excel]_x000d__x000a_Comment=The open=/f lines load custom functions into the Paste Function list._x000d__x000a_Maximized=3_x000d__x000a_Basics=1_x000d__x000a_A" xfId="4404"/>
    <cellStyle name="oft Excel]_x000d__x000a_Comment=The open=/f lines load custom functions into the Paste Function list._x000d__x000a_Maximized=3_x000d__x000a_Basics=1_x000d__x000a_A 2" xfId="4405"/>
    <cellStyle name="oft Excel]_x000d__x000a_Comment=The open=/f lines load custom functions into the Paste Function list._x000d__x000a_Maximized=3_x000d__x000a_Basics=1_x000d__x000a_A 2 2" xfId="4406"/>
    <cellStyle name="omma [0]_Mktg Prog" xfId="4407"/>
    <cellStyle name="ormal_Sheet1_1" xfId="4408"/>
    <cellStyle name="Output 2" xfId="4409"/>
    <cellStyle name="Output 2 2" xfId="4410"/>
    <cellStyle name="Output 3" xfId="4411"/>
    <cellStyle name="Output 4" xfId="4412"/>
    <cellStyle name="p" xfId="4413"/>
    <cellStyle name="paint" xfId="4414"/>
    <cellStyle name="Pattern" xfId="4415"/>
    <cellStyle name="Pattern 2" xfId="4416"/>
    <cellStyle name="Pattern 2 2" xfId="4417"/>
    <cellStyle name="per.style" xfId="4418"/>
    <cellStyle name="Percent" xfId="8710" builtinId="5"/>
    <cellStyle name="Percent [0]" xfId="4419"/>
    <cellStyle name="Percent [0] 2" xfId="4420"/>
    <cellStyle name="Percent [0] 2 2" xfId="4421"/>
    <cellStyle name="Percent [00]" xfId="4422"/>
    <cellStyle name="Percent [00] 2" xfId="4423"/>
    <cellStyle name="Percent [00] 2 2" xfId="4424"/>
    <cellStyle name="Percent [2]" xfId="4425"/>
    <cellStyle name="Percent [2] 2" xfId="4426"/>
    <cellStyle name="Percent [2] 2 2" xfId="4427"/>
    <cellStyle name="Percent 10" xfId="8637"/>
    <cellStyle name="Percent 11" xfId="8638"/>
    <cellStyle name="Percent 12" xfId="8639"/>
    <cellStyle name="Percent 2" xfId="4428"/>
    <cellStyle name="Percent 3" xfId="4429"/>
    <cellStyle name="Percent 4" xfId="4430"/>
    <cellStyle name="Percent 5" xfId="4431"/>
    <cellStyle name="Percent 5 2" xfId="4432"/>
    <cellStyle name="Percent 6" xfId="8640"/>
    <cellStyle name="Percent 7" xfId="8641"/>
    <cellStyle name="Percent 8" xfId="8642"/>
    <cellStyle name="Percent 8 2" xfId="8643"/>
    <cellStyle name="Percent 9" xfId="8644"/>
    <cellStyle name="PERCENTAGE" xfId="4433"/>
    <cellStyle name="PERCENTAGE 2" xfId="4434"/>
    <cellStyle name="PERCENTAGE 2 2" xfId="4435"/>
    <cellStyle name="PrePop Currency (0)" xfId="4436"/>
    <cellStyle name="PrePop Currency (0) 2" xfId="4437"/>
    <cellStyle name="PrePop Currency (0) 2 2" xfId="4438"/>
    <cellStyle name="PrePop Currency (2)" xfId="4439"/>
    <cellStyle name="PrePop Currency (2) 2" xfId="8645"/>
    <cellStyle name="PrePop Units (0)" xfId="4440"/>
    <cellStyle name="PrePop Units (0) 2" xfId="8646"/>
    <cellStyle name="PrePop Units (1)" xfId="4441"/>
    <cellStyle name="PrePop Units (1) 2" xfId="8647"/>
    <cellStyle name="PrePop Units (2)" xfId="4442"/>
    <cellStyle name="PrePop Units (2) 2" xfId="8648"/>
    <cellStyle name="pricing" xfId="4443"/>
    <cellStyle name="PSChar" xfId="4444"/>
    <cellStyle name="PSChar 2" xfId="4445"/>
    <cellStyle name="PSHeading" xfId="4446"/>
    <cellStyle name="PSHeading 2" xfId="4447"/>
    <cellStyle name="PSHeading 2 2" xfId="4448"/>
    <cellStyle name="regstoresfromspecstores" xfId="4449"/>
    <cellStyle name="RevList" xfId="4450"/>
    <cellStyle name="RevList 2" xfId="4451"/>
    <cellStyle name="RevList 3" xfId="4452"/>
    <cellStyle name="rlink_tiªn l­în_x001b_Hyperlink_TONG HOP KINH PHI" xfId="4453"/>
    <cellStyle name="rmal_ADAdot" xfId="4454"/>
    <cellStyle name="RowLevel_0" xfId="4455"/>
    <cellStyle name="S—_x0008_" xfId="4456"/>
    <cellStyle name="s]_x000d__x000a_spooler=yes_x000d__x000a_load=_x000d__x000a_Beep=yes_x000d__x000a_NullPort=None_x000d__x000a_BorderWidth=3_x000d__x000a_CursorBlinkRate=1200_x000d__x000a_DoubleClickSpeed=452_x000d__x000a_Programs=co" xfId="4457"/>
    <cellStyle name="s]_x000d__x000a_spooler=yes_x000d__x000a_load=_x000d__x000a_Beep=yes_x000d__x000a_NullPort=None_x000d__x000a_BorderWidth=3_x000d__x000a_CursorBlinkRate=1200_x000d__x000a_DoubleClickSpeed=452_x000d__x000a_Programs=co 2" xfId="4458"/>
    <cellStyle name="s]_x000d__x000a_spooler=yes_x000d__x000a_load=_x000d__x000a_Beep=yes_x000d__x000a_NullPort=None_x000d__x000a_BorderWidth=3_x000d__x000a_CursorBlinkRate=1200_x000d__x000a_DoubleClickSpeed=452_x000d__x000a_Programs=co 2 2" xfId="4459"/>
    <cellStyle name="SAPBEXaggData" xfId="4460"/>
    <cellStyle name="SAPBEXaggDataEmph" xfId="4461"/>
    <cellStyle name="SAPBEXaggItem" xfId="4462"/>
    <cellStyle name="SAPBEXaggItem 2" xfId="4463"/>
    <cellStyle name="SAPBEXchaText" xfId="4464"/>
    <cellStyle name="SAPBEXchaText 2" xfId="4465"/>
    <cellStyle name="SAPBEXexcBad7" xfId="4466"/>
    <cellStyle name="SAPBEXexcBad8" xfId="4467"/>
    <cellStyle name="SAPBEXexcBad9" xfId="4468"/>
    <cellStyle name="SAPBEXexcCritical4" xfId="4469"/>
    <cellStyle name="SAPBEXexcCritical5" xfId="4470"/>
    <cellStyle name="SAPBEXexcCritical6" xfId="4471"/>
    <cellStyle name="SAPBEXexcCritical6 2" xfId="4472"/>
    <cellStyle name="SAPBEXexcGood1" xfId="4473"/>
    <cellStyle name="SAPBEXexcGood2" xfId="4474"/>
    <cellStyle name="SAPBEXexcGood3" xfId="4475"/>
    <cellStyle name="SAPBEXfilterDrill" xfId="4476"/>
    <cellStyle name="SAPBEXfilterDrill 2" xfId="4477"/>
    <cellStyle name="SAPBEXfilterItem" xfId="4478"/>
    <cellStyle name="SAPBEXfilterItem 2" xfId="4479"/>
    <cellStyle name="SAPBEXfilterText" xfId="4480"/>
    <cellStyle name="SAPBEXfilterText 2" xfId="4481"/>
    <cellStyle name="SAPBEXformats" xfId="4482"/>
    <cellStyle name="SAPBEXheaderItem" xfId="4483"/>
    <cellStyle name="SAPBEXheaderItem 2" xfId="4484"/>
    <cellStyle name="SAPBEXheaderText" xfId="4485"/>
    <cellStyle name="SAPBEXheaderText 2" xfId="4486"/>
    <cellStyle name="SAPBEXresData" xfId="4487"/>
    <cellStyle name="SAPBEXresDataEmph" xfId="4488"/>
    <cellStyle name="SAPBEXresItem" xfId="4489"/>
    <cellStyle name="SAPBEXresItem 2" xfId="4490"/>
    <cellStyle name="SAPBEXstdData" xfId="4491"/>
    <cellStyle name="SAPBEXstdDataEmph" xfId="4492"/>
    <cellStyle name="SAPBEXstdItem" xfId="4493"/>
    <cellStyle name="SAPBEXstdItem 2" xfId="4494"/>
    <cellStyle name="SAPBEXtitle" xfId="4495"/>
    <cellStyle name="SAPBEXtitle 2" xfId="4496"/>
    <cellStyle name="SAPBEXundefined" xfId="4497"/>
    <cellStyle name="serJet 1200 Series PCL 6" xfId="4498"/>
    <cellStyle name="SHADEDSTORES" xfId="4499"/>
    <cellStyle name="Sheet Title" xfId="4500"/>
    <cellStyle name="Siêu nối kết_BC TH 10 thang 2005 va KH 2006 XDCB" xfId="4501"/>
    <cellStyle name="songuyen" xfId="4502"/>
    <cellStyle name="Spaltenebene_1_主营业务利润明细表" xfId="4503"/>
    <cellStyle name="specstores" xfId="4504"/>
    <cellStyle name="Standard_9. Fixed assets-Additions list" xfId="4505"/>
    <cellStyle name="STTDG" xfId="4506"/>
    <cellStyle name="Style 1" xfId="4507"/>
    <cellStyle name="Style 1 2" xfId="4508"/>
    <cellStyle name="Style 1 2 2" xfId="4509"/>
    <cellStyle name="Style 10" xfId="4510"/>
    <cellStyle name="Style 11" xfId="4511"/>
    <cellStyle name="Style 11 2" xfId="4512"/>
    <cellStyle name="Style 12" xfId="4513"/>
    <cellStyle name="Style 12 2" xfId="4514"/>
    <cellStyle name="Style 12 2 2" xfId="4515"/>
    <cellStyle name="Style 13" xfId="4516"/>
    <cellStyle name="Style 13 2" xfId="4517"/>
    <cellStyle name="Style 13 2 2" xfId="4518"/>
    <cellStyle name="Style 14" xfId="4519"/>
    <cellStyle name="Style 14 2" xfId="4520"/>
    <cellStyle name="Style 15" xfId="4521"/>
    <cellStyle name="Style 15 2" xfId="4522"/>
    <cellStyle name="Style 15 2 2" xfId="4523"/>
    <cellStyle name="Style 16" xfId="4524"/>
    <cellStyle name="Style 16 2" xfId="4525"/>
    <cellStyle name="Style 16 2 2" xfId="4526"/>
    <cellStyle name="Style 17" xfId="4527"/>
    <cellStyle name="Style 17 2" xfId="4528"/>
    <cellStyle name="Style 17 2 2" xfId="4529"/>
    <cellStyle name="Style 18" xfId="4530"/>
    <cellStyle name="Style 18 2" xfId="4531"/>
    <cellStyle name="Style 18 2 2" xfId="4532"/>
    <cellStyle name="Style 19" xfId="4533"/>
    <cellStyle name="Style 19 2" xfId="4534"/>
    <cellStyle name="Style 19 2 2" xfId="4535"/>
    <cellStyle name="Style 2" xfId="4536"/>
    <cellStyle name="Style 2 2" xfId="4537"/>
    <cellStyle name="Style 20" xfId="4538"/>
    <cellStyle name="Style 20 2" xfId="4539"/>
    <cellStyle name="Style 21" xfId="4540"/>
    <cellStyle name="Style 21 2" xfId="4541"/>
    <cellStyle name="Style 22" xfId="4542"/>
    <cellStyle name="Style 22 2" xfId="4543"/>
    <cellStyle name="Style 23" xfId="4544"/>
    <cellStyle name="Style 24" xfId="4545"/>
    <cellStyle name="Style 25" xfId="4546"/>
    <cellStyle name="Style 26" xfId="4547"/>
    <cellStyle name="Style 27" xfId="4548"/>
    <cellStyle name="Style 28" xfId="4549"/>
    <cellStyle name="Style 29" xfId="4550"/>
    <cellStyle name="Style 3" xfId="4551"/>
    <cellStyle name="Style 3 2" xfId="4552"/>
    <cellStyle name="Style 3 2 2" xfId="4553"/>
    <cellStyle name="Style 3 3" xfId="4554"/>
    <cellStyle name="Style 30" xfId="4555"/>
    <cellStyle name="Style 31" xfId="4556"/>
    <cellStyle name="Style 32" xfId="4557"/>
    <cellStyle name="Style 33" xfId="4558"/>
    <cellStyle name="Style 34" xfId="4559"/>
    <cellStyle name="Style 35" xfId="4560"/>
    <cellStyle name="Style 36" xfId="4561"/>
    <cellStyle name="Style 37" xfId="4562"/>
    <cellStyle name="Style 37 2" xfId="4563"/>
    <cellStyle name="Style 38" xfId="4564"/>
    <cellStyle name="Style 38 2" xfId="4565"/>
    <cellStyle name="Style 39" xfId="4566"/>
    <cellStyle name="Style 4" xfId="4567"/>
    <cellStyle name="Style 4 2" xfId="4568"/>
    <cellStyle name="Style 4 2 2" xfId="4569"/>
    <cellStyle name="Style 40" xfId="4570"/>
    <cellStyle name="Style 41" xfId="4571"/>
    <cellStyle name="Style 42" xfId="4572"/>
    <cellStyle name="Style 43" xfId="4573"/>
    <cellStyle name="Style 43 2" xfId="4574"/>
    <cellStyle name="Style 44" xfId="4575"/>
    <cellStyle name="Style 44 2" xfId="4576"/>
    <cellStyle name="Style 5" xfId="4577"/>
    <cellStyle name="Style 6" xfId="4578"/>
    <cellStyle name="Style 7" xfId="4579"/>
    <cellStyle name="Style 8" xfId="4580"/>
    <cellStyle name="Style 9" xfId="4581"/>
    <cellStyle name="Style Date" xfId="4582"/>
    <cellStyle name="Style Date 2" xfId="4583"/>
    <cellStyle name="style_1" xfId="4584"/>
    <cellStyle name="subhead" xfId="4585"/>
    <cellStyle name="subhead 2" xfId="4586"/>
    <cellStyle name="SubHeading" xfId="4587"/>
    <cellStyle name="Subtotal" xfId="4588"/>
    <cellStyle name="Subtotal 2" xfId="4589"/>
    <cellStyle name="T" xfId="4590"/>
    <cellStyle name="T 2" xfId="4591"/>
    <cellStyle name="T_09_BangTongHopKinhPhiNhaso9" xfId="4592"/>
    <cellStyle name="T_09_BangTongHopKinhPhiNhaso9 2" xfId="8649"/>
    <cellStyle name="T_09_BangTongHopKinhPhiNhaso9_Bao cao danh muc cac cong trinh tren dia ban huyen 4-2010" xfId="4593"/>
    <cellStyle name="T_09_BangTongHopKinhPhiNhaso9_Bieu chi tieu KH 2014 (Huy-04-11)" xfId="4594"/>
    <cellStyle name="T_09_BangTongHopKinhPhiNhaso9_Bieu chi tieu KH 2014 (Huy-04-11) 2" xfId="4595"/>
    <cellStyle name="T_09_BangTongHopKinhPhiNhaso9_bieu ke hoach dau thau" xfId="4596"/>
    <cellStyle name="T_09_BangTongHopKinhPhiNhaso9_bieu ke hoach dau thau 2" xfId="4597"/>
    <cellStyle name="T_09_BangTongHopKinhPhiNhaso9_bieu ke hoach dau thau 2 2" xfId="4598"/>
    <cellStyle name="T_09_BangTongHopKinhPhiNhaso9_bieu ke hoach dau thau truong mam non SKH" xfId="4599"/>
    <cellStyle name="T_09_BangTongHopKinhPhiNhaso9_bieu ke hoach dau thau truong mam non SKH 2" xfId="4600"/>
    <cellStyle name="T_09_BangTongHopKinhPhiNhaso9_bieu ke hoach dau thau truong mam non SKH 2 2" xfId="4601"/>
    <cellStyle name="T_09_BangTongHopKinhPhiNhaso9_bieu ke hoach dau thau truong mam non SKH_BIEU KE HOACH  2015 (KTN 6.11 sua)" xfId="4602"/>
    <cellStyle name="T_09_BangTongHopKinhPhiNhaso9_bieu ke hoach dau thau_BIEU KE HOACH  2015 (KTN 6.11 sua)" xfId="4603"/>
    <cellStyle name="T_09_BangTongHopKinhPhiNhaso9_bieu tong hop lai kh von 2011 gui phong TH-KTDN" xfId="4604"/>
    <cellStyle name="T_09_BangTongHopKinhPhiNhaso9_bieu tong hop lai kh von 2011 gui phong TH-KTDN 2" xfId="4605"/>
    <cellStyle name="T_09_BangTongHopKinhPhiNhaso9_bieu tong hop lai kh von 2011 gui phong TH-KTDN 2 2" xfId="4606"/>
    <cellStyle name="T_09_BangTongHopKinhPhiNhaso9_bieu tong hop lai kh von 2011 gui phong TH-KTDN_BIEU KE HOACH  2015 (KTN 6.11 sua)" xfId="4607"/>
    <cellStyle name="T_09_BangTongHopKinhPhiNhaso9_Book1" xfId="4608"/>
    <cellStyle name="T_09_BangTongHopKinhPhiNhaso9_Book1 2" xfId="4609"/>
    <cellStyle name="T_09_BangTongHopKinhPhiNhaso9_Book1 2 2" xfId="4610"/>
    <cellStyle name="T_09_BangTongHopKinhPhiNhaso9_Book1_1" xfId="4611"/>
    <cellStyle name="T_09_BangTongHopKinhPhiNhaso9_Book1_1 2" xfId="4612"/>
    <cellStyle name="T_09_BangTongHopKinhPhiNhaso9_Book1_1 2 2" xfId="4613"/>
    <cellStyle name="T_09_BangTongHopKinhPhiNhaso9_Book1_1_BIEU KE HOACH  2015 (KTN 6.11 sua)" xfId="4614"/>
    <cellStyle name="T_09_BangTongHopKinhPhiNhaso9_Book1_BIEU KE HOACH  2015 (KTN 6.11 sua)" xfId="4615"/>
    <cellStyle name="T_09_BangTongHopKinhPhiNhaso9_Book1_DTTD chieng chan Tham lai 29-9-2009" xfId="4616"/>
    <cellStyle name="T_09_BangTongHopKinhPhiNhaso9_Book1_DTTD chieng chan Tham lai 29-9-2009 2" xfId="4617"/>
    <cellStyle name="T_09_BangTongHopKinhPhiNhaso9_Book1_DTTD chieng chan Tham lai 29-9-2009 2 2" xfId="4618"/>
    <cellStyle name="T_09_BangTongHopKinhPhiNhaso9_Book1_DTTD chieng chan Tham lai 29-9-2009_BIEU KE HOACH  2015 (KTN 6.11 sua)" xfId="4619"/>
    <cellStyle name="T_09_BangTongHopKinhPhiNhaso9_Book1_Ke hoach 2010 (theo doi 11-8-2010)" xfId="4620"/>
    <cellStyle name="T_09_BangTongHopKinhPhiNhaso9_Book1_Ke hoach 2010 (theo doi 11-8-2010) 2" xfId="4621"/>
    <cellStyle name="T_09_BangTongHopKinhPhiNhaso9_Book1_Ke hoach 2010 (theo doi 11-8-2010) 2 2" xfId="4622"/>
    <cellStyle name="T_09_BangTongHopKinhPhiNhaso9_Book1_Ke hoach 2010 (theo doi 11-8-2010)_BIEU KE HOACH  2015 (KTN 6.11 sua)" xfId="4623"/>
    <cellStyle name="T_09_BangTongHopKinhPhiNhaso9_Book1_ke hoach dau thau 30-6-2010" xfId="4624"/>
    <cellStyle name="T_09_BangTongHopKinhPhiNhaso9_Book1_ke hoach dau thau 30-6-2010 2" xfId="4625"/>
    <cellStyle name="T_09_BangTongHopKinhPhiNhaso9_Book1_ke hoach dau thau 30-6-2010 2 2" xfId="4626"/>
    <cellStyle name="T_09_BangTongHopKinhPhiNhaso9_Book1_ke hoach dau thau 30-6-2010_BIEU KE HOACH  2015 (KTN 6.11 sua)" xfId="4627"/>
    <cellStyle name="T_09_BangTongHopKinhPhiNhaso9_Copy of KH PHAN BO VON ĐỐI ỨNG NAM 2011 (30 TY phuong án gop WB)" xfId="4628"/>
    <cellStyle name="T_09_BangTongHopKinhPhiNhaso9_Copy of KH PHAN BO VON ĐỐI ỨNG NAM 2011 (30 TY phuong án gop WB) 2" xfId="4629"/>
    <cellStyle name="T_09_BangTongHopKinhPhiNhaso9_Copy of KH PHAN BO VON ĐỐI ỨNG NAM 2011 (30 TY phuong án gop WB) 2 2" xfId="4630"/>
    <cellStyle name="T_09_BangTongHopKinhPhiNhaso9_Copy of KH PHAN BO VON ĐỐI ỨNG NAM 2011 (30 TY phuong án gop WB)_BIEU KE HOACH  2015 (KTN 6.11 sua)" xfId="4631"/>
    <cellStyle name="T_09_BangTongHopKinhPhiNhaso9_DTTD chieng chan Tham lai 29-9-2009" xfId="4632"/>
    <cellStyle name="T_09_BangTongHopKinhPhiNhaso9_DTTD chieng chan Tham lai 29-9-2009 2" xfId="4633"/>
    <cellStyle name="T_09_BangTongHopKinhPhiNhaso9_DTTD chieng chan Tham lai 29-9-2009 2 2" xfId="4634"/>
    <cellStyle name="T_09_BangTongHopKinhPhiNhaso9_DTTD chieng chan Tham lai 29-9-2009_BIEU KE HOACH  2015 (KTN 6.11 sua)" xfId="4635"/>
    <cellStyle name="T_09_BangTongHopKinhPhiNhaso9_dự toán 30a 2013" xfId="4636"/>
    <cellStyle name="T_09_BangTongHopKinhPhiNhaso9_Du toan nuoc San Thang (GD2)" xfId="4637"/>
    <cellStyle name="T_09_BangTongHopKinhPhiNhaso9_Du toan nuoc San Thang (GD2) 2" xfId="4638"/>
    <cellStyle name="T_09_BangTongHopKinhPhiNhaso9_Du toan nuoc San Thang (GD2) 2 2" xfId="4639"/>
    <cellStyle name="T_09_BangTongHopKinhPhiNhaso9_Du toan nuoc San Thang (GD2)_BIEU KE HOACH  2015 (KTN 6.11 sua)" xfId="4640"/>
    <cellStyle name="T_09_BangTongHopKinhPhiNhaso9_Ke hoach 2010 (theo doi 11-8-2010)" xfId="4641"/>
    <cellStyle name="T_09_BangTongHopKinhPhiNhaso9_Ke hoach 2010 (theo doi 11-8-2010) 2" xfId="4642"/>
    <cellStyle name="T_09_BangTongHopKinhPhiNhaso9_Ke hoach 2010 (theo doi 11-8-2010) 2 2" xfId="4643"/>
    <cellStyle name="T_09_BangTongHopKinhPhiNhaso9_Ke hoach 2010 (theo doi 11-8-2010)_BIEU KE HOACH  2015 (KTN 6.11 sua)" xfId="4644"/>
    <cellStyle name="T_09_BangTongHopKinhPhiNhaso9_ke hoach dau thau 30-6-2010" xfId="4645"/>
    <cellStyle name="T_09_BangTongHopKinhPhiNhaso9_ke hoach dau thau 30-6-2010 2" xfId="4646"/>
    <cellStyle name="T_09_BangTongHopKinhPhiNhaso9_ke hoach dau thau 30-6-2010 2 2" xfId="4647"/>
    <cellStyle name="T_09_BangTongHopKinhPhiNhaso9_ke hoach dau thau 30-6-2010_BIEU KE HOACH  2015 (KTN 6.11 sua)" xfId="4648"/>
    <cellStyle name="T_09_BangTongHopKinhPhiNhaso9_KH Von 2012 gui BKH 1" xfId="4649"/>
    <cellStyle name="T_09_BangTongHopKinhPhiNhaso9_KH Von 2012 gui BKH 1 2" xfId="4650"/>
    <cellStyle name="T_09_BangTongHopKinhPhiNhaso9_KH Von 2012 gui BKH 1 2 2" xfId="4651"/>
    <cellStyle name="T_09_BangTongHopKinhPhiNhaso9_KH Von 2012 gui BKH 1_BIEU KE HOACH  2015 (KTN 6.11 sua)" xfId="4652"/>
    <cellStyle name="T_09_BangTongHopKinhPhiNhaso9_QD ke hoach dau thau" xfId="4653"/>
    <cellStyle name="T_09_BangTongHopKinhPhiNhaso9_QD ke hoach dau thau 2" xfId="4654"/>
    <cellStyle name="T_09_BangTongHopKinhPhiNhaso9_QD ke hoach dau thau 2 2" xfId="4655"/>
    <cellStyle name="T_09_BangTongHopKinhPhiNhaso9_QD ke hoach dau thau_BIEU KE HOACH  2015 (KTN 6.11 sua)" xfId="4656"/>
    <cellStyle name="T_09_BangTongHopKinhPhiNhaso9_Ra soat KH von 2011 (Huy-11-11-11)" xfId="4657"/>
    <cellStyle name="T_09_BangTongHopKinhPhiNhaso9_Ra soat KH von 2011 (Huy-11-11-11) 2" xfId="4658"/>
    <cellStyle name="T_09_BangTongHopKinhPhiNhaso9_Ra soat KH von 2011 (Huy-11-11-11) 2 2" xfId="4659"/>
    <cellStyle name="T_09_BangTongHopKinhPhiNhaso9_Ra soat KH von 2011 (Huy-11-11-11)_BIEU KE HOACH  2015 (KTN 6.11 sua)" xfId="4660"/>
    <cellStyle name="T_09_BangTongHopKinhPhiNhaso9_tien luong" xfId="4661"/>
    <cellStyle name="T_09_BangTongHopKinhPhiNhaso9_Tien luong chuan 01" xfId="4662"/>
    <cellStyle name="T_09_BangTongHopKinhPhiNhaso9_tinh toan hoang ha" xfId="4663"/>
    <cellStyle name="T_09_BangTongHopKinhPhiNhaso9_tinh toan hoang ha 2" xfId="4664"/>
    <cellStyle name="T_09_BangTongHopKinhPhiNhaso9_tinh toan hoang ha 2 2" xfId="4665"/>
    <cellStyle name="T_09_BangTongHopKinhPhiNhaso9_tinh toan hoang ha_BIEU KE HOACH  2015 (KTN 6.11 sua)" xfId="4666"/>
    <cellStyle name="T_09_BangTongHopKinhPhiNhaso9_Tong von ĐTPT" xfId="4667"/>
    <cellStyle name="T_09_BangTongHopKinhPhiNhaso9_Tong von ĐTPT 2" xfId="4668"/>
    <cellStyle name="T_09_BangTongHopKinhPhiNhaso9_Tong von ĐTPT 2 2" xfId="4669"/>
    <cellStyle name="T_09_BangTongHopKinhPhiNhaso9_Tong von ĐTPT_BIEU KE HOACH  2015 (KTN 6.11 sua)" xfId="4670"/>
    <cellStyle name="T_09_BangTongHopKinhPhiNhaso9_Viec Huy dang lam" xfId="4671"/>
    <cellStyle name="T_09_BangTongHopKinhPhiNhaso9_Viec Huy dang lam_CT 134" xfId="4672"/>
    <cellStyle name="T_09a_PhanMongNhaSo9" xfId="4673"/>
    <cellStyle name="T_09a_PhanMongNhaSo9_Bieu chi tieu KH 2014 (Huy-04-11)" xfId="4674"/>
    <cellStyle name="T_09a_PhanMongNhaSo9_Bieu chi tieu KH 2014 (Huy-04-11) 2" xfId="4675"/>
    <cellStyle name="T_09a_PhanMongNhaSo9_bieu ke hoach dau thau" xfId="4676"/>
    <cellStyle name="T_09a_PhanMongNhaSo9_bieu ke hoach dau thau 2" xfId="4677"/>
    <cellStyle name="T_09a_PhanMongNhaSo9_bieu ke hoach dau thau truong mam non SKH" xfId="4678"/>
    <cellStyle name="T_09a_PhanMongNhaSo9_bieu ke hoach dau thau truong mam non SKH 2" xfId="4679"/>
    <cellStyle name="T_09a_PhanMongNhaSo9_bieu ke hoach dau thau truong mam non SKH_BIEU KE HOACH  2015 (KTN 6.11 sua)" xfId="4680"/>
    <cellStyle name="T_09a_PhanMongNhaSo9_bieu ke hoach dau thau_BIEU KE HOACH  2015 (KTN 6.11 sua)" xfId="4681"/>
    <cellStyle name="T_09a_PhanMongNhaSo9_bieu tong hop lai kh von 2011 gui phong TH-KTDN" xfId="4682"/>
    <cellStyle name="T_09a_PhanMongNhaSo9_bieu tong hop lai kh von 2011 gui phong TH-KTDN 2" xfId="4683"/>
    <cellStyle name="T_09a_PhanMongNhaSo9_bieu tong hop lai kh von 2011 gui phong TH-KTDN_BIEU KE HOACH  2015 (KTN 6.11 sua)" xfId="4684"/>
    <cellStyle name="T_09a_PhanMongNhaSo9_Book1" xfId="4685"/>
    <cellStyle name="T_09a_PhanMongNhaSo9_Book1 2" xfId="4686"/>
    <cellStyle name="T_09a_PhanMongNhaSo9_Book1_BIEU KE HOACH  2015 (KTN 6.11 sua)" xfId="4687"/>
    <cellStyle name="T_09a_PhanMongNhaSo9_Book1_Ke hoach 2010 (theo doi 11-8-2010)" xfId="4688"/>
    <cellStyle name="T_09a_PhanMongNhaSo9_Book1_Ke hoach 2010 (theo doi 11-8-2010) 2" xfId="4689"/>
    <cellStyle name="T_09a_PhanMongNhaSo9_Book1_Ke hoach 2010 (theo doi 11-8-2010)_BIEU KE HOACH  2015 (KTN 6.11 sua)" xfId="4690"/>
    <cellStyle name="T_09a_PhanMongNhaSo9_Book1_ke hoach dau thau 30-6-2010" xfId="4691"/>
    <cellStyle name="T_09a_PhanMongNhaSo9_Book1_ke hoach dau thau 30-6-2010 2" xfId="4692"/>
    <cellStyle name="T_09a_PhanMongNhaSo9_Book1_ke hoach dau thau 30-6-2010_BIEU KE HOACH  2015 (KTN 6.11 sua)" xfId="4693"/>
    <cellStyle name="T_09a_PhanMongNhaSo9_Copy of KH PHAN BO VON ĐỐI ỨNG NAM 2011 (30 TY phuong án gop WB)" xfId="4694"/>
    <cellStyle name="T_09a_PhanMongNhaSo9_Copy of KH PHAN BO VON ĐỐI ỨNG NAM 2011 (30 TY phuong án gop WB) 2" xfId="4695"/>
    <cellStyle name="T_09a_PhanMongNhaSo9_Copy of KH PHAN BO VON ĐỐI ỨNG NAM 2011 (30 TY phuong án gop WB)_BIEU KE HOACH  2015 (KTN 6.11 sua)" xfId="4696"/>
    <cellStyle name="T_09a_PhanMongNhaSo9_DTTD chieng chan Tham lai 29-9-2009" xfId="4697"/>
    <cellStyle name="T_09a_PhanMongNhaSo9_DTTD chieng chan Tham lai 29-9-2009 2" xfId="4698"/>
    <cellStyle name="T_09a_PhanMongNhaSo9_DTTD chieng chan Tham lai 29-9-2009_BIEU KE HOACH  2015 (KTN 6.11 sua)" xfId="4699"/>
    <cellStyle name="T_09a_PhanMongNhaSo9_dự toán 30a 2013" xfId="4700"/>
    <cellStyle name="T_09a_PhanMongNhaSo9_Du toan nuoc San Thang (GD2)" xfId="4701"/>
    <cellStyle name="T_09a_PhanMongNhaSo9_Du toan nuoc San Thang (GD2) 2" xfId="4702"/>
    <cellStyle name="T_09a_PhanMongNhaSo9_Du toan nuoc San Thang (GD2)_BIEU KE HOACH  2015 (KTN 6.11 sua)" xfId="4703"/>
    <cellStyle name="T_09a_PhanMongNhaSo9_Ke hoach 2010 (theo doi 11-8-2010)" xfId="4704"/>
    <cellStyle name="T_09a_PhanMongNhaSo9_Ke hoach 2010 (theo doi 11-8-2010) 2" xfId="4705"/>
    <cellStyle name="T_09a_PhanMongNhaSo9_Ke hoach 2010 (theo doi 11-8-2010)_BIEU KE HOACH  2015 (KTN 6.11 sua)" xfId="4706"/>
    <cellStyle name="T_09a_PhanMongNhaSo9_ke hoach dau thau 30-6-2010" xfId="4707"/>
    <cellStyle name="T_09a_PhanMongNhaSo9_ke hoach dau thau 30-6-2010 2" xfId="4708"/>
    <cellStyle name="T_09a_PhanMongNhaSo9_ke hoach dau thau 30-6-2010_BIEU KE HOACH  2015 (KTN 6.11 sua)" xfId="4709"/>
    <cellStyle name="T_09a_PhanMongNhaSo9_KH Von 2012 gui BKH 1" xfId="4710"/>
    <cellStyle name="T_09a_PhanMongNhaSo9_KH Von 2012 gui BKH 1 2" xfId="4711"/>
    <cellStyle name="T_09a_PhanMongNhaSo9_KH Von 2012 gui BKH 1_BIEU KE HOACH  2015 (KTN 6.11 sua)" xfId="4712"/>
    <cellStyle name="T_09a_PhanMongNhaSo9_QD ke hoach dau thau" xfId="4713"/>
    <cellStyle name="T_09a_PhanMongNhaSo9_QD ke hoach dau thau 2" xfId="4714"/>
    <cellStyle name="T_09a_PhanMongNhaSo9_QD ke hoach dau thau_BIEU KE HOACH  2015 (KTN 6.11 sua)" xfId="4715"/>
    <cellStyle name="T_09a_PhanMongNhaSo9_Ra soat KH von 2011 (Huy-11-11-11)" xfId="4716"/>
    <cellStyle name="T_09a_PhanMongNhaSo9_Ra soat KH von 2011 (Huy-11-11-11) 2" xfId="4717"/>
    <cellStyle name="T_09a_PhanMongNhaSo9_Ra soat KH von 2011 (Huy-11-11-11)_BIEU KE HOACH  2015 (KTN 6.11 sua)" xfId="4718"/>
    <cellStyle name="T_09a_PhanMongNhaSo9_tinh toan hoang ha" xfId="4719"/>
    <cellStyle name="T_09a_PhanMongNhaSo9_tinh toan hoang ha 2" xfId="4720"/>
    <cellStyle name="T_09a_PhanMongNhaSo9_tinh toan hoang ha_BIEU KE HOACH  2015 (KTN 6.11 sua)" xfId="4721"/>
    <cellStyle name="T_09a_PhanMongNhaSo9_Tong von ĐTPT" xfId="4722"/>
    <cellStyle name="T_09a_PhanMongNhaSo9_Tong von ĐTPT 2" xfId="4723"/>
    <cellStyle name="T_09a_PhanMongNhaSo9_Tong von ĐTPT_BIEU KE HOACH  2015 (KTN 6.11 sua)" xfId="4724"/>
    <cellStyle name="T_09a_PhanMongNhaSo9_Viec Huy dang lam" xfId="4725"/>
    <cellStyle name="T_09a_PhanMongNhaSo9_Viec Huy dang lam_CT 134" xfId="4726"/>
    <cellStyle name="T_09b_PhanThannhaso9" xfId="4727"/>
    <cellStyle name="T_09b_PhanThannhaso9_Bieu chi tieu KH 2014 (Huy-04-11)" xfId="4728"/>
    <cellStyle name="T_09b_PhanThannhaso9_Bieu chi tieu KH 2014 (Huy-04-11) 2" xfId="4729"/>
    <cellStyle name="T_09b_PhanThannhaso9_bieu ke hoach dau thau" xfId="4730"/>
    <cellStyle name="T_09b_PhanThannhaso9_bieu ke hoach dau thau 2" xfId="4731"/>
    <cellStyle name="T_09b_PhanThannhaso9_bieu ke hoach dau thau truong mam non SKH" xfId="4732"/>
    <cellStyle name="T_09b_PhanThannhaso9_bieu ke hoach dau thau truong mam non SKH 2" xfId="4733"/>
    <cellStyle name="T_09b_PhanThannhaso9_bieu ke hoach dau thau truong mam non SKH_BIEU KE HOACH  2015 (KTN 6.11 sua)" xfId="4734"/>
    <cellStyle name="T_09b_PhanThannhaso9_bieu ke hoach dau thau_BIEU KE HOACH  2015 (KTN 6.11 sua)" xfId="4735"/>
    <cellStyle name="T_09b_PhanThannhaso9_bieu tong hop lai kh von 2011 gui phong TH-KTDN" xfId="4736"/>
    <cellStyle name="T_09b_PhanThannhaso9_bieu tong hop lai kh von 2011 gui phong TH-KTDN 2" xfId="4737"/>
    <cellStyle name="T_09b_PhanThannhaso9_bieu tong hop lai kh von 2011 gui phong TH-KTDN_BIEU KE HOACH  2015 (KTN 6.11 sua)" xfId="4738"/>
    <cellStyle name="T_09b_PhanThannhaso9_Book1" xfId="4739"/>
    <cellStyle name="T_09b_PhanThannhaso9_Book1 2" xfId="4740"/>
    <cellStyle name="T_09b_PhanThannhaso9_Book1_BIEU KE HOACH  2015 (KTN 6.11 sua)" xfId="4741"/>
    <cellStyle name="T_09b_PhanThannhaso9_Book1_Ke hoach 2010 (theo doi 11-8-2010)" xfId="4742"/>
    <cellStyle name="T_09b_PhanThannhaso9_Book1_Ke hoach 2010 (theo doi 11-8-2010) 2" xfId="4743"/>
    <cellStyle name="T_09b_PhanThannhaso9_Book1_Ke hoach 2010 (theo doi 11-8-2010)_BIEU KE HOACH  2015 (KTN 6.11 sua)" xfId="4744"/>
    <cellStyle name="T_09b_PhanThannhaso9_Book1_ke hoach dau thau 30-6-2010" xfId="4745"/>
    <cellStyle name="T_09b_PhanThannhaso9_Book1_ke hoach dau thau 30-6-2010 2" xfId="4746"/>
    <cellStyle name="T_09b_PhanThannhaso9_Book1_ke hoach dau thau 30-6-2010_BIEU KE HOACH  2015 (KTN 6.11 sua)" xfId="4747"/>
    <cellStyle name="T_09b_PhanThannhaso9_Copy of KH PHAN BO VON ĐỐI ỨNG NAM 2011 (30 TY phuong án gop WB)" xfId="4748"/>
    <cellStyle name="T_09b_PhanThannhaso9_Copy of KH PHAN BO VON ĐỐI ỨNG NAM 2011 (30 TY phuong án gop WB) 2" xfId="4749"/>
    <cellStyle name="T_09b_PhanThannhaso9_Copy of KH PHAN BO VON ĐỐI ỨNG NAM 2011 (30 TY phuong án gop WB)_BIEU KE HOACH  2015 (KTN 6.11 sua)" xfId="4750"/>
    <cellStyle name="T_09b_PhanThannhaso9_DTTD chieng chan Tham lai 29-9-2009" xfId="4751"/>
    <cellStyle name="T_09b_PhanThannhaso9_DTTD chieng chan Tham lai 29-9-2009 2" xfId="4752"/>
    <cellStyle name="T_09b_PhanThannhaso9_DTTD chieng chan Tham lai 29-9-2009_BIEU KE HOACH  2015 (KTN 6.11 sua)" xfId="4753"/>
    <cellStyle name="T_09b_PhanThannhaso9_dự toán 30a 2013" xfId="4754"/>
    <cellStyle name="T_09b_PhanThannhaso9_Du toan nuoc San Thang (GD2)" xfId="4755"/>
    <cellStyle name="T_09b_PhanThannhaso9_Du toan nuoc San Thang (GD2) 2" xfId="4756"/>
    <cellStyle name="T_09b_PhanThannhaso9_Du toan nuoc San Thang (GD2)_BIEU KE HOACH  2015 (KTN 6.11 sua)" xfId="4757"/>
    <cellStyle name="T_09b_PhanThannhaso9_Ke hoach 2010 (theo doi 11-8-2010)" xfId="4758"/>
    <cellStyle name="T_09b_PhanThannhaso9_Ke hoach 2010 (theo doi 11-8-2010) 2" xfId="4759"/>
    <cellStyle name="T_09b_PhanThannhaso9_Ke hoach 2010 (theo doi 11-8-2010)_BIEU KE HOACH  2015 (KTN 6.11 sua)" xfId="4760"/>
    <cellStyle name="T_09b_PhanThannhaso9_ke hoach dau thau 30-6-2010" xfId="4761"/>
    <cellStyle name="T_09b_PhanThannhaso9_ke hoach dau thau 30-6-2010 2" xfId="4762"/>
    <cellStyle name="T_09b_PhanThannhaso9_ke hoach dau thau 30-6-2010_BIEU KE HOACH  2015 (KTN 6.11 sua)" xfId="4763"/>
    <cellStyle name="T_09b_PhanThannhaso9_KH Von 2012 gui BKH 1" xfId="4764"/>
    <cellStyle name="T_09b_PhanThannhaso9_KH Von 2012 gui BKH 1 2" xfId="4765"/>
    <cellStyle name="T_09b_PhanThannhaso9_KH Von 2012 gui BKH 1_BIEU KE HOACH  2015 (KTN 6.11 sua)" xfId="4766"/>
    <cellStyle name="T_09b_PhanThannhaso9_QD ke hoach dau thau" xfId="4767"/>
    <cellStyle name="T_09b_PhanThannhaso9_QD ke hoach dau thau 2" xfId="4768"/>
    <cellStyle name="T_09b_PhanThannhaso9_QD ke hoach dau thau_BIEU KE HOACH  2015 (KTN 6.11 sua)" xfId="4769"/>
    <cellStyle name="T_09b_PhanThannhaso9_Ra soat KH von 2011 (Huy-11-11-11)" xfId="4770"/>
    <cellStyle name="T_09b_PhanThannhaso9_Ra soat KH von 2011 (Huy-11-11-11) 2" xfId="4771"/>
    <cellStyle name="T_09b_PhanThannhaso9_Ra soat KH von 2011 (Huy-11-11-11)_BIEU KE HOACH  2015 (KTN 6.11 sua)" xfId="4772"/>
    <cellStyle name="T_09b_PhanThannhaso9_tinh toan hoang ha" xfId="4773"/>
    <cellStyle name="T_09b_PhanThannhaso9_tinh toan hoang ha 2" xfId="4774"/>
    <cellStyle name="T_09b_PhanThannhaso9_tinh toan hoang ha_BIEU KE HOACH  2015 (KTN 6.11 sua)" xfId="4775"/>
    <cellStyle name="T_09b_PhanThannhaso9_Tong von ĐTPT" xfId="4776"/>
    <cellStyle name="T_09b_PhanThannhaso9_Tong von ĐTPT 2" xfId="4777"/>
    <cellStyle name="T_09b_PhanThannhaso9_Tong von ĐTPT_BIEU KE HOACH  2015 (KTN 6.11 sua)" xfId="4778"/>
    <cellStyle name="T_09b_PhanThannhaso9_Viec Huy dang lam" xfId="4779"/>
    <cellStyle name="T_09b_PhanThannhaso9_Viec Huy dang lam_CT 134" xfId="4780"/>
    <cellStyle name="T_09c_PhandienNhaso9" xfId="4781"/>
    <cellStyle name="T_09c_PhandienNhaso9_Bieu chi tieu KH 2014 (Huy-04-11)" xfId="4782"/>
    <cellStyle name="T_09c_PhandienNhaso9_Bieu chi tieu KH 2014 (Huy-04-11) 2" xfId="4783"/>
    <cellStyle name="T_09c_PhandienNhaso9_bieu ke hoach dau thau" xfId="4784"/>
    <cellStyle name="T_09c_PhandienNhaso9_bieu ke hoach dau thau 2" xfId="4785"/>
    <cellStyle name="T_09c_PhandienNhaso9_bieu ke hoach dau thau truong mam non SKH" xfId="4786"/>
    <cellStyle name="T_09c_PhandienNhaso9_bieu ke hoach dau thau truong mam non SKH 2" xfId="4787"/>
    <cellStyle name="T_09c_PhandienNhaso9_bieu ke hoach dau thau truong mam non SKH_BIEU KE HOACH  2015 (KTN 6.11 sua)" xfId="4788"/>
    <cellStyle name="T_09c_PhandienNhaso9_bieu ke hoach dau thau_BIEU KE HOACH  2015 (KTN 6.11 sua)" xfId="4789"/>
    <cellStyle name="T_09c_PhandienNhaso9_bieu tong hop lai kh von 2011 gui phong TH-KTDN" xfId="4790"/>
    <cellStyle name="T_09c_PhandienNhaso9_bieu tong hop lai kh von 2011 gui phong TH-KTDN 2" xfId="4791"/>
    <cellStyle name="T_09c_PhandienNhaso9_bieu tong hop lai kh von 2011 gui phong TH-KTDN_BIEU KE HOACH  2015 (KTN 6.11 sua)" xfId="4792"/>
    <cellStyle name="T_09c_PhandienNhaso9_Book1" xfId="4793"/>
    <cellStyle name="T_09c_PhandienNhaso9_Book1 2" xfId="4794"/>
    <cellStyle name="T_09c_PhandienNhaso9_Book1_BIEU KE HOACH  2015 (KTN 6.11 sua)" xfId="4795"/>
    <cellStyle name="T_09c_PhandienNhaso9_Book1_Ke hoach 2010 (theo doi 11-8-2010)" xfId="4796"/>
    <cellStyle name="T_09c_PhandienNhaso9_Book1_Ke hoach 2010 (theo doi 11-8-2010) 2" xfId="4797"/>
    <cellStyle name="T_09c_PhandienNhaso9_Book1_Ke hoach 2010 (theo doi 11-8-2010)_BIEU KE HOACH  2015 (KTN 6.11 sua)" xfId="4798"/>
    <cellStyle name="T_09c_PhandienNhaso9_Book1_ke hoach dau thau 30-6-2010" xfId="4799"/>
    <cellStyle name="T_09c_PhandienNhaso9_Book1_ke hoach dau thau 30-6-2010 2" xfId="4800"/>
    <cellStyle name="T_09c_PhandienNhaso9_Book1_ke hoach dau thau 30-6-2010_BIEU KE HOACH  2015 (KTN 6.11 sua)" xfId="4801"/>
    <cellStyle name="T_09c_PhandienNhaso9_Copy of KH PHAN BO VON ĐỐI ỨNG NAM 2011 (30 TY phuong án gop WB)" xfId="4802"/>
    <cellStyle name="T_09c_PhandienNhaso9_Copy of KH PHAN BO VON ĐỐI ỨNG NAM 2011 (30 TY phuong án gop WB) 2" xfId="4803"/>
    <cellStyle name="T_09c_PhandienNhaso9_Copy of KH PHAN BO VON ĐỐI ỨNG NAM 2011 (30 TY phuong án gop WB)_BIEU KE HOACH  2015 (KTN 6.11 sua)" xfId="4804"/>
    <cellStyle name="T_09c_PhandienNhaso9_DTTD chieng chan Tham lai 29-9-2009" xfId="4805"/>
    <cellStyle name="T_09c_PhandienNhaso9_DTTD chieng chan Tham lai 29-9-2009 2" xfId="4806"/>
    <cellStyle name="T_09c_PhandienNhaso9_DTTD chieng chan Tham lai 29-9-2009_BIEU KE HOACH  2015 (KTN 6.11 sua)" xfId="4807"/>
    <cellStyle name="T_09c_PhandienNhaso9_dự toán 30a 2013" xfId="4808"/>
    <cellStyle name="T_09c_PhandienNhaso9_Du toan nuoc San Thang (GD2)" xfId="4809"/>
    <cellStyle name="T_09c_PhandienNhaso9_Du toan nuoc San Thang (GD2) 2" xfId="4810"/>
    <cellStyle name="T_09c_PhandienNhaso9_Du toan nuoc San Thang (GD2)_BIEU KE HOACH  2015 (KTN 6.11 sua)" xfId="4811"/>
    <cellStyle name="T_09c_PhandienNhaso9_Ke hoach 2010 (theo doi 11-8-2010)" xfId="4812"/>
    <cellStyle name="T_09c_PhandienNhaso9_Ke hoach 2010 (theo doi 11-8-2010) 2" xfId="4813"/>
    <cellStyle name="T_09c_PhandienNhaso9_Ke hoach 2010 (theo doi 11-8-2010)_BIEU KE HOACH  2015 (KTN 6.11 sua)" xfId="4814"/>
    <cellStyle name="T_09c_PhandienNhaso9_ke hoach dau thau 30-6-2010" xfId="4815"/>
    <cellStyle name="T_09c_PhandienNhaso9_ke hoach dau thau 30-6-2010 2" xfId="4816"/>
    <cellStyle name="T_09c_PhandienNhaso9_ke hoach dau thau 30-6-2010_BIEU KE HOACH  2015 (KTN 6.11 sua)" xfId="4817"/>
    <cellStyle name="T_09c_PhandienNhaso9_KH Von 2012 gui BKH 1" xfId="4818"/>
    <cellStyle name="T_09c_PhandienNhaso9_KH Von 2012 gui BKH 1 2" xfId="4819"/>
    <cellStyle name="T_09c_PhandienNhaso9_KH Von 2012 gui BKH 1_BIEU KE HOACH  2015 (KTN 6.11 sua)" xfId="4820"/>
    <cellStyle name="T_09c_PhandienNhaso9_QD ke hoach dau thau" xfId="4821"/>
    <cellStyle name="T_09c_PhandienNhaso9_QD ke hoach dau thau 2" xfId="4822"/>
    <cellStyle name="T_09c_PhandienNhaso9_QD ke hoach dau thau_BIEU KE HOACH  2015 (KTN 6.11 sua)" xfId="4823"/>
    <cellStyle name="T_09c_PhandienNhaso9_Ra soat KH von 2011 (Huy-11-11-11)" xfId="4824"/>
    <cellStyle name="T_09c_PhandienNhaso9_Ra soat KH von 2011 (Huy-11-11-11) 2" xfId="4825"/>
    <cellStyle name="T_09c_PhandienNhaso9_Ra soat KH von 2011 (Huy-11-11-11)_BIEU KE HOACH  2015 (KTN 6.11 sua)" xfId="4826"/>
    <cellStyle name="T_09c_PhandienNhaso9_tinh toan hoang ha" xfId="4827"/>
    <cellStyle name="T_09c_PhandienNhaso9_tinh toan hoang ha 2" xfId="4828"/>
    <cellStyle name="T_09c_PhandienNhaso9_tinh toan hoang ha_BIEU KE HOACH  2015 (KTN 6.11 sua)" xfId="4829"/>
    <cellStyle name="T_09c_PhandienNhaso9_Tong von ĐTPT" xfId="4830"/>
    <cellStyle name="T_09c_PhandienNhaso9_Tong von ĐTPT 2" xfId="4831"/>
    <cellStyle name="T_09c_PhandienNhaso9_Tong von ĐTPT_BIEU KE HOACH  2015 (KTN 6.11 sua)" xfId="4832"/>
    <cellStyle name="T_09c_PhandienNhaso9_Viec Huy dang lam" xfId="4833"/>
    <cellStyle name="T_09c_PhandienNhaso9_Viec Huy dang lam_CT 134" xfId="4834"/>
    <cellStyle name="T_09d_Phannuocnhaso9" xfId="4835"/>
    <cellStyle name="T_09d_Phannuocnhaso9_Bieu chi tieu KH 2014 (Huy-04-11)" xfId="4836"/>
    <cellStyle name="T_09d_Phannuocnhaso9_Bieu chi tieu KH 2014 (Huy-04-11) 2" xfId="4837"/>
    <cellStyle name="T_09d_Phannuocnhaso9_bieu ke hoach dau thau" xfId="4838"/>
    <cellStyle name="T_09d_Phannuocnhaso9_bieu ke hoach dau thau 2" xfId="4839"/>
    <cellStyle name="T_09d_Phannuocnhaso9_bieu ke hoach dau thau truong mam non SKH" xfId="4840"/>
    <cellStyle name="T_09d_Phannuocnhaso9_bieu ke hoach dau thau truong mam non SKH 2" xfId="4841"/>
    <cellStyle name="T_09d_Phannuocnhaso9_bieu ke hoach dau thau truong mam non SKH_BIEU KE HOACH  2015 (KTN 6.11 sua)" xfId="4842"/>
    <cellStyle name="T_09d_Phannuocnhaso9_bieu ke hoach dau thau_BIEU KE HOACH  2015 (KTN 6.11 sua)" xfId="4843"/>
    <cellStyle name="T_09d_Phannuocnhaso9_bieu tong hop lai kh von 2011 gui phong TH-KTDN" xfId="4844"/>
    <cellStyle name="T_09d_Phannuocnhaso9_bieu tong hop lai kh von 2011 gui phong TH-KTDN 2" xfId="4845"/>
    <cellStyle name="T_09d_Phannuocnhaso9_bieu tong hop lai kh von 2011 gui phong TH-KTDN_BIEU KE HOACH  2015 (KTN 6.11 sua)" xfId="4846"/>
    <cellStyle name="T_09d_Phannuocnhaso9_Book1" xfId="4847"/>
    <cellStyle name="T_09d_Phannuocnhaso9_Book1 2" xfId="4848"/>
    <cellStyle name="T_09d_Phannuocnhaso9_Book1_BIEU KE HOACH  2015 (KTN 6.11 sua)" xfId="4849"/>
    <cellStyle name="T_09d_Phannuocnhaso9_Book1_Ke hoach 2010 (theo doi 11-8-2010)" xfId="4850"/>
    <cellStyle name="T_09d_Phannuocnhaso9_Book1_Ke hoach 2010 (theo doi 11-8-2010) 2" xfId="4851"/>
    <cellStyle name="T_09d_Phannuocnhaso9_Book1_Ke hoach 2010 (theo doi 11-8-2010)_BIEU KE HOACH  2015 (KTN 6.11 sua)" xfId="4852"/>
    <cellStyle name="T_09d_Phannuocnhaso9_Book1_ke hoach dau thau 30-6-2010" xfId="4853"/>
    <cellStyle name="T_09d_Phannuocnhaso9_Book1_ke hoach dau thau 30-6-2010 2" xfId="4854"/>
    <cellStyle name="T_09d_Phannuocnhaso9_Book1_ke hoach dau thau 30-6-2010_BIEU KE HOACH  2015 (KTN 6.11 sua)" xfId="4855"/>
    <cellStyle name="T_09d_Phannuocnhaso9_Copy of KH PHAN BO VON ĐỐI ỨNG NAM 2011 (30 TY phuong án gop WB)" xfId="4856"/>
    <cellStyle name="T_09d_Phannuocnhaso9_Copy of KH PHAN BO VON ĐỐI ỨNG NAM 2011 (30 TY phuong án gop WB) 2" xfId="4857"/>
    <cellStyle name="T_09d_Phannuocnhaso9_Copy of KH PHAN BO VON ĐỐI ỨNG NAM 2011 (30 TY phuong án gop WB)_BIEU KE HOACH  2015 (KTN 6.11 sua)" xfId="4858"/>
    <cellStyle name="T_09d_Phannuocnhaso9_DTTD chieng chan Tham lai 29-9-2009" xfId="4859"/>
    <cellStyle name="T_09d_Phannuocnhaso9_DTTD chieng chan Tham lai 29-9-2009 2" xfId="4860"/>
    <cellStyle name="T_09d_Phannuocnhaso9_DTTD chieng chan Tham lai 29-9-2009_BIEU KE HOACH  2015 (KTN 6.11 sua)" xfId="4861"/>
    <cellStyle name="T_09d_Phannuocnhaso9_dự toán 30a 2013" xfId="4862"/>
    <cellStyle name="T_09d_Phannuocnhaso9_Du toan nuoc San Thang (GD2)" xfId="4863"/>
    <cellStyle name="T_09d_Phannuocnhaso9_Du toan nuoc San Thang (GD2) 2" xfId="4864"/>
    <cellStyle name="T_09d_Phannuocnhaso9_Du toan nuoc San Thang (GD2)_BIEU KE HOACH  2015 (KTN 6.11 sua)" xfId="4865"/>
    <cellStyle name="T_09d_Phannuocnhaso9_Ke hoach 2010 (theo doi 11-8-2010)" xfId="4866"/>
    <cellStyle name="T_09d_Phannuocnhaso9_Ke hoach 2010 (theo doi 11-8-2010) 2" xfId="4867"/>
    <cellStyle name="T_09d_Phannuocnhaso9_Ke hoach 2010 (theo doi 11-8-2010)_BIEU KE HOACH  2015 (KTN 6.11 sua)" xfId="4868"/>
    <cellStyle name="T_09d_Phannuocnhaso9_ke hoach dau thau 30-6-2010" xfId="4869"/>
    <cellStyle name="T_09d_Phannuocnhaso9_ke hoach dau thau 30-6-2010 2" xfId="4870"/>
    <cellStyle name="T_09d_Phannuocnhaso9_ke hoach dau thau 30-6-2010_BIEU KE HOACH  2015 (KTN 6.11 sua)" xfId="4871"/>
    <cellStyle name="T_09d_Phannuocnhaso9_KH Von 2012 gui BKH 1" xfId="4872"/>
    <cellStyle name="T_09d_Phannuocnhaso9_KH Von 2012 gui BKH 1 2" xfId="4873"/>
    <cellStyle name="T_09d_Phannuocnhaso9_KH Von 2012 gui BKH 1_BIEU KE HOACH  2015 (KTN 6.11 sua)" xfId="4874"/>
    <cellStyle name="T_09d_Phannuocnhaso9_QD ke hoach dau thau" xfId="4875"/>
    <cellStyle name="T_09d_Phannuocnhaso9_QD ke hoach dau thau 2" xfId="4876"/>
    <cellStyle name="T_09d_Phannuocnhaso9_QD ke hoach dau thau_BIEU KE HOACH  2015 (KTN 6.11 sua)" xfId="4877"/>
    <cellStyle name="T_09d_Phannuocnhaso9_Ra soat KH von 2011 (Huy-11-11-11)" xfId="4878"/>
    <cellStyle name="T_09d_Phannuocnhaso9_Ra soat KH von 2011 (Huy-11-11-11) 2" xfId="4879"/>
    <cellStyle name="T_09d_Phannuocnhaso9_Ra soat KH von 2011 (Huy-11-11-11)_BIEU KE HOACH  2015 (KTN 6.11 sua)" xfId="4880"/>
    <cellStyle name="T_09d_Phannuocnhaso9_tinh toan hoang ha" xfId="4881"/>
    <cellStyle name="T_09d_Phannuocnhaso9_tinh toan hoang ha 2" xfId="4882"/>
    <cellStyle name="T_09d_Phannuocnhaso9_tinh toan hoang ha_BIEU KE HOACH  2015 (KTN 6.11 sua)" xfId="4883"/>
    <cellStyle name="T_09d_Phannuocnhaso9_Tong von ĐTPT" xfId="4884"/>
    <cellStyle name="T_09d_Phannuocnhaso9_Tong von ĐTPT 2" xfId="4885"/>
    <cellStyle name="T_09d_Phannuocnhaso9_Tong von ĐTPT_BIEU KE HOACH  2015 (KTN 6.11 sua)" xfId="4886"/>
    <cellStyle name="T_09d_Phannuocnhaso9_Viec Huy dang lam" xfId="4887"/>
    <cellStyle name="T_09d_Phannuocnhaso9_Viec Huy dang lam_CT 134" xfId="4888"/>
    <cellStyle name="T_09f_TienluongThannhaso9" xfId="4889"/>
    <cellStyle name="T_09f_TienluongThannhaso9_Bieu chi tieu KH 2014 (Huy-04-11)" xfId="4890"/>
    <cellStyle name="T_09f_TienluongThannhaso9_Bieu chi tieu KH 2014 (Huy-04-11) 2" xfId="4891"/>
    <cellStyle name="T_09f_TienluongThannhaso9_bieu ke hoach dau thau" xfId="4892"/>
    <cellStyle name="T_09f_TienluongThannhaso9_bieu ke hoach dau thau 2" xfId="4893"/>
    <cellStyle name="T_09f_TienluongThannhaso9_bieu ke hoach dau thau truong mam non SKH" xfId="4894"/>
    <cellStyle name="T_09f_TienluongThannhaso9_bieu ke hoach dau thau truong mam non SKH 2" xfId="4895"/>
    <cellStyle name="T_09f_TienluongThannhaso9_bieu ke hoach dau thau truong mam non SKH_BIEU KE HOACH  2015 (KTN 6.11 sua)" xfId="4896"/>
    <cellStyle name="T_09f_TienluongThannhaso9_bieu ke hoach dau thau_BIEU KE HOACH  2015 (KTN 6.11 sua)" xfId="4897"/>
    <cellStyle name="T_09f_TienluongThannhaso9_bieu tong hop lai kh von 2011 gui phong TH-KTDN" xfId="4898"/>
    <cellStyle name="T_09f_TienluongThannhaso9_bieu tong hop lai kh von 2011 gui phong TH-KTDN 2" xfId="4899"/>
    <cellStyle name="T_09f_TienluongThannhaso9_bieu tong hop lai kh von 2011 gui phong TH-KTDN_BIEU KE HOACH  2015 (KTN 6.11 sua)" xfId="4900"/>
    <cellStyle name="T_09f_TienluongThannhaso9_Book1" xfId="4901"/>
    <cellStyle name="T_09f_TienluongThannhaso9_Book1 2" xfId="4902"/>
    <cellStyle name="T_09f_TienluongThannhaso9_Book1_BIEU KE HOACH  2015 (KTN 6.11 sua)" xfId="4903"/>
    <cellStyle name="T_09f_TienluongThannhaso9_Book1_Ke hoach 2010 (theo doi 11-8-2010)" xfId="4904"/>
    <cellStyle name="T_09f_TienluongThannhaso9_Book1_Ke hoach 2010 (theo doi 11-8-2010) 2" xfId="4905"/>
    <cellStyle name="T_09f_TienluongThannhaso9_Book1_Ke hoach 2010 (theo doi 11-8-2010)_BIEU KE HOACH  2015 (KTN 6.11 sua)" xfId="4906"/>
    <cellStyle name="T_09f_TienluongThannhaso9_Book1_ke hoach dau thau 30-6-2010" xfId="4907"/>
    <cellStyle name="T_09f_TienluongThannhaso9_Book1_ke hoach dau thau 30-6-2010 2" xfId="4908"/>
    <cellStyle name="T_09f_TienluongThannhaso9_Book1_ke hoach dau thau 30-6-2010_BIEU KE HOACH  2015 (KTN 6.11 sua)" xfId="4909"/>
    <cellStyle name="T_09f_TienluongThannhaso9_Copy of KH PHAN BO VON ĐỐI ỨNG NAM 2011 (30 TY phuong án gop WB)" xfId="4910"/>
    <cellStyle name="T_09f_TienluongThannhaso9_Copy of KH PHAN BO VON ĐỐI ỨNG NAM 2011 (30 TY phuong án gop WB) 2" xfId="4911"/>
    <cellStyle name="T_09f_TienluongThannhaso9_Copy of KH PHAN BO VON ĐỐI ỨNG NAM 2011 (30 TY phuong án gop WB)_BIEU KE HOACH  2015 (KTN 6.11 sua)" xfId="4912"/>
    <cellStyle name="T_09f_TienluongThannhaso9_DTTD chieng chan Tham lai 29-9-2009" xfId="4913"/>
    <cellStyle name="T_09f_TienluongThannhaso9_DTTD chieng chan Tham lai 29-9-2009 2" xfId="4914"/>
    <cellStyle name="T_09f_TienluongThannhaso9_DTTD chieng chan Tham lai 29-9-2009_BIEU KE HOACH  2015 (KTN 6.11 sua)" xfId="4915"/>
    <cellStyle name="T_09f_TienluongThannhaso9_dự toán 30a 2013" xfId="4916"/>
    <cellStyle name="T_09f_TienluongThannhaso9_Du toan nuoc San Thang (GD2)" xfId="4917"/>
    <cellStyle name="T_09f_TienluongThannhaso9_Du toan nuoc San Thang (GD2) 2" xfId="4918"/>
    <cellStyle name="T_09f_TienluongThannhaso9_Du toan nuoc San Thang (GD2)_BIEU KE HOACH  2015 (KTN 6.11 sua)" xfId="4919"/>
    <cellStyle name="T_09f_TienluongThannhaso9_Ke hoach 2010 (theo doi 11-8-2010)" xfId="4920"/>
    <cellStyle name="T_09f_TienluongThannhaso9_Ke hoach 2010 (theo doi 11-8-2010) 2" xfId="4921"/>
    <cellStyle name="T_09f_TienluongThannhaso9_Ke hoach 2010 (theo doi 11-8-2010)_BIEU KE HOACH  2015 (KTN 6.11 sua)" xfId="4922"/>
    <cellStyle name="T_09f_TienluongThannhaso9_ke hoach dau thau 30-6-2010" xfId="4923"/>
    <cellStyle name="T_09f_TienluongThannhaso9_ke hoach dau thau 30-6-2010 2" xfId="4924"/>
    <cellStyle name="T_09f_TienluongThannhaso9_ke hoach dau thau 30-6-2010_BIEU KE HOACH  2015 (KTN 6.11 sua)" xfId="4925"/>
    <cellStyle name="T_09f_TienluongThannhaso9_KH Von 2012 gui BKH 1" xfId="4926"/>
    <cellStyle name="T_09f_TienluongThannhaso9_KH Von 2012 gui BKH 1 2" xfId="4927"/>
    <cellStyle name="T_09f_TienluongThannhaso9_KH Von 2012 gui BKH 1_BIEU KE HOACH  2015 (KTN 6.11 sua)" xfId="4928"/>
    <cellStyle name="T_09f_TienluongThannhaso9_QD ke hoach dau thau" xfId="4929"/>
    <cellStyle name="T_09f_TienluongThannhaso9_QD ke hoach dau thau 2" xfId="4930"/>
    <cellStyle name="T_09f_TienluongThannhaso9_QD ke hoach dau thau_BIEU KE HOACH  2015 (KTN 6.11 sua)" xfId="4931"/>
    <cellStyle name="T_09f_TienluongThannhaso9_Ra soat KH von 2011 (Huy-11-11-11)" xfId="4932"/>
    <cellStyle name="T_09f_TienluongThannhaso9_Ra soat KH von 2011 (Huy-11-11-11) 2" xfId="4933"/>
    <cellStyle name="T_09f_TienluongThannhaso9_Ra soat KH von 2011 (Huy-11-11-11)_BIEU KE HOACH  2015 (KTN 6.11 sua)" xfId="4934"/>
    <cellStyle name="T_09f_TienluongThannhaso9_tinh toan hoang ha" xfId="4935"/>
    <cellStyle name="T_09f_TienluongThannhaso9_tinh toan hoang ha 2" xfId="4936"/>
    <cellStyle name="T_09f_TienluongThannhaso9_tinh toan hoang ha_BIEU KE HOACH  2015 (KTN 6.11 sua)" xfId="4937"/>
    <cellStyle name="T_09f_TienluongThannhaso9_Tong von ĐTPT" xfId="4938"/>
    <cellStyle name="T_09f_TienluongThannhaso9_Tong von ĐTPT 2" xfId="4939"/>
    <cellStyle name="T_09f_TienluongThannhaso9_Tong von ĐTPT_BIEU KE HOACH  2015 (KTN 6.11 sua)" xfId="4940"/>
    <cellStyle name="T_09f_TienluongThannhaso9_Viec Huy dang lam" xfId="4941"/>
    <cellStyle name="T_09f_TienluongThannhaso9_Viec Huy dang lam_CT 134" xfId="4942"/>
    <cellStyle name="T_10b_PhanThanNhaSo10" xfId="4943"/>
    <cellStyle name="T_10b_PhanThanNhaSo10_Bieu chi tieu KH 2014 (Huy-04-11)" xfId="4944"/>
    <cellStyle name="T_10b_PhanThanNhaSo10_Bieu chi tieu KH 2014 (Huy-04-11) 2" xfId="4945"/>
    <cellStyle name="T_10b_PhanThanNhaSo10_bieu ke hoach dau thau" xfId="4946"/>
    <cellStyle name="T_10b_PhanThanNhaSo10_bieu ke hoach dau thau 2" xfId="4947"/>
    <cellStyle name="T_10b_PhanThanNhaSo10_bieu ke hoach dau thau truong mam non SKH" xfId="4948"/>
    <cellStyle name="T_10b_PhanThanNhaSo10_bieu ke hoach dau thau truong mam non SKH 2" xfId="4949"/>
    <cellStyle name="T_10b_PhanThanNhaSo10_bieu ke hoach dau thau truong mam non SKH_BIEU KE HOACH  2015 (KTN 6.11 sua)" xfId="4950"/>
    <cellStyle name="T_10b_PhanThanNhaSo10_bieu ke hoach dau thau_BIEU KE HOACH  2015 (KTN 6.11 sua)" xfId="4951"/>
    <cellStyle name="T_10b_PhanThanNhaSo10_bieu tong hop lai kh von 2011 gui phong TH-KTDN" xfId="4952"/>
    <cellStyle name="T_10b_PhanThanNhaSo10_bieu tong hop lai kh von 2011 gui phong TH-KTDN 2" xfId="4953"/>
    <cellStyle name="T_10b_PhanThanNhaSo10_bieu tong hop lai kh von 2011 gui phong TH-KTDN_BIEU KE HOACH  2015 (KTN 6.11 sua)" xfId="4954"/>
    <cellStyle name="T_10b_PhanThanNhaSo10_Book1" xfId="4955"/>
    <cellStyle name="T_10b_PhanThanNhaSo10_Book1 2" xfId="4956"/>
    <cellStyle name="T_10b_PhanThanNhaSo10_Book1_BIEU KE HOACH  2015 (KTN 6.11 sua)" xfId="4957"/>
    <cellStyle name="T_10b_PhanThanNhaSo10_Book1_Ke hoach 2010 (theo doi 11-8-2010)" xfId="4958"/>
    <cellStyle name="T_10b_PhanThanNhaSo10_Book1_Ke hoach 2010 (theo doi 11-8-2010) 2" xfId="4959"/>
    <cellStyle name="T_10b_PhanThanNhaSo10_Book1_Ke hoach 2010 (theo doi 11-8-2010)_BIEU KE HOACH  2015 (KTN 6.11 sua)" xfId="4960"/>
    <cellStyle name="T_10b_PhanThanNhaSo10_Book1_ke hoach dau thau 30-6-2010" xfId="4961"/>
    <cellStyle name="T_10b_PhanThanNhaSo10_Book1_ke hoach dau thau 30-6-2010 2" xfId="4962"/>
    <cellStyle name="T_10b_PhanThanNhaSo10_Book1_ke hoach dau thau 30-6-2010_BIEU KE HOACH  2015 (KTN 6.11 sua)" xfId="4963"/>
    <cellStyle name="T_10b_PhanThanNhaSo10_Copy of KH PHAN BO VON ĐỐI ỨNG NAM 2011 (30 TY phuong án gop WB)" xfId="4964"/>
    <cellStyle name="T_10b_PhanThanNhaSo10_Copy of KH PHAN BO VON ĐỐI ỨNG NAM 2011 (30 TY phuong án gop WB) 2" xfId="4965"/>
    <cellStyle name="T_10b_PhanThanNhaSo10_Copy of KH PHAN BO VON ĐỐI ỨNG NAM 2011 (30 TY phuong án gop WB)_BIEU KE HOACH  2015 (KTN 6.11 sua)" xfId="4966"/>
    <cellStyle name="T_10b_PhanThanNhaSo10_DTTD chieng chan Tham lai 29-9-2009" xfId="4967"/>
    <cellStyle name="T_10b_PhanThanNhaSo10_DTTD chieng chan Tham lai 29-9-2009 2" xfId="4968"/>
    <cellStyle name="T_10b_PhanThanNhaSo10_DTTD chieng chan Tham lai 29-9-2009_BIEU KE HOACH  2015 (KTN 6.11 sua)" xfId="4969"/>
    <cellStyle name="T_10b_PhanThanNhaSo10_dự toán 30a 2013" xfId="4970"/>
    <cellStyle name="T_10b_PhanThanNhaSo10_Du toan nuoc San Thang (GD2)" xfId="4971"/>
    <cellStyle name="T_10b_PhanThanNhaSo10_Du toan nuoc San Thang (GD2) 2" xfId="4972"/>
    <cellStyle name="T_10b_PhanThanNhaSo10_Du toan nuoc San Thang (GD2)_BIEU KE HOACH  2015 (KTN 6.11 sua)" xfId="4973"/>
    <cellStyle name="T_10b_PhanThanNhaSo10_Ke hoach 2010 (theo doi 11-8-2010)" xfId="4974"/>
    <cellStyle name="T_10b_PhanThanNhaSo10_Ke hoach 2010 (theo doi 11-8-2010) 2" xfId="4975"/>
    <cellStyle name="T_10b_PhanThanNhaSo10_Ke hoach 2010 (theo doi 11-8-2010)_BIEU KE HOACH  2015 (KTN 6.11 sua)" xfId="4976"/>
    <cellStyle name="T_10b_PhanThanNhaSo10_ke hoach dau thau 30-6-2010" xfId="4977"/>
    <cellStyle name="T_10b_PhanThanNhaSo10_ke hoach dau thau 30-6-2010 2" xfId="4978"/>
    <cellStyle name="T_10b_PhanThanNhaSo10_ke hoach dau thau 30-6-2010_BIEU KE HOACH  2015 (KTN 6.11 sua)" xfId="4979"/>
    <cellStyle name="T_10b_PhanThanNhaSo10_KH Von 2012 gui BKH 1" xfId="4980"/>
    <cellStyle name="T_10b_PhanThanNhaSo10_KH Von 2012 gui BKH 1 2" xfId="4981"/>
    <cellStyle name="T_10b_PhanThanNhaSo10_KH Von 2012 gui BKH 1_BIEU KE HOACH  2015 (KTN 6.11 sua)" xfId="4982"/>
    <cellStyle name="T_10b_PhanThanNhaSo10_QD ke hoach dau thau" xfId="4983"/>
    <cellStyle name="T_10b_PhanThanNhaSo10_QD ke hoach dau thau 2" xfId="4984"/>
    <cellStyle name="T_10b_PhanThanNhaSo10_QD ke hoach dau thau_BIEU KE HOACH  2015 (KTN 6.11 sua)" xfId="4985"/>
    <cellStyle name="T_10b_PhanThanNhaSo10_Ra soat KH von 2011 (Huy-11-11-11)" xfId="4986"/>
    <cellStyle name="T_10b_PhanThanNhaSo10_Ra soat KH von 2011 (Huy-11-11-11) 2" xfId="4987"/>
    <cellStyle name="T_10b_PhanThanNhaSo10_Ra soat KH von 2011 (Huy-11-11-11)_BIEU KE HOACH  2015 (KTN 6.11 sua)" xfId="4988"/>
    <cellStyle name="T_10b_PhanThanNhaSo10_tinh toan hoang ha" xfId="4989"/>
    <cellStyle name="T_10b_PhanThanNhaSo10_tinh toan hoang ha 2" xfId="4990"/>
    <cellStyle name="T_10b_PhanThanNhaSo10_tinh toan hoang ha_BIEU KE HOACH  2015 (KTN 6.11 sua)" xfId="4991"/>
    <cellStyle name="T_10b_PhanThanNhaSo10_Tong von ĐTPT" xfId="4992"/>
    <cellStyle name="T_10b_PhanThanNhaSo10_Tong von ĐTPT 2" xfId="4993"/>
    <cellStyle name="T_10b_PhanThanNhaSo10_Tong von ĐTPT_BIEU KE HOACH  2015 (KTN 6.11 sua)" xfId="4994"/>
    <cellStyle name="T_10b_PhanThanNhaSo10_Viec Huy dang lam" xfId="4995"/>
    <cellStyle name="T_10b_PhanThanNhaSo10_Viec Huy dang lam_CT 134" xfId="4996"/>
    <cellStyle name="T_6 GIAN 3 TANG" xfId="4997"/>
    <cellStyle name="T_6 GIAN 3 TANG 2" xfId="4998"/>
    <cellStyle name="T_6 GIAN 3 TANG_BIEU KE HOACH  2015 (KTN 6.11 sua)" xfId="4999"/>
    <cellStyle name="T_bao cao" xfId="5000"/>
    <cellStyle name="T_bao cao 2" xfId="5001"/>
    <cellStyle name="T_Bao cao kttb milk yomilkYAO-mien bac" xfId="5002"/>
    <cellStyle name="T_Bao cao kttb milk yomilkYAO-mien bac 2" xfId="5003"/>
    <cellStyle name="T_Bao cao kttb milk yomilkYAO-mien bac_CT 134" xfId="5004"/>
    <cellStyle name="T_Bao cao so lieu kiem toan nam 2007 sua" xfId="5005"/>
    <cellStyle name="T_Bao cao so lieu kiem toan nam 2007 sua 2" xfId="5006"/>
    <cellStyle name="T_Bao cao so lieu kiem toan nam 2007 sua_CT 134" xfId="5007"/>
    <cellStyle name="T_Bao cao tinh hinh xay dung" xfId="5008"/>
    <cellStyle name="T_Bao cao TPCP" xfId="5009"/>
    <cellStyle name="T_Bao cao TPCP 2" xfId="5010"/>
    <cellStyle name="T_Bao cao TPCP_BIEU KE HOACH  2015 (KTN 6.11 sua)" xfId="5011"/>
    <cellStyle name="T_bao cao_BIEU KE HOACH  2015 (KTN 6.11 sua)" xfId="5012"/>
    <cellStyle name="T_BBTNG-06" xfId="5013"/>
    <cellStyle name="T_BBTNG-06 2" xfId="5014"/>
    <cellStyle name="T_BBTNG-06_BIEU KE HOACH  2015 (KTN 6.11 sua)" xfId="5015"/>
    <cellStyle name="T_BC CTMT-2008 Ttinh" xfId="5016"/>
    <cellStyle name="T_BC CTMT-2008 Ttinh 2" xfId="5017"/>
    <cellStyle name="T_BC CTMT-2008 Ttinh_CT 134" xfId="5018"/>
    <cellStyle name="T_bc_km_ngay" xfId="5019"/>
    <cellStyle name="T_bc_km_ngay 2" xfId="5020"/>
    <cellStyle name="T_bc_km_ngay_CT 134" xfId="5021"/>
    <cellStyle name="T_Bieu  KH CTMT QG trinh HDND" xfId="5022"/>
    <cellStyle name="T_Bieu  KH CTMT QG trinh HDND 2" xfId="5023"/>
    <cellStyle name="T_Bieu  KH CTMT QG trinh HDND_BIEU KE HOACH  2015 (KTN 6.11 sua)" xfId="5024"/>
    <cellStyle name="T_Bieu chi tieu KH 2008 10_12 IN" xfId="5025"/>
    <cellStyle name="T_Bieu chi tieu KH 2008 10_12 IN 2" xfId="5026"/>
    <cellStyle name="T_Bieu chi tieu KH 2008 10_12 IN_BIEU KE HOACH  2015 (KTN 6.11 sua)" xfId="5027"/>
    <cellStyle name="T_Bieu chi tieu KH 2014 (Huy-04-11)" xfId="5028"/>
    <cellStyle name="T_Bieu chi tieu KH 2014 (Huy-04-11) 2" xfId="5029"/>
    <cellStyle name="T_BIEU KE HOACH  2015 (KTN 6.11 sua)" xfId="5030"/>
    <cellStyle name="T_bieu ke hoach dau thau" xfId="5031"/>
    <cellStyle name="T_bieu ke hoach dau thau 2" xfId="5032"/>
    <cellStyle name="T_bieu ke hoach dau thau truong mam non SKH" xfId="5033"/>
    <cellStyle name="T_bieu ke hoach dau thau truong mam non SKH 2" xfId="5034"/>
    <cellStyle name="T_bieu ke hoach dau thau truong mam non SKH_BIEU KE HOACH  2015 (KTN 6.11 sua)" xfId="5035"/>
    <cellStyle name="T_bieu ke hoach dau thau_BIEU KE HOACH  2015 (KTN 6.11 sua)" xfId="5036"/>
    <cellStyle name="T_Bieu mau danh muc du an thuoc CTMTQG nam 2008" xfId="5037"/>
    <cellStyle name="T_Bieu mau danh muc du an thuoc CTMTQG nam 2008 2" xfId="5038"/>
    <cellStyle name="T_Bieu mau danh muc du an thuoc CTMTQG nam 2008_CT 134" xfId="5039"/>
    <cellStyle name="T_bieu tong hop lai kh von 2011 gui phong TH-KTDN" xfId="5040"/>
    <cellStyle name="T_bieu tong hop lai kh von 2011 gui phong TH-KTDN 2" xfId="5041"/>
    <cellStyle name="T_bieu tong hop lai kh von 2011 gui phong TH-KTDN_BIEU KE HOACH  2015 (KTN 6.11 sua)" xfId="5042"/>
    <cellStyle name="T_BIỂU TỔNG HỢP LẦN CUỐI SỬA THEO NGHI QUYẾT SỐ 81" xfId="5043"/>
    <cellStyle name="T_Bieu tong hop nhu cau ung 2011 da chon loc -Mien nui" xfId="5044"/>
    <cellStyle name="T_Bieu tong hop nhu cau ung 2011 da chon loc -Mien nui 2" xfId="5045"/>
    <cellStyle name="T_Bieu tong hop nhu cau ung 2011 da chon loc -Mien nui_CT 134" xfId="5046"/>
    <cellStyle name="T_bieu tong hop Sinh0" xfId="5047"/>
    <cellStyle name="T_Bieu TPCP Quynh sua ngay 14_7 IN" xfId="5048"/>
    <cellStyle name="T_bieu1" xfId="5049"/>
    <cellStyle name="T_Book1" xfId="5050"/>
    <cellStyle name="T_Book1 2" xfId="5051"/>
    <cellStyle name="T_Book1 3" xfId="5052"/>
    <cellStyle name="T_Book1 4" xfId="5053"/>
    <cellStyle name="T_Book1_09_BangTongHopKinhPhiNhaso9" xfId="5054"/>
    <cellStyle name="T_Book1_09_BangTongHopKinhPhiNhaso9 2" xfId="5055"/>
    <cellStyle name="T_Book1_09_BangTongHopKinhPhiNhaso9_Bieu chi tieu KH 2014 (Huy-04-11)" xfId="5056"/>
    <cellStyle name="T_Book1_09_BangTongHopKinhPhiNhaso9_bieu ke hoach dau thau" xfId="5057"/>
    <cellStyle name="T_Book1_09_BangTongHopKinhPhiNhaso9_bieu ke hoach dau thau truong mam non SKH" xfId="5058"/>
    <cellStyle name="T_Book1_09_BangTongHopKinhPhiNhaso9_bieu tong hop lai kh von 2011 gui phong TH-KTDN" xfId="5059"/>
    <cellStyle name="T_Book1_09_BangTongHopKinhPhiNhaso9_Book1" xfId="5060"/>
    <cellStyle name="T_Book1_09_BangTongHopKinhPhiNhaso9_Book1_Ke hoach 2010 (theo doi 11-8-2010)" xfId="5061"/>
    <cellStyle name="T_Book1_09_BangTongHopKinhPhiNhaso9_Book1_ke hoach dau thau 30-6-2010" xfId="5062"/>
    <cellStyle name="T_Book1_09_BangTongHopKinhPhiNhaso9_Copy of KH PHAN BO VON ĐỐI ỨNG NAM 2011 (30 TY phuong án gop WB)" xfId="5063"/>
    <cellStyle name="T_Book1_09_BangTongHopKinhPhiNhaso9_DTTD chieng chan Tham lai 29-9-2009" xfId="5064"/>
    <cellStyle name="T_Book1_09_BangTongHopKinhPhiNhaso9_dự toán 30a 2013" xfId="5065"/>
    <cellStyle name="T_Book1_09_BangTongHopKinhPhiNhaso9_Du toan nuoc San Thang (GD2)" xfId="5066"/>
    <cellStyle name="T_Book1_09_BangTongHopKinhPhiNhaso9_Ke hoach 2010 (theo doi 11-8-2010)" xfId="5067"/>
    <cellStyle name="T_Book1_09_BangTongHopKinhPhiNhaso9_ke hoach dau thau 30-6-2010" xfId="5068"/>
    <cellStyle name="T_Book1_09_BangTongHopKinhPhiNhaso9_KH Von 2012 gui BKH 1" xfId="5069"/>
    <cellStyle name="T_Book1_09_BangTongHopKinhPhiNhaso9_QD ke hoach dau thau" xfId="5070"/>
    <cellStyle name="T_Book1_09_BangTongHopKinhPhiNhaso9_Ra soat KH von 2011 (Huy-11-11-11)" xfId="5071"/>
    <cellStyle name="T_Book1_09_BangTongHopKinhPhiNhaso9_tinh toan hoang ha" xfId="5072"/>
    <cellStyle name="T_Book1_09_BangTongHopKinhPhiNhaso9_Tong von ĐTPT" xfId="5073"/>
    <cellStyle name="T_Book1_09_BangTongHopKinhPhiNhaso9_Viec Huy dang lam" xfId="5074"/>
    <cellStyle name="T_Book1_09a_PhanMongNhaSo9" xfId="5075"/>
    <cellStyle name="T_Book1_09a_PhanMongNhaSo9 2" xfId="8650"/>
    <cellStyle name="T_Book1_09a_PhanMongNhaSo9_Bieu chi tieu KH 2014 (Huy-04-11)" xfId="5076"/>
    <cellStyle name="T_Book1_09a_PhanMongNhaSo9_Bieu chi tieu KH 2014 (Huy-04-11) 2" xfId="5077"/>
    <cellStyle name="T_Book1_09a_PhanMongNhaSo9_bieu ke hoach dau thau" xfId="5078"/>
    <cellStyle name="T_Book1_09a_PhanMongNhaSo9_bieu ke hoach dau thau 2" xfId="5079"/>
    <cellStyle name="T_Book1_09a_PhanMongNhaSo9_bieu ke hoach dau thau 2 2" xfId="5080"/>
    <cellStyle name="T_Book1_09a_PhanMongNhaSo9_bieu ke hoach dau thau truong mam non SKH" xfId="5081"/>
    <cellStyle name="T_Book1_09a_PhanMongNhaSo9_bieu ke hoach dau thau truong mam non SKH 2" xfId="5082"/>
    <cellStyle name="T_Book1_09a_PhanMongNhaSo9_bieu ke hoach dau thau truong mam non SKH 2 2" xfId="5083"/>
    <cellStyle name="T_Book1_09a_PhanMongNhaSo9_bieu ke hoach dau thau truong mam non SKH_BIEU KE HOACH  2015 (KTN 6.11 sua)" xfId="5084"/>
    <cellStyle name="T_Book1_09a_PhanMongNhaSo9_bieu ke hoach dau thau_BIEU KE HOACH  2015 (KTN 6.11 sua)" xfId="5085"/>
    <cellStyle name="T_Book1_09a_PhanMongNhaSo9_bieu tong hop lai kh von 2011 gui phong TH-KTDN" xfId="5086"/>
    <cellStyle name="T_Book1_09a_PhanMongNhaSo9_bieu tong hop lai kh von 2011 gui phong TH-KTDN 2" xfId="5087"/>
    <cellStyle name="T_Book1_09a_PhanMongNhaSo9_bieu tong hop lai kh von 2011 gui phong TH-KTDN 2 2" xfId="5088"/>
    <cellStyle name="T_Book1_09a_PhanMongNhaSo9_bieu tong hop lai kh von 2011 gui phong TH-KTDN_BIEU KE HOACH  2015 (KTN 6.11 sua)" xfId="5089"/>
    <cellStyle name="T_Book1_09a_PhanMongNhaSo9_Book1" xfId="5090"/>
    <cellStyle name="T_Book1_09a_PhanMongNhaSo9_Book1 2" xfId="5091"/>
    <cellStyle name="T_Book1_09a_PhanMongNhaSo9_Book1 2 2" xfId="5092"/>
    <cellStyle name="T_Book1_09a_PhanMongNhaSo9_Book1_BIEU KE HOACH  2015 (KTN 6.11 sua)" xfId="5093"/>
    <cellStyle name="T_Book1_09a_PhanMongNhaSo9_Book1_Ke hoach 2010 (theo doi 11-8-2010)" xfId="5094"/>
    <cellStyle name="T_Book1_09a_PhanMongNhaSo9_Book1_Ke hoach 2010 (theo doi 11-8-2010) 2" xfId="5095"/>
    <cellStyle name="T_Book1_09a_PhanMongNhaSo9_Book1_Ke hoach 2010 (theo doi 11-8-2010) 2 2" xfId="5096"/>
    <cellStyle name="T_Book1_09a_PhanMongNhaSo9_Book1_Ke hoach 2010 (theo doi 11-8-2010)_BIEU KE HOACH  2015 (KTN 6.11 sua)" xfId="5097"/>
    <cellStyle name="T_Book1_09a_PhanMongNhaSo9_Book1_ke hoach dau thau 30-6-2010" xfId="5098"/>
    <cellStyle name="T_Book1_09a_PhanMongNhaSo9_Book1_ke hoach dau thau 30-6-2010 2" xfId="5099"/>
    <cellStyle name="T_Book1_09a_PhanMongNhaSo9_Book1_ke hoach dau thau 30-6-2010 2 2" xfId="5100"/>
    <cellStyle name="T_Book1_09a_PhanMongNhaSo9_Book1_ke hoach dau thau 30-6-2010_BIEU KE HOACH  2015 (KTN 6.11 sua)" xfId="5101"/>
    <cellStyle name="T_Book1_09a_PhanMongNhaSo9_Copy of KH PHAN BO VON ĐỐI ỨNG NAM 2011 (30 TY phuong án gop WB)" xfId="5102"/>
    <cellStyle name="T_Book1_09a_PhanMongNhaSo9_Copy of KH PHAN BO VON ĐỐI ỨNG NAM 2011 (30 TY phuong án gop WB) 2" xfId="5103"/>
    <cellStyle name="T_Book1_09a_PhanMongNhaSo9_Copy of KH PHAN BO VON ĐỐI ỨNG NAM 2011 (30 TY phuong án gop WB) 2 2" xfId="5104"/>
    <cellStyle name="T_Book1_09a_PhanMongNhaSo9_Copy of KH PHAN BO VON ĐỐI ỨNG NAM 2011 (30 TY phuong án gop WB)_BIEU KE HOACH  2015 (KTN 6.11 sua)" xfId="5105"/>
    <cellStyle name="T_Book1_09a_PhanMongNhaSo9_DTTD chieng chan Tham lai 29-9-2009" xfId="5106"/>
    <cellStyle name="T_Book1_09a_PhanMongNhaSo9_DTTD chieng chan Tham lai 29-9-2009 2" xfId="5107"/>
    <cellStyle name="T_Book1_09a_PhanMongNhaSo9_DTTD chieng chan Tham lai 29-9-2009 2 2" xfId="5108"/>
    <cellStyle name="T_Book1_09a_PhanMongNhaSo9_DTTD chieng chan Tham lai 29-9-2009_BIEU KE HOACH  2015 (KTN 6.11 sua)" xfId="5109"/>
    <cellStyle name="T_Book1_09a_PhanMongNhaSo9_dự toán 30a 2013" xfId="5110"/>
    <cellStyle name="T_Book1_09a_PhanMongNhaSo9_Du toan nuoc San Thang (GD2)" xfId="5111"/>
    <cellStyle name="T_Book1_09a_PhanMongNhaSo9_Du toan nuoc San Thang (GD2) 2" xfId="5112"/>
    <cellStyle name="T_Book1_09a_PhanMongNhaSo9_Du toan nuoc San Thang (GD2) 2 2" xfId="5113"/>
    <cellStyle name="T_Book1_09a_PhanMongNhaSo9_Du toan nuoc San Thang (GD2)_BIEU KE HOACH  2015 (KTN 6.11 sua)" xfId="5114"/>
    <cellStyle name="T_Book1_09a_PhanMongNhaSo9_Ke hoach 2010 (theo doi 11-8-2010)" xfId="5115"/>
    <cellStyle name="T_Book1_09a_PhanMongNhaSo9_Ke hoach 2010 (theo doi 11-8-2010) 2" xfId="5116"/>
    <cellStyle name="T_Book1_09a_PhanMongNhaSo9_Ke hoach 2010 (theo doi 11-8-2010) 2 2" xfId="5117"/>
    <cellStyle name="T_Book1_09a_PhanMongNhaSo9_Ke hoach 2010 (theo doi 11-8-2010)_BIEU KE HOACH  2015 (KTN 6.11 sua)" xfId="5118"/>
    <cellStyle name="T_Book1_09a_PhanMongNhaSo9_ke hoach dau thau 30-6-2010" xfId="5119"/>
    <cellStyle name="T_Book1_09a_PhanMongNhaSo9_ke hoach dau thau 30-6-2010 2" xfId="5120"/>
    <cellStyle name="T_Book1_09a_PhanMongNhaSo9_ke hoach dau thau 30-6-2010 2 2" xfId="5121"/>
    <cellStyle name="T_Book1_09a_PhanMongNhaSo9_ke hoach dau thau 30-6-2010_BIEU KE HOACH  2015 (KTN 6.11 sua)" xfId="5122"/>
    <cellStyle name="T_Book1_09a_PhanMongNhaSo9_KH Von 2012 gui BKH 1" xfId="5123"/>
    <cellStyle name="T_Book1_09a_PhanMongNhaSo9_KH Von 2012 gui BKH 1 2" xfId="5124"/>
    <cellStyle name="T_Book1_09a_PhanMongNhaSo9_KH Von 2012 gui BKH 1 2 2" xfId="5125"/>
    <cellStyle name="T_Book1_09a_PhanMongNhaSo9_KH Von 2012 gui BKH 1_BIEU KE HOACH  2015 (KTN 6.11 sua)" xfId="5126"/>
    <cellStyle name="T_Book1_09a_PhanMongNhaSo9_QD ke hoach dau thau" xfId="5127"/>
    <cellStyle name="T_Book1_09a_PhanMongNhaSo9_QD ke hoach dau thau 2" xfId="5128"/>
    <cellStyle name="T_Book1_09a_PhanMongNhaSo9_QD ke hoach dau thau 2 2" xfId="5129"/>
    <cellStyle name="T_Book1_09a_PhanMongNhaSo9_QD ke hoach dau thau_BIEU KE HOACH  2015 (KTN 6.11 sua)" xfId="5130"/>
    <cellStyle name="T_Book1_09a_PhanMongNhaSo9_Ra soat KH von 2011 (Huy-11-11-11)" xfId="5131"/>
    <cellStyle name="T_Book1_09a_PhanMongNhaSo9_Ra soat KH von 2011 (Huy-11-11-11) 2" xfId="5132"/>
    <cellStyle name="T_Book1_09a_PhanMongNhaSo9_Ra soat KH von 2011 (Huy-11-11-11) 2 2" xfId="5133"/>
    <cellStyle name="T_Book1_09a_PhanMongNhaSo9_Ra soat KH von 2011 (Huy-11-11-11)_BIEU KE HOACH  2015 (KTN 6.11 sua)" xfId="5134"/>
    <cellStyle name="T_Book1_09a_PhanMongNhaSo9_tinh toan hoang ha" xfId="5135"/>
    <cellStyle name="T_Book1_09a_PhanMongNhaSo9_tinh toan hoang ha 2" xfId="5136"/>
    <cellStyle name="T_Book1_09a_PhanMongNhaSo9_tinh toan hoang ha 2 2" xfId="5137"/>
    <cellStyle name="T_Book1_09a_PhanMongNhaSo9_tinh toan hoang ha_BIEU KE HOACH  2015 (KTN 6.11 sua)" xfId="5138"/>
    <cellStyle name="T_Book1_09a_PhanMongNhaSo9_Tong von ĐTPT" xfId="5139"/>
    <cellStyle name="T_Book1_09a_PhanMongNhaSo9_Tong von ĐTPT 2" xfId="5140"/>
    <cellStyle name="T_Book1_09a_PhanMongNhaSo9_Tong von ĐTPT 2 2" xfId="5141"/>
    <cellStyle name="T_Book1_09a_PhanMongNhaSo9_Tong von ĐTPT_BIEU KE HOACH  2015 (KTN 6.11 sua)" xfId="5142"/>
    <cellStyle name="T_Book1_09a_PhanMongNhaSo9_Viec Huy dang lam" xfId="5143"/>
    <cellStyle name="T_Book1_09a_PhanMongNhaSo9_Viec Huy dang lam_CT 134" xfId="5144"/>
    <cellStyle name="T_Book1_09b_PhanThannhaso9" xfId="5145"/>
    <cellStyle name="T_Book1_09b_PhanThannhaso9 2" xfId="8651"/>
    <cellStyle name="T_Book1_09b_PhanThannhaso9_Bieu chi tieu KH 2014 (Huy-04-11)" xfId="5146"/>
    <cellStyle name="T_Book1_09b_PhanThannhaso9_Bieu chi tieu KH 2014 (Huy-04-11) 2" xfId="5147"/>
    <cellStyle name="T_Book1_09b_PhanThannhaso9_bieu ke hoach dau thau" xfId="5148"/>
    <cellStyle name="T_Book1_09b_PhanThannhaso9_bieu ke hoach dau thau 2" xfId="5149"/>
    <cellStyle name="T_Book1_09b_PhanThannhaso9_bieu ke hoach dau thau 2 2" xfId="5150"/>
    <cellStyle name="T_Book1_09b_PhanThannhaso9_bieu ke hoach dau thau truong mam non SKH" xfId="5151"/>
    <cellStyle name="T_Book1_09b_PhanThannhaso9_bieu ke hoach dau thau truong mam non SKH 2" xfId="5152"/>
    <cellStyle name="T_Book1_09b_PhanThannhaso9_bieu ke hoach dau thau truong mam non SKH 2 2" xfId="5153"/>
    <cellStyle name="T_Book1_09b_PhanThannhaso9_bieu ke hoach dau thau truong mam non SKH_BIEU KE HOACH  2015 (KTN 6.11 sua)" xfId="5154"/>
    <cellStyle name="T_Book1_09b_PhanThannhaso9_bieu ke hoach dau thau_BIEU KE HOACH  2015 (KTN 6.11 sua)" xfId="5155"/>
    <cellStyle name="T_Book1_09b_PhanThannhaso9_bieu tong hop lai kh von 2011 gui phong TH-KTDN" xfId="5156"/>
    <cellStyle name="T_Book1_09b_PhanThannhaso9_bieu tong hop lai kh von 2011 gui phong TH-KTDN 2" xfId="5157"/>
    <cellStyle name="T_Book1_09b_PhanThannhaso9_bieu tong hop lai kh von 2011 gui phong TH-KTDN 2 2" xfId="5158"/>
    <cellStyle name="T_Book1_09b_PhanThannhaso9_bieu tong hop lai kh von 2011 gui phong TH-KTDN_BIEU KE HOACH  2015 (KTN 6.11 sua)" xfId="5159"/>
    <cellStyle name="T_Book1_09b_PhanThannhaso9_Book1" xfId="5160"/>
    <cellStyle name="T_Book1_09b_PhanThannhaso9_Book1 2" xfId="5161"/>
    <cellStyle name="T_Book1_09b_PhanThannhaso9_Book1 2 2" xfId="5162"/>
    <cellStyle name="T_Book1_09b_PhanThannhaso9_Book1_BIEU KE HOACH  2015 (KTN 6.11 sua)" xfId="5163"/>
    <cellStyle name="T_Book1_09b_PhanThannhaso9_Book1_Ke hoach 2010 (theo doi 11-8-2010)" xfId="5164"/>
    <cellStyle name="T_Book1_09b_PhanThannhaso9_Book1_Ke hoach 2010 (theo doi 11-8-2010) 2" xfId="5165"/>
    <cellStyle name="T_Book1_09b_PhanThannhaso9_Book1_Ke hoach 2010 (theo doi 11-8-2010) 2 2" xfId="5166"/>
    <cellStyle name="T_Book1_09b_PhanThannhaso9_Book1_Ke hoach 2010 (theo doi 11-8-2010)_BIEU KE HOACH  2015 (KTN 6.11 sua)" xfId="5167"/>
    <cellStyle name="T_Book1_09b_PhanThannhaso9_Book1_ke hoach dau thau 30-6-2010" xfId="5168"/>
    <cellStyle name="T_Book1_09b_PhanThannhaso9_Book1_ke hoach dau thau 30-6-2010 2" xfId="5169"/>
    <cellStyle name="T_Book1_09b_PhanThannhaso9_Book1_ke hoach dau thau 30-6-2010 2 2" xfId="5170"/>
    <cellStyle name="T_Book1_09b_PhanThannhaso9_Book1_ke hoach dau thau 30-6-2010_BIEU KE HOACH  2015 (KTN 6.11 sua)" xfId="5171"/>
    <cellStyle name="T_Book1_09b_PhanThannhaso9_Copy of KH PHAN BO VON ĐỐI ỨNG NAM 2011 (30 TY phuong án gop WB)" xfId="5172"/>
    <cellStyle name="T_Book1_09b_PhanThannhaso9_Copy of KH PHAN BO VON ĐỐI ỨNG NAM 2011 (30 TY phuong án gop WB) 2" xfId="5173"/>
    <cellStyle name="T_Book1_09b_PhanThannhaso9_Copy of KH PHAN BO VON ĐỐI ỨNG NAM 2011 (30 TY phuong án gop WB) 2 2" xfId="5174"/>
    <cellStyle name="T_Book1_09b_PhanThannhaso9_Copy of KH PHAN BO VON ĐỐI ỨNG NAM 2011 (30 TY phuong án gop WB)_BIEU KE HOACH  2015 (KTN 6.11 sua)" xfId="5175"/>
    <cellStyle name="T_Book1_09b_PhanThannhaso9_DTTD chieng chan Tham lai 29-9-2009" xfId="5176"/>
    <cellStyle name="T_Book1_09b_PhanThannhaso9_DTTD chieng chan Tham lai 29-9-2009 2" xfId="5177"/>
    <cellStyle name="T_Book1_09b_PhanThannhaso9_DTTD chieng chan Tham lai 29-9-2009 2 2" xfId="5178"/>
    <cellStyle name="T_Book1_09b_PhanThannhaso9_DTTD chieng chan Tham lai 29-9-2009_BIEU KE HOACH  2015 (KTN 6.11 sua)" xfId="5179"/>
    <cellStyle name="T_Book1_09b_PhanThannhaso9_dự toán 30a 2013" xfId="5180"/>
    <cellStyle name="T_Book1_09b_PhanThannhaso9_Du toan nuoc San Thang (GD2)" xfId="5181"/>
    <cellStyle name="T_Book1_09b_PhanThannhaso9_Du toan nuoc San Thang (GD2) 2" xfId="5182"/>
    <cellStyle name="T_Book1_09b_PhanThannhaso9_Du toan nuoc San Thang (GD2) 2 2" xfId="5183"/>
    <cellStyle name="T_Book1_09b_PhanThannhaso9_Du toan nuoc San Thang (GD2)_BIEU KE HOACH  2015 (KTN 6.11 sua)" xfId="5184"/>
    <cellStyle name="T_Book1_09b_PhanThannhaso9_Ke hoach 2010 (theo doi 11-8-2010)" xfId="5185"/>
    <cellStyle name="T_Book1_09b_PhanThannhaso9_Ke hoach 2010 (theo doi 11-8-2010) 2" xfId="5186"/>
    <cellStyle name="T_Book1_09b_PhanThannhaso9_Ke hoach 2010 (theo doi 11-8-2010) 2 2" xfId="5187"/>
    <cellStyle name="T_Book1_09b_PhanThannhaso9_Ke hoach 2010 (theo doi 11-8-2010)_BIEU KE HOACH  2015 (KTN 6.11 sua)" xfId="5188"/>
    <cellStyle name="T_Book1_09b_PhanThannhaso9_ke hoach dau thau 30-6-2010" xfId="5189"/>
    <cellStyle name="T_Book1_09b_PhanThannhaso9_ke hoach dau thau 30-6-2010 2" xfId="5190"/>
    <cellStyle name="T_Book1_09b_PhanThannhaso9_ke hoach dau thau 30-6-2010 2 2" xfId="5191"/>
    <cellStyle name="T_Book1_09b_PhanThannhaso9_ke hoach dau thau 30-6-2010_BIEU KE HOACH  2015 (KTN 6.11 sua)" xfId="5192"/>
    <cellStyle name="T_Book1_09b_PhanThannhaso9_KH Von 2012 gui BKH 1" xfId="5193"/>
    <cellStyle name="T_Book1_09b_PhanThannhaso9_KH Von 2012 gui BKH 1 2" xfId="5194"/>
    <cellStyle name="T_Book1_09b_PhanThannhaso9_KH Von 2012 gui BKH 1 2 2" xfId="5195"/>
    <cellStyle name="T_Book1_09b_PhanThannhaso9_KH Von 2012 gui BKH 1_BIEU KE HOACH  2015 (KTN 6.11 sua)" xfId="5196"/>
    <cellStyle name="T_Book1_09b_PhanThannhaso9_QD ke hoach dau thau" xfId="5197"/>
    <cellStyle name="T_Book1_09b_PhanThannhaso9_QD ke hoach dau thau 2" xfId="5198"/>
    <cellStyle name="T_Book1_09b_PhanThannhaso9_QD ke hoach dau thau 2 2" xfId="5199"/>
    <cellStyle name="T_Book1_09b_PhanThannhaso9_QD ke hoach dau thau_BIEU KE HOACH  2015 (KTN 6.11 sua)" xfId="5200"/>
    <cellStyle name="T_Book1_09b_PhanThannhaso9_Ra soat KH von 2011 (Huy-11-11-11)" xfId="5201"/>
    <cellStyle name="T_Book1_09b_PhanThannhaso9_Ra soat KH von 2011 (Huy-11-11-11) 2" xfId="5202"/>
    <cellStyle name="T_Book1_09b_PhanThannhaso9_Ra soat KH von 2011 (Huy-11-11-11) 2 2" xfId="5203"/>
    <cellStyle name="T_Book1_09b_PhanThannhaso9_Ra soat KH von 2011 (Huy-11-11-11)_BIEU KE HOACH  2015 (KTN 6.11 sua)" xfId="5204"/>
    <cellStyle name="T_Book1_09b_PhanThannhaso9_tinh toan hoang ha" xfId="5205"/>
    <cellStyle name="T_Book1_09b_PhanThannhaso9_tinh toan hoang ha 2" xfId="5206"/>
    <cellStyle name="T_Book1_09b_PhanThannhaso9_tinh toan hoang ha 2 2" xfId="5207"/>
    <cellStyle name="T_Book1_09b_PhanThannhaso9_tinh toan hoang ha_BIEU KE HOACH  2015 (KTN 6.11 sua)" xfId="5208"/>
    <cellStyle name="T_Book1_09b_PhanThannhaso9_Tong von ĐTPT" xfId="5209"/>
    <cellStyle name="T_Book1_09b_PhanThannhaso9_Tong von ĐTPT 2" xfId="5210"/>
    <cellStyle name="T_Book1_09b_PhanThannhaso9_Tong von ĐTPT 2 2" xfId="5211"/>
    <cellStyle name="T_Book1_09b_PhanThannhaso9_Tong von ĐTPT_BIEU KE HOACH  2015 (KTN 6.11 sua)" xfId="5212"/>
    <cellStyle name="T_Book1_09b_PhanThannhaso9_Viec Huy dang lam" xfId="5213"/>
    <cellStyle name="T_Book1_09b_PhanThannhaso9_Viec Huy dang lam_CT 134" xfId="5214"/>
    <cellStyle name="T_Book1_09c_PhandienNhaso9" xfId="5215"/>
    <cellStyle name="T_Book1_09c_PhandienNhaso9 2" xfId="8652"/>
    <cellStyle name="T_Book1_09c_PhandienNhaso9_Bieu chi tieu KH 2014 (Huy-04-11)" xfId="5216"/>
    <cellStyle name="T_Book1_09c_PhandienNhaso9_Bieu chi tieu KH 2014 (Huy-04-11) 2" xfId="5217"/>
    <cellStyle name="T_Book1_09c_PhandienNhaso9_bieu ke hoach dau thau" xfId="5218"/>
    <cellStyle name="T_Book1_09c_PhandienNhaso9_bieu ke hoach dau thau 2" xfId="5219"/>
    <cellStyle name="T_Book1_09c_PhandienNhaso9_bieu ke hoach dau thau 2 2" xfId="5220"/>
    <cellStyle name="T_Book1_09c_PhandienNhaso9_bieu ke hoach dau thau truong mam non SKH" xfId="5221"/>
    <cellStyle name="T_Book1_09c_PhandienNhaso9_bieu ke hoach dau thau truong mam non SKH 2" xfId="5222"/>
    <cellStyle name="T_Book1_09c_PhandienNhaso9_bieu ke hoach dau thau truong mam non SKH 2 2" xfId="5223"/>
    <cellStyle name="T_Book1_09c_PhandienNhaso9_bieu ke hoach dau thau truong mam non SKH_BIEU KE HOACH  2015 (KTN 6.11 sua)" xfId="5224"/>
    <cellStyle name="T_Book1_09c_PhandienNhaso9_bieu ke hoach dau thau_BIEU KE HOACH  2015 (KTN 6.11 sua)" xfId="5225"/>
    <cellStyle name="T_Book1_09c_PhandienNhaso9_bieu tong hop lai kh von 2011 gui phong TH-KTDN" xfId="5226"/>
    <cellStyle name="T_Book1_09c_PhandienNhaso9_bieu tong hop lai kh von 2011 gui phong TH-KTDN 2" xfId="5227"/>
    <cellStyle name="T_Book1_09c_PhandienNhaso9_bieu tong hop lai kh von 2011 gui phong TH-KTDN 2 2" xfId="5228"/>
    <cellStyle name="T_Book1_09c_PhandienNhaso9_bieu tong hop lai kh von 2011 gui phong TH-KTDN_BIEU KE HOACH  2015 (KTN 6.11 sua)" xfId="5229"/>
    <cellStyle name="T_Book1_09c_PhandienNhaso9_Book1" xfId="5230"/>
    <cellStyle name="T_Book1_09c_PhandienNhaso9_Book1 2" xfId="5231"/>
    <cellStyle name="T_Book1_09c_PhandienNhaso9_Book1 2 2" xfId="5232"/>
    <cellStyle name="T_Book1_09c_PhandienNhaso9_Book1_BIEU KE HOACH  2015 (KTN 6.11 sua)" xfId="5233"/>
    <cellStyle name="T_Book1_09c_PhandienNhaso9_Book1_Ke hoach 2010 (theo doi 11-8-2010)" xfId="5234"/>
    <cellStyle name="T_Book1_09c_PhandienNhaso9_Book1_Ke hoach 2010 (theo doi 11-8-2010) 2" xfId="5235"/>
    <cellStyle name="T_Book1_09c_PhandienNhaso9_Book1_Ke hoach 2010 (theo doi 11-8-2010) 2 2" xfId="5236"/>
    <cellStyle name="T_Book1_09c_PhandienNhaso9_Book1_Ke hoach 2010 (theo doi 11-8-2010)_BIEU KE HOACH  2015 (KTN 6.11 sua)" xfId="5237"/>
    <cellStyle name="T_Book1_09c_PhandienNhaso9_Book1_ke hoach dau thau 30-6-2010" xfId="5238"/>
    <cellStyle name="T_Book1_09c_PhandienNhaso9_Book1_ke hoach dau thau 30-6-2010 2" xfId="5239"/>
    <cellStyle name="T_Book1_09c_PhandienNhaso9_Book1_ke hoach dau thau 30-6-2010 2 2" xfId="5240"/>
    <cellStyle name="T_Book1_09c_PhandienNhaso9_Book1_ke hoach dau thau 30-6-2010_BIEU KE HOACH  2015 (KTN 6.11 sua)" xfId="5241"/>
    <cellStyle name="T_Book1_09c_PhandienNhaso9_Copy of KH PHAN BO VON ĐỐI ỨNG NAM 2011 (30 TY phuong án gop WB)" xfId="5242"/>
    <cellStyle name="T_Book1_09c_PhandienNhaso9_Copy of KH PHAN BO VON ĐỐI ỨNG NAM 2011 (30 TY phuong án gop WB) 2" xfId="5243"/>
    <cellStyle name="T_Book1_09c_PhandienNhaso9_Copy of KH PHAN BO VON ĐỐI ỨNG NAM 2011 (30 TY phuong án gop WB) 2 2" xfId="5244"/>
    <cellStyle name="T_Book1_09c_PhandienNhaso9_Copy of KH PHAN BO VON ĐỐI ỨNG NAM 2011 (30 TY phuong án gop WB)_BIEU KE HOACH  2015 (KTN 6.11 sua)" xfId="5245"/>
    <cellStyle name="T_Book1_09c_PhandienNhaso9_DTTD chieng chan Tham lai 29-9-2009" xfId="5246"/>
    <cellStyle name="T_Book1_09c_PhandienNhaso9_DTTD chieng chan Tham lai 29-9-2009 2" xfId="5247"/>
    <cellStyle name="T_Book1_09c_PhandienNhaso9_DTTD chieng chan Tham lai 29-9-2009 2 2" xfId="5248"/>
    <cellStyle name="T_Book1_09c_PhandienNhaso9_DTTD chieng chan Tham lai 29-9-2009_BIEU KE HOACH  2015 (KTN 6.11 sua)" xfId="5249"/>
    <cellStyle name="T_Book1_09c_PhandienNhaso9_dự toán 30a 2013" xfId="5250"/>
    <cellStyle name="T_Book1_09c_PhandienNhaso9_Du toan nuoc San Thang (GD2)" xfId="5251"/>
    <cellStyle name="T_Book1_09c_PhandienNhaso9_Du toan nuoc San Thang (GD2) 2" xfId="5252"/>
    <cellStyle name="T_Book1_09c_PhandienNhaso9_Du toan nuoc San Thang (GD2) 2 2" xfId="5253"/>
    <cellStyle name="T_Book1_09c_PhandienNhaso9_Du toan nuoc San Thang (GD2)_BIEU KE HOACH  2015 (KTN 6.11 sua)" xfId="5254"/>
    <cellStyle name="T_Book1_09c_PhandienNhaso9_Ke hoach 2010 (theo doi 11-8-2010)" xfId="5255"/>
    <cellStyle name="T_Book1_09c_PhandienNhaso9_Ke hoach 2010 (theo doi 11-8-2010) 2" xfId="5256"/>
    <cellStyle name="T_Book1_09c_PhandienNhaso9_Ke hoach 2010 (theo doi 11-8-2010) 2 2" xfId="5257"/>
    <cellStyle name="T_Book1_09c_PhandienNhaso9_Ke hoach 2010 (theo doi 11-8-2010)_BIEU KE HOACH  2015 (KTN 6.11 sua)" xfId="5258"/>
    <cellStyle name="T_Book1_09c_PhandienNhaso9_ke hoach dau thau 30-6-2010" xfId="5259"/>
    <cellStyle name="T_Book1_09c_PhandienNhaso9_ke hoach dau thau 30-6-2010 2" xfId="5260"/>
    <cellStyle name="T_Book1_09c_PhandienNhaso9_ke hoach dau thau 30-6-2010 2 2" xfId="5261"/>
    <cellStyle name="T_Book1_09c_PhandienNhaso9_ke hoach dau thau 30-6-2010_BIEU KE HOACH  2015 (KTN 6.11 sua)" xfId="5262"/>
    <cellStyle name="T_Book1_09c_PhandienNhaso9_KH Von 2012 gui BKH 1" xfId="5263"/>
    <cellStyle name="T_Book1_09c_PhandienNhaso9_KH Von 2012 gui BKH 1 2" xfId="5264"/>
    <cellStyle name="T_Book1_09c_PhandienNhaso9_KH Von 2012 gui BKH 1 2 2" xfId="5265"/>
    <cellStyle name="T_Book1_09c_PhandienNhaso9_KH Von 2012 gui BKH 1_BIEU KE HOACH  2015 (KTN 6.11 sua)" xfId="5266"/>
    <cellStyle name="T_Book1_09c_PhandienNhaso9_QD ke hoach dau thau" xfId="5267"/>
    <cellStyle name="T_Book1_09c_PhandienNhaso9_QD ke hoach dau thau 2" xfId="5268"/>
    <cellStyle name="T_Book1_09c_PhandienNhaso9_QD ke hoach dau thau 2 2" xfId="5269"/>
    <cellStyle name="T_Book1_09c_PhandienNhaso9_QD ke hoach dau thau_BIEU KE HOACH  2015 (KTN 6.11 sua)" xfId="5270"/>
    <cellStyle name="T_Book1_09c_PhandienNhaso9_Ra soat KH von 2011 (Huy-11-11-11)" xfId="5271"/>
    <cellStyle name="T_Book1_09c_PhandienNhaso9_Ra soat KH von 2011 (Huy-11-11-11) 2" xfId="5272"/>
    <cellStyle name="T_Book1_09c_PhandienNhaso9_Ra soat KH von 2011 (Huy-11-11-11) 2 2" xfId="5273"/>
    <cellStyle name="T_Book1_09c_PhandienNhaso9_Ra soat KH von 2011 (Huy-11-11-11)_BIEU KE HOACH  2015 (KTN 6.11 sua)" xfId="5274"/>
    <cellStyle name="T_Book1_09c_PhandienNhaso9_tinh toan hoang ha" xfId="5275"/>
    <cellStyle name="T_Book1_09c_PhandienNhaso9_tinh toan hoang ha 2" xfId="5276"/>
    <cellStyle name="T_Book1_09c_PhandienNhaso9_tinh toan hoang ha 2 2" xfId="5277"/>
    <cellStyle name="T_Book1_09c_PhandienNhaso9_tinh toan hoang ha_BIEU KE HOACH  2015 (KTN 6.11 sua)" xfId="5278"/>
    <cellStyle name="T_Book1_09c_PhandienNhaso9_Tong von ĐTPT" xfId="5279"/>
    <cellStyle name="T_Book1_09c_PhandienNhaso9_Tong von ĐTPT 2" xfId="5280"/>
    <cellStyle name="T_Book1_09c_PhandienNhaso9_Tong von ĐTPT 2 2" xfId="5281"/>
    <cellStyle name="T_Book1_09c_PhandienNhaso9_Tong von ĐTPT_BIEU KE HOACH  2015 (KTN 6.11 sua)" xfId="5282"/>
    <cellStyle name="T_Book1_09c_PhandienNhaso9_Viec Huy dang lam" xfId="5283"/>
    <cellStyle name="T_Book1_09c_PhandienNhaso9_Viec Huy dang lam_CT 134" xfId="5284"/>
    <cellStyle name="T_Book1_09d_Phannuocnhaso9" xfId="5285"/>
    <cellStyle name="T_Book1_09d_Phannuocnhaso9 2" xfId="8653"/>
    <cellStyle name="T_Book1_09d_Phannuocnhaso9_Bieu chi tieu KH 2014 (Huy-04-11)" xfId="5286"/>
    <cellStyle name="T_Book1_09d_Phannuocnhaso9_Bieu chi tieu KH 2014 (Huy-04-11) 2" xfId="5287"/>
    <cellStyle name="T_Book1_09d_Phannuocnhaso9_bieu ke hoach dau thau" xfId="5288"/>
    <cellStyle name="T_Book1_09d_Phannuocnhaso9_bieu ke hoach dau thau 2" xfId="5289"/>
    <cellStyle name="T_Book1_09d_Phannuocnhaso9_bieu ke hoach dau thau 2 2" xfId="5290"/>
    <cellStyle name="T_Book1_09d_Phannuocnhaso9_bieu ke hoach dau thau truong mam non SKH" xfId="5291"/>
    <cellStyle name="T_Book1_09d_Phannuocnhaso9_bieu ke hoach dau thau truong mam non SKH 2" xfId="5292"/>
    <cellStyle name="T_Book1_09d_Phannuocnhaso9_bieu ke hoach dau thau truong mam non SKH 2 2" xfId="5293"/>
    <cellStyle name="T_Book1_09d_Phannuocnhaso9_bieu ke hoach dau thau truong mam non SKH_BIEU KE HOACH  2015 (KTN 6.11 sua)" xfId="5294"/>
    <cellStyle name="T_Book1_09d_Phannuocnhaso9_bieu ke hoach dau thau_BIEU KE HOACH  2015 (KTN 6.11 sua)" xfId="5295"/>
    <cellStyle name="T_Book1_09d_Phannuocnhaso9_bieu tong hop lai kh von 2011 gui phong TH-KTDN" xfId="5296"/>
    <cellStyle name="T_Book1_09d_Phannuocnhaso9_bieu tong hop lai kh von 2011 gui phong TH-KTDN 2" xfId="5297"/>
    <cellStyle name="T_Book1_09d_Phannuocnhaso9_bieu tong hop lai kh von 2011 gui phong TH-KTDN 2 2" xfId="5298"/>
    <cellStyle name="T_Book1_09d_Phannuocnhaso9_bieu tong hop lai kh von 2011 gui phong TH-KTDN_BIEU KE HOACH  2015 (KTN 6.11 sua)" xfId="5299"/>
    <cellStyle name="T_Book1_09d_Phannuocnhaso9_Book1" xfId="5300"/>
    <cellStyle name="T_Book1_09d_Phannuocnhaso9_Book1 2" xfId="5301"/>
    <cellStyle name="T_Book1_09d_Phannuocnhaso9_Book1 2 2" xfId="5302"/>
    <cellStyle name="T_Book1_09d_Phannuocnhaso9_Book1_BIEU KE HOACH  2015 (KTN 6.11 sua)" xfId="5303"/>
    <cellStyle name="T_Book1_09d_Phannuocnhaso9_Book1_Ke hoach 2010 (theo doi 11-8-2010)" xfId="5304"/>
    <cellStyle name="T_Book1_09d_Phannuocnhaso9_Book1_Ke hoach 2010 (theo doi 11-8-2010) 2" xfId="5305"/>
    <cellStyle name="T_Book1_09d_Phannuocnhaso9_Book1_Ke hoach 2010 (theo doi 11-8-2010) 2 2" xfId="5306"/>
    <cellStyle name="T_Book1_09d_Phannuocnhaso9_Book1_Ke hoach 2010 (theo doi 11-8-2010)_BIEU KE HOACH  2015 (KTN 6.11 sua)" xfId="5307"/>
    <cellStyle name="T_Book1_09d_Phannuocnhaso9_Book1_ke hoach dau thau 30-6-2010" xfId="5308"/>
    <cellStyle name="T_Book1_09d_Phannuocnhaso9_Book1_ke hoach dau thau 30-6-2010 2" xfId="5309"/>
    <cellStyle name="T_Book1_09d_Phannuocnhaso9_Book1_ke hoach dau thau 30-6-2010 2 2" xfId="5310"/>
    <cellStyle name="T_Book1_09d_Phannuocnhaso9_Book1_ke hoach dau thau 30-6-2010_BIEU KE HOACH  2015 (KTN 6.11 sua)" xfId="5311"/>
    <cellStyle name="T_Book1_09d_Phannuocnhaso9_Copy of KH PHAN BO VON ĐỐI ỨNG NAM 2011 (30 TY phuong án gop WB)" xfId="5312"/>
    <cellStyle name="T_Book1_09d_Phannuocnhaso9_Copy of KH PHAN BO VON ĐỐI ỨNG NAM 2011 (30 TY phuong án gop WB) 2" xfId="5313"/>
    <cellStyle name="T_Book1_09d_Phannuocnhaso9_Copy of KH PHAN BO VON ĐỐI ỨNG NAM 2011 (30 TY phuong án gop WB) 2 2" xfId="5314"/>
    <cellStyle name="T_Book1_09d_Phannuocnhaso9_Copy of KH PHAN BO VON ĐỐI ỨNG NAM 2011 (30 TY phuong án gop WB)_BIEU KE HOACH  2015 (KTN 6.11 sua)" xfId="5315"/>
    <cellStyle name="T_Book1_09d_Phannuocnhaso9_DTTD chieng chan Tham lai 29-9-2009" xfId="5316"/>
    <cellStyle name="T_Book1_09d_Phannuocnhaso9_DTTD chieng chan Tham lai 29-9-2009 2" xfId="5317"/>
    <cellStyle name="T_Book1_09d_Phannuocnhaso9_DTTD chieng chan Tham lai 29-9-2009 2 2" xfId="5318"/>
    <cellStyle name="T_Book1_09d_Phannuocnhaso9_DTTD chieng chan Tham lai 29-9-2009_BIEU KE HOACH  2015 (KTN 6.11 sua)" xfId="5319"/>
    <cellStyle name="T_Book1_09d_Phannuocnhaso9_dự toán 30a 2013" xfId="5320"/>
    <cellStyle name="T_Book1_09d_Phannuocnhaso9_Du toan nuoc San Thang (GD2)" xfId="5321"/>
    <cellStyle name="T_Book1_09d_Phannuocnhaso9_Du toan nuoc San Thang (GD2) 2" xfId="5322"/>
    <cellStyle name="T_Book1_09d_Phannuocnhaso9_Du toan nuoc San Thang (GD2) 2 2" xfId="5323"/>
    <cellStyle name="T_Book1_09d_Phannuocnhaso9_Du toan nuoc San Thang (GD2)_BIEU KE HOACH  2015 (KTN 6.11 sua)" xfId="5324"/>
    <cellStyle name="T_Book1_09d_Phannuocnhaso9_Ke hoach 2010 (theo doi 11-8-2010)" xfId="5325"/>
    <cellStyle name="T_Book1_09d_Phannuocnhaso9_Ke hoach 2010 (theo doi 11-8-2010) 2" xfId="5326"/>
    <cellStyle name="T_Book1_09d_Phannuocnhaso9_Ke hoach 2010 (theo doi 11-8-2010) 2 2" xfId="5327"/>
    <cellStyle name="T_Book1_09d_Phannuocnhaso9_Ke hoach 2010 (theo doi 11-8-2010)_BIEU KE HOACH  2015 (KTN 6.11 sua)" xfId="5328"/>
    <cellStyle name="T_Book1_09d_Phannuocnhaso9_ke hoach dau thau 30-6-2010" xfId="5329"/>
    <cellStyle name="T_Book1_09d_Phannuocnhaso9_ke hoach dau thau 30-6-2010 2" xfId="5330"/>
    <cellStyle name="T_Book1_09d_Phannuocnhaso9_ke hoach dau thau 30-6-2010 2 2" xfId="5331"/>
    <cellStyle name="T_Book1_09d_Phannuocnhaso9_ke hoach dau thau 30-6-2010_BIEU KE HOACH  2015 (KTN 6.11 sua)" xfId="5332"/>
    <cellStyle name="T_Book1_09d_Phannuocnhaso9_KH Von 2012 gui BKH 1" xfId="5333"/>
    <cellStyle name="T_Book1_09d_Phannuocnhaso9_KH Von 2012 gui BKH 1 2" xfId="5334"/>
    <cellStyle name="T_Book1_09d_Phannuocnhaso9_KH Von 2012 gui BKH 1 2 2" xfId="5335"/>
    <cellStyle name="T_Book1_09d_Phannuocnhaso9_KH Von 2012 gui BKH 1_BIEU KE HOACH  2015 (KTN 6.11 sua)" xfId="5336"/>
    <cellStyle name="T_Book1_09d_Phannuocnhaso9_QD ke hoach dau thau" xfId="5337"/>
    <cellStyle name="T_Book1_09d_Phannuocnhaso9_QD ke hoach dau thau 2" xfId="5338"/>
    <cellStyle name="T_Book1_09d_Phannuocnhaso9_QD ke hoach dau thau 2 2" xfId="5339"/>
    <cellStyle name="T_Book1_09d_Phannuocnhaso9_QD ke hoach dau thau_BIEU KE HOACH  2015 (KTN 6.11 sua)" xfId="5340"/>
    <cellStyle name="T_Book1_09d_Phannuocnhaso9_Ra soat KH von 2011 (Huy-11-11-11)" xfId="5341"/>
    <cellStyle name="T_Book1_09d_Phannuocnhaso9_Ra soat KH von 2011 (Huy-11-11-11) 2" xfId="5342"/>
    <cellStyle name="T_Book1_09d_Phannuocnhaso9_Ra soat KH von 2011 (Huy-11-11-11) 2 2" xfId="5343"/>
    <cellStyle name="T_Book1_09d_Phannuocnhaso9_Ra soat KH von 2011 (Huy-11-11-11)_BIEU KE HOACH  2015 (KTN 6.11 sua)" xfId="5344"/>
    <cellStyle name="T_Book1_09d_Phannuocnhaso9_tinh toan hoang ha" xfId="5345"/>
    <cellStyle name="T_Book1_09d_Phannuocnhaso9_tinh toan hoang ha 2" xfId="5346"/>
    <cellStyle name="T_Book1_09d_Phannuocnhaso9_tinh toan hoang ha 2 2" xfId="5347"/>
    <cellStyle name="T_Book1_09d_Phannuocnhaso9_tinh toan hoang ha_BIEU KE HOACH  2015 (KTN 6.11 sua)" xfId="5348"/>
    <cellStyle name="T_Book1_09d_Phannuocnhaso9_Tong von ĐTPT" xfId="5349"/>
    <cellStyle name="T_Book1_09d_Phannuocnhaso9_Tong von ĐTPT 2" xfId="5350"/>
    <cellStyle name="T_Book1_09d_Phannuocnhaso9_Tong von ĐTPT 2 2" xfId="5351"/>
    <cellStyle name="T_Book1_09d_Phannuocnhaso9_Tong von ĐTPT_BIEU KE HOACH  2015 (KTN 6.11 sua)" xfId="5352"/>
    <cellStyle name="T_Book1_09d_Phannuocnhaso9_Viec Huy dang lam" xfId="5353"/>
    <cellStyle name="T_Book1_09d_Phannuocnhaso9_Viec Huy dang lam_CT 134" xfId="5354"/>
    <cellStyle name="T_Book1_09f_TienluongThannhaso9" xfId="5355"/>
    <cellStyle name="T_Book1_09f_TienluongThannhaso9 2" xfId="8654"/>
    <cellStyle name="T_Book1_09f_TienluongThannhaso9_Bieu chi tieu KH 2014 (Huy-04-11)" xfId="5356"/>
    <cellStyle name="T_Book1_09f_TienluongThannhaso9_Bieu chi tieu KH 2014 (Huy-04-11) 2" xfId="5357"/>
    <cellStyle name="T_Book1_09f_TienluongThannhaso9_bieu ke hoach dau thau" xfId="5358"/>
    <cellStyle name="T_Book1_09f_TienluongThannhaso9_bieu ke hoach dau thau 2" xfId="5359"/>
    <cellStyle name="T_Book1_09f_TienluongThannhaso9_bieu ke hoach dau thau 2 2" xfId="5360"/>
    <cellStyle name="T_Book1_09f_TienluongThannhaso9_bieu ke hoach dau thau truong mam non SKH" xfId="5361"/>
    <cellStyle name="T_Book1_09f_TienluongThannhaso9_bieu ke hoach dau thau truong mam non SKH 2" xfId="5362"/>
    <cellStyle name="T_Book1_09f_TienluongThannhaso9_bieu ke hoach dau thau truong mam non SKH 2 2" xfId="5363"/>
    <cellStyle name="T_Book1_09f_TienluongThannhaso9_bieu ke hoach dau thau truong mam non SKH_BIEU KE HOACH  2015 (KTN 6.11 sua)" xfId="5364"/>
    <cellStyle name="T_Book1_09f_TienluongThannhaso9_bieu ke hoach dau thau_BIEU KE HOACH  2015 (KTN 6.11 sua)" xfId="5365"/>
    <cellStyle name="T_Book1_09f_TienluongThannhaso9_bieu tong hop lai kh von 2011 gui phong TH-KTDN" xfId="5366"/>
    <cellStyle name="T_Book1_09f_TienluongThannhaso9_bieu tong hop lai kh von 2011 gui phong TH-KTDN 2" xfId="5367"/>
    <cellStyle name="T_Book1_09f_TienluongThannhaso9_bieu tong hop lai kh von 2011 gui phong TH-KTDN 2 2" xfId="5368"/>
    <cellStyle name="T_Book1_09f_TienluongThannhaso9_bieu tong hop lai kh von 2011 gui phong TH-KTDN_BIEU KE HOACH  2015 (KTN 6.11 sua)" xfId="5369"/>
    <cellStyle name="T_Book1_09f_TienluongThannhaso9_Book1" xfId="5370"/>
    <cellStyle name="T_Book1_09f_TienluongThannhaso9_Book1 2" xfId="5371"/>
    <cellStyle name="T_Book1_09f_TienluongThannhaso9_Book1 2 2" xfId="5372"/>
    <cellStyle name="T_Book1_09f_TienluongThannhaso9_Book1_BIEU KE HOACH  2015 (KTN 6.11 sua)" xfId="5373"/>
    <cellStyle name="T_Book1_09f_TienluongThannhaso9_Book1_Ke hoach 2010 (theo doi 11-8-2010)" xfId="5374"/>
    <cellStyle name="T_Book1_09f_TienluongThannhaso9_Book1_Ke hoach 2010 (theo doi 11-8-2010) 2" xfId="5375"/>
    <cellStyle name="T_Book1_09f_TienluongThannhaso9_Book1_Ke hoach 2010 (theo doi 11-8-2010) 2 2" xfId="5376"/>
    <cellStyle name="T_Book1_09f_TienluongThannhaso9_Book1_Ke hoach 2010 (theo doi 11-8-2010)_BIEU KE HOACH  2015 (KTN 6.11 sua)" xfId="5377"/>
    <cellStyle name="T_Book1_09f_TienluongThannhaso9_Book1_ke hoach dau thau 30-6-2010" xfId="5378"/>
    <cellStyle name="T_Book1_09f_TienluongThannhaso9_Book1_ke hoach dau thau 30-6-2010 2" xfId="5379"/>
    <cellStyle name="T_Book1_09f_TienluongThannhaso9_Book1_ke hoach dau thau 30-6-2010 2 2" xfId="5380"/>
    <cellStyle name="T_Book1_09f_TienluongThannhaso9_Book1_ke hoach dau thau 30-6-2010_BIEU KE HOACH  2015 (KTN 6.11 sua)" xfId="5381"/>
    <cellStyle name="T_Book1_09f_TienluongThannhaso9_Copy of KH PHAN BO VON ĐỐI ỨNG NAM 2011 (30 TY phuong án gop WB)" xfId="5382"/>
    <cellStyle name="T_Book1_09f_TienluongThannhaso9_Copy of KH PHAN BO VON ĐỐI ỨNG NAM 2011 (30 TY phuong án gop WB) 2" xfId="5383"/>
    <cellStyle name="T_Book1_09f_TienluongThannhaso9_Copy of KH PHAN BO VON ĐỐI ỨNG NAM 2011 (30 TY phuong án gop WB) 2 2" xfId="5384"/>
    <cellStyle name="T_Book1_09f_TienluongThannhaso9_Copy of KH PHAN BO VON ĐỐI ỨNG NAM 2011 (30 TY phuong án gop WB)_BIEU KE HOACH  2015 (KTN 6.11 sua)" xfId="5385"/>
    <cellStyle name="T_Book1_09f_TienluongThannhaso9_DTTD chieng chan Tham lai 29-9-2009" xfId="5386"/>
    <cellStyle name="T_Book1_09f_TienluongThannhaso9_DTTD chieng chan Tham lai 29-9-2009 2" xfId="5387"/>
    <cellStyle name="T_Book1_09f_TienluongThannhaso9_DTTD chieng chan Tham lai 29-9-2009 2 2" xfId="5388"/>
    <cellStyle name="T_Book1_09f_TienluongThannhaso9_DTTD chieng chan Tham lai 29-9-2009_BIEU KE HOACH  2015 (KTN 6.11 sua)" xfId="5389"/>
    <cellStyle name="T_Book1_09f_TienluongThannhaso9_dự toán 30a 2013" xfId="5390"/>
    <cellStyle name="T_Book1_09f_TienluongThannhaso9_Du toan nuoc San Thang (GD2)" xfId="5391"/>
    <cellStyle name="T_Book1_09f_TienluongThannhaso9_Du toan nuoc San Thang (GD2) 2" xfId="5392"/>
    <cellStyle name="T_Book1_09f_TienluongThannhaso9_Du toan nuoc San Thang (GD2) 2 2" xfId="5393"/>
    <cellStyle name="T_Book1_09f_TienluongThannhaso9_Du toan nuoc San Thang (GD2)_BIEU KE HOACH  2015 (KTN 6.11 sua)" xfId="5394"/>
    <cellStyle name="T_Book1_09f_TienluongThannhaso9_Ke hoach 2010 (theo doi 11-8-2010)" xfId="5395"/>
    <cellStyle name="T_Book1_09f_TienluongThannhaso9_Ke hoach 2010 (theo doi 11-8-2010) 2" xfId="5396"/>
    <cellStyle name="T_Book1_09f_TienluongThannhaso9_Ke hoach 2010 (theo doi 11-8-2010) 2 2" xfId="5397"/>
    <cellStyle name="T_Book1_09f_TienluongThannhaso9_Ke hoach 2010 (theo doi 11-8-2010)_BIEU KE HOACH  2015 (KTN 6.11 sua)" xfId="5398"/>
    <cellStyle name="T_Book1_09f_TienluongThannhaso9_ke hoach dau thau 30-6-2010" xfId="5399"/>
    <cellStyle name="T_Book1_09f_TienluongThannhaso9_ke hoach dau thau 30-6-2010 2" xfId="5400"/>
    <cellStyle name="T_Book1_09f_TienluongThannhaso9_ke hoach dau thau 30-6-2010 2 2" xfId="5401"/>
    <cellStyle name="T_Book1_09f_TienluongThannhaso9_ke hoach dau thau 30-6-2010_BIEU KE HOACH  2015 (KTN 6.11 sua)" xfId="5402"/>
    <cellStyle name="T_Book1_09f_TienluongThannhaso9_KH Von 2012 gui BKH 1" xfId="5403"/>
    <cellStyle name="T_Book1_09f_TienluongThannhaso9_KH Von 2012 gui BKH 1 2" xfId="5404"/>
    <cellStyle name="T_Book1_09f_TienluongThannhaso9_KH Von 2012 gui BKH 1 2 2" xfId="5405"/>
    <cellStyle name="T_Book1_09f_TienluongThannhaso9_KH Von 2012 gui BKH 1_BIEU KE HOACH  2015 (KTN 6.11 sua)" xfId="5406"/>
    <cellStyle name="T_Book1_09f_TienluongThannhaso9_QD ke hoach dau thau" xfId="5407"/>
    <cellStyle name="T_Book1_09f_TienluongThannhaso9_QD ke hoach dau thau 2" xfId="5408"/>
    <cellStyle name="T_Book1_09f_TienluongThannhaso9_QD ke hoach dau thau 2 2" xfId="5409"/>
    <cellStyle name="T_Book1_09f_TienluongThannhaso9_QD ke hoach dau thau_BIEU KE HOACH  2015 (KTN 6.11 sua)" xfId="5410"/>
    <cellStyle name="T_Book1_09f_TienluongThannhaso9_Ra soat KH von 2011 (Huy-11-11-11)" xfId="5411"/>
    <cellStyle name="T_Book1_09f_TienluongThannhaso9_Ra soat KH von 2011 (Huy-11-11-11) 2" xfId="5412"/>
    <cellStyle name="T_Book1_09f_TienluongThannhaso9_Ra soat KH von 2011 (Huy-11-11-11) 2 2" xfId="5413"/>
    <cellStyle name="T_Book1_09f_TienluongThannhaso9_Ra soat KH von 2011 (Huy-11-11-11)_BIEU KE HOACH  2015 (KTN 6.11 sua)" xfId="5414"/>
    <cellStyle name="T_Book1_09f_TienluongThannhaso9_tinh toan hoang ha" xfId="5415"/>
    <cellStyle name="T_Book1_09f_TienluongThannhaso9_tinh toan hoang ha 2" xfId="5416"/>
    <cellStyle name="T_Book1_09f_TienluongThannhaso9_tinh toan hoang ha 2 2" xfId="5417"/>
    <cellStyle name="T_Book1_09f_TienluongThannhaso9_tinh toan hoang ha_BIEU KE HOACH  2015 (KTN 6.11 sua)" xfId="5418"/>
    <cellStyle name="T_Book1_09f_TienluongThannhaso9_Tong von ĐTPT" xfId="5419"/>
    <cellStyle name="T_Book1_09f_TienluongThannhaso9_Tong von ĐTPT 2" xfId="5420"/>
    <cellStyle name="T_Book1_09f_TienluongThannhaso9_Tong von ĐTPT 2 2" xfId="5421"/>
    <cellStyle name="T_Book1_09f_TienluongThannhaso9_Tong von ĐTPT_BIEU KE HOACH  2015 (KTN 6.11 sua)" xfId="5422"/>
    <cellStyle name="T_Book1_09f_TienluongThannhaso9_Viec Huy dang lam" xfId="5423"/>
    <cellStyle name="T_Book1_09f_TienluongThannhaso9_Viec Huy dang lam_CT 134" xfId="5424"/>
    <cellStyle name="T_Book1_1" xfId="5425"/>
    <cellStyle name="T_Book1_1 2" xfId="5426"/>
    <cellStyle name="T_Book1_1 2 2" xfId="5427"/>
    <cellStyle name="T_Book1_1 3" xfId="5428"/>
    <cellStyle name="T_Book1_1 4" xfId="5429"/>
    <cellStyle name="T_Book1_1_Bao cao danh muc cac cong trinh tren dia ban huyen 4-2010" xfId="5430"/>
    <cellStyle name="T_Book1_1_Bao cao TPCP" xfId="5431"/>
    <cellStyle name="T_Book1_1_Bao cao TPCP 2" xfId="5432"/>
    <cellStyle name="T_Book1_1_Bao cao TPCP 2 2" xfId="5433"/>
    <cellStyle name="T_Book1_1_Bao cao TPCP_BIEU KE HOACH  2015 (KTN 6.11 sua)" xfId="5434"/>
    <cellStyle name="T_Book1_1_bao_cao_TH_th_cong_tac_dau_thau_-_ngay251209" xfId="5435"/>
    <cellStyle name="T_Book1_1_Bieu chi tieu KH 2014 (Huy-04-11)" xfId="5436"/>
    <cellStyle name="T_Book1_1_BIEU KE HOACH  2015 (KTN 6.11 sua)" xfId="5437"/>
    <cellStyle name="T_Book1_1_bieu ke hoach dau thau" xfId="5438"/>
    <cellStyle name="T_Book1_1_bieu ke hoach dau thau 2" xfId="5439"/>
    <cellStyle name="T_Book1_1_bieu ke hoach dau thau truong mam non SKH" xfId="5440"/>
    <cellStyle name="T_Book1_1_bieu ke hoach dau thau truong mam non SKH 2" xfId="5441"/>
    <cellStyle name="T_Book1_1_bieu ke hoach dau thau truong mam non SKH_BIEU KE HOACH  2015 (KTN 6.11 sua)" xfId="5442"/>
    <cellStyle name="T_Book1_1_bieu ke hoach dau thau_BIEU KE HOACH  2015 (KTN 6.11 sua)" xfId="5443"/>
    <cellStyle name="T_Book1_1_bieu tong hop lai kh von 2011 gui phong TH-KTDN" xfId="5444"/>
    <cellStyle name="T_Book1_1_bieu tong hop lai kh von 2011 gui phong TH-KTDN 2" xfId="5445"/>
    <cellStyle name="T_Book1_1_bieu tong hop lai kh von 2011 gui phong TH-KTDN 2 2" xfId="5446"/>
    <cellStyle name="T_Book1_1_bieu tong hop lai kh von 2011 gui phong TH-KTDN_BIEU KE HOACH  2015 (KTN 6.11 sua)" xfId="5447"/>
    <cellStyle name="T_Book1_1_BIỂU TỔNG HỢP LẦN CUỐI SỬA THEO NGHI QUYẾT SỐ 81" xfId="5448"/>
    <cellStyle name="T_Book1_1_Bieu tong hop nhu cau ung 2011 da chon loc -Mien nui" xfId="5449"/>
    <cellStyle name="T_Book1_1_Bieu tong hop nhu cau ung 2011 da chon loc -Mien nui 2" xfId="5450"/>
    <cellStyle name="T_Book1_1_Bieu tong hop nhu cau ung 2011 da chon loc -Mien nui_CT 134" xfId="5451"/>
    <cellStyle name="T_Book1_1_Book1" xfId="5452"/>
    <cellStyle name="T_Book1_1_Book1 2" xfId="5453"/>
    <cellStyle name="T_Book1_1_Book1 3" xfId="5454"/>
    <cellStyle name="T_Book1_1_Book1_1" xfId="5455"/>
    <cellStyle name="T_Book1_1_Book1_1 2" xfId="5456"/>
    <cellStyle name="T_Book1_1_Book1_1 2 2" xfId="5457"/>
    <cellStyle name="T_Book1_1_Book1_1_Bao cao TPCP" xfId="5458"/>
    <cellStyle name="T_Book1_1_Book1_1_BIEU KE HOACH  2015 (KTN 6.11 sua)" xfId="5459"/>
    <cellStyle name="T_Book1_1_Book1_1_dự toán 30a 2013" xfId="5460"/>
    <cellStyle name="T_Book1_1_Book1_1_Ke hoach 2010 (theo doi 11-8-2010)" xfId="5461"/>
    <cellStyle name="T_Book1_1_Book1_1_ke hoach dau thau 30-6-2010" xfId="5462"/>
    <cellStyle name="T_Book1_1_Book1_1_ke hoach dau thau 30-6-2010 2" xfId="5463"/>
    <cellStyle name="T_Book1_1_Book1_1_ke hoach dau thau 30-6-2010_BIEU KE HOACH  2015 (KTN 6.11 sua)" xfId="5464"/>
    <cellStyle name="T_Book1_1_Book1_1_Ra soat KH von 2011 (Huy-11-11-11)" xfId="5465"/>
    <cellStyle name="T_Book1_1_Book1_1_Ra soat KH von 2011 (Huy-11-11-11) 2" xfId="5466"/>
    <cellStyle name="T_Book1_1_Book1_1_Ra soat KH von 2011 (Huy-11-11-11) 2 2" xfId="5467"/>
    <cellStyle name="T_Book1_1_Book1_1_Ra soat KH von 2011 (Huy-11-11-11)_BIEU KE HOACH  2015 (KTN 6.11 sua)" xfId="5468"/>
    <cellStyle name="T_Book1_1_Book1_1_Viec Huy dang lam" xfId="5469"/>
    <cellStyle name="T_Book1_1_Book1_2" xfId="5470"/>
    <cellStyle name="T_Book1_1_Book1_2 2" xfId="5471"/>
    <cellStyle name="T_Book1_1_Book1_2_BIEU KE HOACH  2015 (KTN 6.11 sua)" xfId="5472"/>
    <cellStyle name="T_Book1_1_Book1_2_Ke hoach 2010 (theo doi 11-8-2010)" xfId="5473"/>
    <cellStyle name="T_Book1_1_Book1_2_Ke hoach 2010 (theo doi 11-8-2010) 2" xfId="5474"/>
    <cellStyle name="T_Book1_1_Book1_2_Ke hoach 2010 (theo doi 11-8-2010)_BIEU KE HOACH  2015 (KTN 6.11 sua)" xfId="5475"/>
    <cellStyle name="T_Book1_1_Book1_3" xfId="5476"/>
    <cellStyle name="T_Book1_1_Book1_3 2" xfId="5477"/>
    <cellStyle name="T_Book1_1_Book1_3 2 2" xfId="5478"/>
    <cellStyle name="T_Book1_1_Book1_3_BIEU KE HOACH  2015 (KTN 6.11 sua)" xfId="5479"/>
    <cellStyle name="T_Book1_1_Book1_Bao cao 9 thang  XDCB" xfId="5480"/>
    <cellStyle name="T_Book1_1_Book1_Bao cao phòng lao động phụ lục 3" xfId="5481"/>
    <cellStyle name="T_Book1_1_Book1_Bao cao TPCP" xfId="5482"/>
    <cellStyle name="T_Book1_1_Book1_Bao cao TPCP 2" xfId="5483"/>
    <cellStyle name="T_Book1_1_Book1_Bao cao TPCP_BIEU KE HOACH  2015 (KTN 6.11 sua)" xfId="5484"/>
    <cellStyle name="T_Book1_1_Book1_DTTD chieng chan Tham lai 29-9-2009" xfId="5485"/>
    <cellStyle name="T_Book1_1_Book1_dự toán 30a 2013" xfId="5486"/>
    <cellStyle name="T_Book1_1_Book1_Ke hoach 2010 (theo doi 11-8-2010)" xfId="5487"/>
    <cellStyle name="T_Book1_1_Book1_Ke hoach 2010 (theo doi 11-8-2010) 2" xfId="5488"/>
    <cellStyle name="T_Book1_1_Book1_Ke hoach 2010 (theo doi 11-8-2010)_BIEU KE HOACH  2015 (KTN 6.11 sua)" xfId="5489"/>
    <cellStyle name="T_Book1_1_Book1_ke hoach dau thau 30-6-2010" xfId="5490"/>
    <cellStyle name="T_Book1_1_Book1_ke hoach dau thau 30-6-2010 2" xfId="5491"/>
    <cellStyle name="T_Book1_1_Book1_ke hoach dau thau 30-6-2010 2 2" xfId="5492"/>
    <cellStyle name="T_Book1_1_Book1_ke hoach dau thau 30-6-2010_BIEU KE HOACH  2015 (KTN 6.11 sua)" xfId="5493"/>
    <cellStyle name="T_Book1_1_Book1_KH Von 2012 gui BKH 1" xfId="5494"/>
    <cellStyle name="T_Book1_1_Book1_KH Von 2012 gui BKH 1 2" xfId="5495"/>
    <cellStyle name="T_Book1_1_Book1_KH Von 2012 gui BKH 1_BIEU KE HOACH  2015 (KTN 6.11 sua)" xfId="5496"/>
    <cellStyle name="T_Book1_1_Book1_KH Von 2012 gui BKH 2" xfId="5497"/>
    <cellStyle name="T_Book1_1_Book1_KH Von 2012 gui BKH 2 2" xfId="5498"/>
    <cellStyle name="T_Book1_1_Book1_KH Von 2012 gui BKH 2_BIEU KE HOACH  2015 (KTN 6.11 sua)" xfId="5499"/>
    <cellStyle name="T_Book1_1_Book1_Ra soat KH von 2011 (Huy-11-11-11)" xfId="5500"/>
    <cellStyle name="T_Book1_1_Book1_Ra soat KH von 2011 (Huy-11-11-11) 2" xfId="5501"/>
    <cellStyle name="T_Book1_1_Book1_Ra soat KH von 2011 (Huy-11-11-11) 2 2" xfId="5502"/>
    <cellStyle name="T_Book1_1_Book1_Ra soat KH von 2011 (Huy-11-11-11)_BIEU KE HOACH  2015 (KTN 6.11 sua)" xfId="5503"/>
    <cellStyle name="T_Book1_1_Book1_Viec Huy dang lam" xfId="5504"/>
    <cellStyle name="T_Book1_1_Book1_Viec Huy dang lam_CT 134" xfId="5505"/>
    <cellStyle name="T_Book1_1_Can ho 2p phai goc 0.5" xfId="5506"/>
    <cellStyle name="T_Book1_1_Chi tieu KH nam 2009" xfId="5507"/>
    <cellStyle name="T_Book1_1_Chi tieu KH nam 2009 2" xfId="5508"/>
    <cellStyle name="T_Book1_1_Chi tieu KH nam 2009_BIEU KE HOACH  2015 (KTN 6.11 sua)" xfId="5509"/>
    <cellStyle name="T_Book1_1_cong bo gia VLXD thang 4" xfId="5510"/>
    <cellStyle name="T_Book1_1_cong bo gia VLXD thang 4 2" xfId="5511"/>
    <cellStyle name="T_Book1_1_cong bo gia VLXD thang 4 2 2" xfId="5512"/>
    <cellStyle name="T_Book1_1_cong bo gia VLXD thang 4_BIEU KE HOACH  2015 (KTN 6.11 sua)" xfId="5513"/>
    <cellStyle name="T_Book1_1_Copy of Biểu BC điều chỉnh chỉ tiêu NN các huyện chia tách 404 ngay 23.5" xfId="5514"/>
    <cellStyle name="T_Book1_1_Copy of KH PHAN BO VON ĐỐI ỨNG NAM 2011 (30 TY phuong án gop WB)" xfId="5515"/>
    <cellStyle name="T_Book1_1_Copy of KH PHAN BO VON ĐỐI ỨNG NAM 2011 (30 TY phuong án gop WB) 2" xfId="5516"/>
    <cellStyle name="T_Book1_1_Copy of KH PHAN BO VON ĐỐI ỨNG NAM 2011 (30 TY phuong án gop WB) 2 2" xfId="5517"/>
    <cellStyle name="T_Book1_1_Copy of KH PHAN BO VON ĐỐI ỨNG NAM 2011 (30 TY phuong án gop WB)_BIEU KE HOACH  2015 (KTN 6.11 sua)" xfId="5518"/>
    <cellStyle name="T_Book1_1_CPK" xfId="5519"/>
    <cellStyle name="T_Book1_1_CPK 2" xfId="8655"/>
    <cellStyle name="T_Book1_1_CPK_Bieu chi tieu KH 2014 (Huy-04-11)" xfId="5520"/>
    <cellStyle name="T_Book1_1_CPK_Bieu chi tieu KH 2014 (Huy-04-11) 2" xfId="5521"/>
    <cellStyle name="T_Book1_1_CPK_bieu ke hoach dau thau" xfId="5522"/>
    <cellStyle name="T_Book1_1_CPK_bieu ke hoach dau thau 2" xfId="5523"/>
    <cellStyle name="T_Book1_1_CPK_bieu ke hoach dau thau 2 2" xfId="5524"/>
    <cellStyle name="T_Book1_1_CPK_bieu ke hoach dau thau truong mam non SKH" xfId="5525"/>
    <cellStyle name="T_Book1_1_CPK_bieu ke hoach dau thau truong mam non SKH 2" xfId="5526"/>
    <cellStyle name="T_Book1_1_CPK_bieu ke hoach dau thau truong mam non SKH 2 2" xfId="5527"/>
    <cellStyle name="T_Book1_1_CPK_bieu ke hoach dau thau truong mam non SKH_BIEU KE HOACH  2015 (KTN 6.11 sua)" xfId="5528"/>
    <cellStyle name="T_Book1_1_CPK_bieu ke hoach dau thau_BIEU KE HOACH  2015 (KTN 6.11 sua)" xfId="5529"/>
    <cellStyle name="T_Book1_1_CPK_bieu tong hop lai kh von 2011 gui phong TH-KTDN" xfId="5530"/>
    <cellStyle name="T_Book1_1_CPK_bieu tong hop lai kh von 2011 gui phong TH-KTDN 2" xfId="5531"/>
    <cellStyle name="T_Book1_1_CPK_bieu tong hop lai kh von 2011 gui phong TH-KTDN 2 2" xfId="5532"/>
    <cellStyle name="T_Book1_1_CPK_bieu tong hop lai kh von 2011 gui phong TH-KTDN_BIEU KE HOACH  2015 (KTN 6.11 sua)" xfId="5533"/>
    <cellStyle name="T_Book1_1_CPK_Book1" xfId="5534"/>
    <cellStyle name="T_Book1_1_CPK_Book1 2" xfId="5535"/>
    <cellStyle name="T_Book1_1_CPK_Book1 2 2" xfId="5536"/>
    <cellStyle name="T_Book1_1_CPK_Book1_BIEU KE HOACH  2015 (KTN 6.11 sua)" xfId="5537"/>
    <cellStyle name="T_Book1_1_CPK_Book1_Ke hoach 2010 (theo doi 11-8-2010)" xfId="5538"/>
    <cellStyle name="T_Book1_1_CPK_Book1_Ke hoach 2010 (theo doi 11-8-2010) 2" xfId="5539"/>
    <cellStyle name="T_Book1_1_CPK_Book1_Ke hoach 2010 (theo doi 11-8-2010) 2 2" xfId="5540"/>
    <cellStyle name="T_Book1_1_CPK_Book1_Ke hoach 2010 (theo doi 11-8-2010)_BIEU KE HOACH  2015 (KTN 6.11 sua)" xfId="5541"/>
    <cellStyle name="T_Book1_1_CPK_Book1_ke hoach dau thau 30-6-2010" xfId="5542"/>
    <cellStyle name="T_Book1_1_CPK_Book1_ke hoach dau thau 30-6-2010 2" xfId="5543"/>
    <cellStyle name="T_Book1_1_CPK_Book1_ke hoach dau thau 30-6-2010 2 2" xfId="5544"/>
    <cellStyle name="T_Book1_1_CPK_Book1_ke hoach dau thau 30-6-2010_BIEU KE HOACH  2015 (KTN 6.11 sua)" xfId="5545"/>
    <cellStyle name="T_Book1_1_CPK_Copy of KH PHAN BO VON ĐỐI ỨNG NAM 2011 (30 TY phuong án gop WB)" xfId="5546"/>
    <cellStyle name="T_Book1_1_CPK_Copy of KH PHAN BO VON ĐỐI ỨNG NAM 2011 (30 TY phuong án gop WB) 2" xfId="5547"/>
    <cellStyle name="T_Book1_1_CPK_Copy of KH PHAN BO VON ĐỐI ỨNG NAM 2011 (30 TY phuong án gop WB) 2 2" xfId="5548"/>
    <cellStyle name="T_Book1_1_CPK_Copy of KH PHAN BO VON ĐỐI ỨNG NAM 2011 (30 TY phuong án gop WB)_BIEU KE HOACH  2015 (KTN 6.11 sua)" xfId="5549"/>
    <cellStyle name="T_Book1_1_CPK_DTTD chieng chan Tham lai 29-9-2009" xfId="5550"/>
    <cellStyle name="T_Book1_1_CPK_DTTD chieng chan Tham lai 29-9-2009 2" xfId="5551"/>
    <cellStyle name="T_Book1_1_CPK_DTTD chieng chan Tham lai 29-9-2009 2 2" xfId="5552"/>
    <cellStyle name="T_Book1_1_CPK_DTTD chieng chan Tham lai 29-9-2009_BIEU KE HOACH  2015 (KTN 6.11 sua)" xfId="5553"/>
    <cellStyle name="T_Book1_1_CPK_dự toán 30a 2013" xfId="5554"/>
    <cellStyle name="T_Book1_1_CPK_Du toan nuoc San Thang (GD2)" xfId="5555"/>
    <cellStyle name="T_Book1_1_CPK_Du toan nuoc San Thang (GD2) 2" xfId="5556"/>
    <cellStyle name="T_Book1_1_CPK_Du toan nuoc San Thang (GD2) 2 2" xfId="5557"/>
    <cellStyle name="T_Book1_1_CPK_Du toan nuoc San Thang (GD2)_BIEU KE HOACH  2015 (KTN 6.11 sua)" xfId="5558"/>
    <cellStyle name="T_Book1_1_CPK_Ke hoach 2010 (theo doi 11-8-2010)" xfId="5559"/>
    <cellStyle name="T_Book1_1_CPK_Ke hoach 2010 (theo doi 11-8-2010) 2" xfId="5560"/>
    <cellStyle name="T_Book1_1_CPK_Ke hoach 2010 (theo doi 11-8-2010) 2 2" xfId="5561"/>
    <cellStyle name="T_Book1_1_CPK_Ke hoach 2010 (theo doi 11-8-2010)_BIEU KE HOACH  2015 (KTN 6.11 sua)" xfId="5562"/>
    <cellStyle name="T_Book1_1_CPK_ke hoach dau thau 30-6-2010" xfId="5563"/>
    <cellStyle name="T_Book1_1_CPK_ke hoach dau thau 30-6-2010 2" xfId="5564"/>
    <cellStyle name="T_Book1_1_CPK_ke hoach dau thau 30-6-2010 2 2" xfId="5565"/>
    <cellStyle name="T_Book1_1_CPK_ke hoach dau thau 30-6-2010_BIEU KE HOACH  2015 (KTN 6.11 sua)" xfId="5566"/>
    <cellStyle name="T_Book1_1_CPK_KH Von 2012 gui BKH 1" xfId="5567"/>
    <cellStyle name="T_Book1_1_CPK_KH Von 2012 gui BKH 1 2" xfId="5568"/>
    <cellStyle name="T_Book1_1_CPK_KH Von 2012 gui BKH 1 2 2" xfId="5569"/>
    <cellStyle name="T_Book1_1_CPK_KH Von 2012 gui BKH 1_BIEU KE HOACH  2015 (KTN 6.11 sua)" xfId="5570"/>
    <cellStyle name="T_Book1_1_CPK_QD ke hoach dau thau" xfId="5571"/>
    <cellStyle name="T_Book1_1_CPK_QD ke hoach dau thau 2" xfId="5572"/>
    <cellStyle name="T_Book1_1_CPK_QD ke hoach dau thau 2 2" xfId="5573"/>
    <cellStyle name="T_Book1_1_CPK_QD ke hoach dau thau_BIEU KE HOACH  2015 (KTN 6.11 sua)" xfId="5574"/>
    <cellStyle name="T_Book1_1_CPK_Ra soat KH von 2011 (Huy-11-11-11)" xfId="5575"/>
    <cellStyle name="T_Book1_1_CPK_Ra soat KH von 2011 (Huy-11-11-11) 2" xfId="5576"/>
    <cellStyle name="T_Book1_1_CPK_Ra soat KH von 2011 (Huy-11-11-11) 2 2" xfId="5577"/>
    <cellStyle name="T_Book1_1_CPK_Ra soat KH von 2011 (Huy-11-11-11)_BIEU KE HOACH  2015 (KTN 6.11 sua)" xfId="5578"/>
    <cellStyle name="T_Book1_1_CPK_tinh toan hoang ha" xfId="5579"/>
    <cellStyle name="T_Book1_1_CPK_tinh toan hoang ha 2" xfId="5580"/>
    <cellStyle name="T_Book1_1_CPK_tinh toan hoang ha 2 2" xfId="5581"/>
    <cellStyle name="T_Book1_1_CPK_tinh toan hoang ha_BIEU KE HOACH  2015 (KTN 6.11 sua)" xfId="5582"/>
    <cellStyle name="T_Book1_1_CPK_Tong von ĐTPT" xfId="5583"/>
    <cellStyle name="T_Book1_1_CPK_Tong von ĐTPT 2" xfId="5584"/>
    <cellStyle name="T_Book1_1_CPK_Tong von ĐTPT 2 2" xfId="5585"/>
    <cellStyle name="T_Book1_1_CPK_Tong von ĐTPT_BIEU KE HOACH  2015 (KTN 6.11 sua)" xfId="5586"/>
    <cellStyle name="T_Book1_1_CPK_Viec Huy dang lam" xfId="5587"/>
    <cellStyle name="T_Book1_1_CPK_Viec Huy dang lam_CT 134" xfId="5588"/>
    <cellStyle name="T_Book1_1_dang vien mói" xfId="5589"/>
    <cellStyle name="T_Book1_1_Danh Mục KCM trinh BKH 2011 (BS 30A)" xfId="5590"/>
    <cellStyle name="T_Book1_1_DT 1751 Muong Khoa" xfId="5591"/>
    <cellStyle name="T_Book1_1_DT Nam vai" xfId="5592"/>
    <cellStyle name="T_Book1_1_DT Nam vai_bieu ke hoach dau thau" xfId="5593"/>
    <cellStyle name="T_Book1_1_DT Nam vai_bieu ke hoach dau thau truong mam non SKH" xfId="5594"/>
    <cellStyle name="T_Book1_1_DT Nam vai_Book1" xfId="5595"/>
    <cellStyle name="T_Book1_1_DT Nam vai_DTTD chieng chan Tham lai 29-9-2009" xfId="5596"/>
    <cellStyle name="T_Book1_1_DT Nam vai_Ke hoach 2010 (theo doi 11-8-2010)" xfId="5597"/>
    <cellStyle name="T_Book1_1_DT Nam vai_ke hoach dau thau 30-6-2010" xfId="5598"/>
    <cellStyle name="T_Book1_1_DT Nam vai_QD ke hoach dau thau" xfId="5599"/>
    <cellStyle name="T_Book1_1_DT Nam vai_tinh toan hoang ha" xfId="5600"/>
    <cellStyle name="T_Book1_1_DT NHA KHACH -12" xfId="5601"/>
    <cellStyle name="T_Book1_1_DT NHA KHACH -12 2" xfId="5602"/>
    <cellStyle name="T_Book1_1_DT NHA KHACH -12 2 2" xfId="5603"/>
    <cellStyle name="T_Book1_1_DT NHA KHACH -12_BIEU KE HOACH  2015 (KTN 6.11 sua)" xfId="5604"/>
    <cellStyle name="T_Book1_1_DT tieu hoc diem TDC ban Cho 28-02-09" xfId="5605"/>
    <cellStyle name="T_Book1_1_DT tieu hoc diem TDC ban Cho 28-02-09 2" xfId="5606"/>
    <cellStyle name="T_Book1_1_DT tieu hoc diem TDC ban Cho 28-02-09 2 2" xfId="5607"/>
    <cellStyle name="T_Book1_1_DT tieu hoc diem TDC ban Cho 28-02-09_BIEU KE HOACH  2015 (KTN 6.11 sua)" xfId="5608"/>
    <cellStyle name="T_Book1_1_DTTD chieng chan Tham lai 29-9-2009" xfId="5609"/>
    <cellStyle name="T_Book1_1_DTTD chieng chan Tham lai 29-9-2009 2" xfId="5610"/>
    <cellStyle name="T_Book1_1_DTTD chieng chan Tham lai 29-9-2009 2 2" xfId="5611"/>
    <cellStyle name="T_Book1_1_DTTD chieng chan Tham lai 29-9-2009_BIEU KE HOACH  2015 (KTN 6.11 sua)" xfId="5612"/>
    <cellStyle name="T_Book1_1_dự toán 30a 2013" xfId="5613"/>
    <cellStyle name="T_Book1_1_Du toan nuoc San Thang (GD2)" xfId="5614"/>
    <cellStyle name="T_Book1_1_DuToan92009Luong650" xfId="5615"/>
    <cellStyle name="T_Book1_1_DuToan92009Luong650 2" xfId="8656"/>
    <cellStyle name="T_Book1_1_DuToan92009Luong650_CT 134" xfId="5616"/>
    <cellStyle name="T_Book1_1_GVL" xfId="5617"/>
    <cellStyle name="T_Book1_1_GVL 2" xfId="5618"/>
    <cellStyle name="T_Book1_1_GVL_BIEU KE HOACH  2015 (KTN 6.11 sua)" xfId="5619"/>
    <cellStyle name="T_Book1_1_HD TT1" xfId="5620"/>
    <cellStyle name="T_Book1_1_HD TT1 2" xfId="5621"/>
    <cellStyle name="T_Book1_1_HD TT1_BIEU KE HOACH  2015 (KTN 6.11 sua)" xfId="5622"/>
    <cellStyle name="T_Book1_1_Ke hoach 2010 ngay 14.4.10" xfId="5623"/>
    <cellStyle name="T_Book1_1_Ke hoach 2010 ngay 14.4.10 2" xfId="5624"/>
    <cellStyle name="T_Book1_1_Ke hoach 2010 ngay 14.4.10_BIEU KE HOACH  2015 (KTN 6.11 sua)" xfId="5625"/>
    <cellStyle name="T_Book1_1_Ke hoach 2010 ngay 31-01" xfId="5626"/>
    <cellStyle name="T_Book1_1_ke hoach dau thau 30-6-2010" xfId="5627"/>
    <cellStyle name="T_Book1_1_ke hoach dau thau 30-6-2010 2" xfId="5628"/>
    <cellStyle name="T_Book1_1_ke hoach dau thau 30-6-2010_BIEU KE HOACH  2015 (KTN 6.11 sua)" xfId="5629"/>
    <cellStyle name="T_Book1_1_Ke hoạch thuc hien goi thau" xfId="5630"/>
    <cellStyle name="T_Book1_1_Ket du ung NS" xfId="5631"/>
    <cellStyle name="T_Book1_1_KH Von 2012 gui BKH 1" xfId="5632"/>
    <cellStyle name="T_Book1_1_KH Von 2012 gui BKH 1 2" xfId="5633"/>
    <cellStyle name="T_Book1_1_KH Von 2012 gui BKH 1 2 2" xfId="5634"/>
    <cellStyle name="T_Book1_1_KH Von 2012 gui BKH 1_BIEU KE HOACH  2015 (KTN 6.11 sua)" xfId="5635"/>
    <cellStyle name="T_Book1_1_kinh phi che nam 2012" xfId="5636"/>
    <cellStyle name="T_Book1_1_Nha lop hoc 8 P" xfId="5637"/>
    <cellStyle name="T_Book1_1_Nha lop hoc 8 P 2" xfId="5638"/>
    <cellStyle name="T_Book1_1_Nha lop hoc 8 P_BIEU KE HOACH  2015 (KTN 6.11 sua)" xfId="5639"/>
    <cellStyle name="T_Book1_1_Phan pha do" xfId="5640"/>
    <cellStyle name="T_Book1_1_QĐ 980" xfId="5641"/>
    <cellStyle name="T_Book1_1_QD ke hoach dau thau" xfId="5642"/>
    <cellStyle name="T_Book1_1_QD ke hoach dau thau 2" xfId="5643"/>
    <cellStyle name="T_Book1_1_QD ke hoach dau thau_BIEU KE HOACH  2015 (KTN 6.11 sua)" xfId="5644"/>
    <cellStyle name="T_Book1_1_Ra soat KH von 2011 (Huy-11-11-11)" xfId="5645"/>
    <cellStyle name="T_Book1_1_Ra soat KH von 2011 (Huy-11-11-11) 2" xfId="5646"/>
    <cellStyle name="T_Book1_1_Ra soat KH von 2011 (Huy-11-11-11)_BIEU KE HOACH  2015 (KTN 6.11 sua)" xfId="5647"/>
    <cellStyle name="T_Book1_1_Sheet2" xfId="5648"/>
    <cellStyle name="T_Book1_1_TH danh muc 08-09 den ngay 30-8-09" xfId="5649"/>
    <cellStyle name="T_Book1_1_Thiet bi" xfId="5650"/>
    <cellStyle name="T_Book1_1_Thiet bi 2" xfId="8657"/>
    <cellStyle name="T_Book1_1_Thiet bi_Bieu chi tieu KH 2014 (Huy-04-11)" xfId="5651"/>
    <cellStyle name="T_Book1_1_Thiet bi_Bieu chi tieu KH 2014 (Huy-04-11) 2" xfId="5652"/>
    <cellStyle name="T_Book1_1_Thiet bi_bieu ke hoach dau thau" xfId="5653"/>
    <cellStyle name="T_Book1_1_Thiet bi_bieu ke hoach dau thau 2" xfId="5654"/>
    <cellStyle name="T_Book1_1_Thiet bi_bieu ke hoach dau thau 2 2" xfId="5655"/>
    <cellStyle name="T_Book1_1_Thiet bi_bieu ke hoach dau thau truong mam non SKH" xfId="5656"/>
    <cellStyle name="T_Book1_1_Thiet bi_bieu ke hoach dau thau truong mam non SKH 2" xfId="5657"/>
    <cellStyle name="T_Book1_1_Thiet bi_bieu ke hoach dau thau truong mam non SKH 2 2" xfId="5658"/>
    <cellStyle name="T_Book1_1_Thiet bi_bieu ke hoach dau thau truong mam non SKH_BIEU KE HOACH  2015 (KTN 6.11 sua)" xfId="5659"/>
    <cellStyle name="T_Book1_1_Thiet bi_bieu ke hoach dau thau_BIEU KE HOACH  2015 (KTN 6.11 sua)" xfId="5660"/>
    <cellStyle name="T_Book1_1_Thiet bi_bieu tong hop lai kh von 2011 gui phong TH-KTDN" xfId="5661"/>
    <cellStyle name="T_Book1_1_Thiet bi_bieu tong hop lai kh von 2011 gui phong TH-KTDN 2" xfId="5662"/>
    <cellStyle name="T_Book1_1_Thiet bi_bieu tong hop lai kh von 2011 gui phong TH-KTDN 2 2" xfId="5663"/>
    <cellStyle name="T_Book1_1_Thiet bi_bieu tong hop lai kh von 2011 gui phong TH-KTDN_BIEU KE HOACH  2015 (KTN 6.11 sua)" xfId="5664"/>
    <cellStyle name="T_Book1_1_Thiet bi_Book1" xfId="5665"/>
    <cellStyle name="T_Book1_1_Thiet bi_Book1 2" xfId="5666"/>
    <cellStyle name="T_Book1_1_Thiet bi_Book1 2 2" xfId="5667"/>
    <cellStyle name="T_Book1_1_Thiet bi_Book1_BIEU KE HOACH  2015 (KTN 6.11 sua)" xfId="5668"/>
    <cellStyle name="T_Book1_1_Thiet bi_Book1_Ke hoach 2010 (theo doi 11-8-2010)" xfId="5669"/>
    <cellStyle name="T_Book1_1_Thiet bi_Book1_Ke hoach 2010 (theo doi 11-8-2010) 2" xfId="5670"/>
    <cellStyle name="T_Book1_1_Thiet bi_Book1_Ke hoach 2010 (theo doi 11-8-2010) 2 2" xfId="5671"/>
    <cellStyle name="T_Book1_1_Thiet bi_Book1_Ke hoach 2010 (theo doi 11-8-2010)_BIEU KE HOACH  2015 (KTN 6.11 sua)" xfId="5672"/>
    <cellStyle name="T_Book1_1_Thiet bi_Book1_ke hoach dau thau 30-6-2010" xfId="5673"/>
    <cellStyle name="T_Book1_1_Thiet bi_Book1_ke hoach dau thau 30-6-2010 2" xfId="5674"/>
    <cellStyle name="T_Book1_1_Thiet bi_Book1_ke hoach dau thau 30-6-2010 2 2" xfId="5675"/>
    <cellStyle name="T_Book1_1_Thiet bi_Book1_ke hoach dau thau 30-6-2010_BIEU KE HOACH  2015 (KTN 6.11 sua)" xfId="5676"/>
    <cellStyle name="T_Book1_1_Thiet bi_Copy of KH PHAN BO VON ĐỐI ỨNG NAM 2011 (30 TY phuong án gop WB)" xfId="5677"/>
    <cellStyle name="T_Book1_1_Thiet bi_Copy of KH PHAN BO VON ĐỐI ỨNG NAM 2011 (30 TY phuong án gop WB) 2" xfId="5678"/>
    <cellStyle name="T_Book1_1_Thiet bi_Copy of KH PHAN BO VON ĐỐI ỨNG NAM 2011 (30 TY phuong án gop WB) 2 2" xfId="5679"/>
    <cellStyle name="T_Book1_1_Thiet bi_Copy of KH PHAN BO VON ĐỐI ỨNG NAM 2011 (30 TY phuong án gop WB)_BIEU KE HOACH  2015 (KTN 6.11 sua)" xfId="5680"/>
    <cellStyle name="T_Book1_1_Thiet bi_DTTD chieng chan Tham lai 29-9-2009" xfId="5681"/>
    <cellStyle name="T_Book1_1_Thiet bi_DTTD chieng chan Tham lai 29-9-2009 2" xfId="5682"/>
    <cellStyle name="T_Book1_1_Thiet bi_DTTD chieng chan Tham lai 29-9-2009 2 2" xfId="5683"/>
    <cellStyle name="T_Book1_1_Thiet bi_DTTD chieng chan Tham lai 29-9-2009_BIEU KE HOACH  2015 (KTN 6.11 sua)" xfId="5684"/>
    <cellStyle name="T_Book1_1_Thiet bi_dự toán 30a 2013" xfId="5685"/>
    <cellStyle name="T_Book1_1_Thiet bi_Du toan nuoc San Thang (GD2)" xfId="5686"/>
    <cellStyle name="T_Book1_1_Thiet bi_Du toan nuoc San Thang (GD2) 2" xfId="5687"/>
    <cellStyle name="T_Book1_1_Thiet bi_Du toan nuoc San Thang (GD2) 2 2" xfId="5688"/>
    <cellStyle name="T_Book1_1_Thiet bi_Du toan nuoc San Thang (GD2)_BIEU KE HOACH  2015 (KTN 6.11 sua)" xfId="5689"/>
    <cellStyle name="T_Book1_1_Thiet bi_Ke hoach 2010 (theo doi 11-8-2010)" xfId="5690"/>
    <cellStyle name="T_Book1_1_Thiet bi_Ke hoach 2010 (theo doi 11-8-2010) 2" xfId="5691"/>
    <cellStyle name="T_Book1_1_Thiet bi_Ke hoach 2010 (theo doi 11-8-2010) 2 2" xfId="5692"/>
    <cellStyle name="T_Book1_1_Thiet bi_Ke hoach 2010 (theo doi 11-8-2010)_BIEU KE HOACH  2015 (KTN 6.11 sua)" xfId="5693"/>
    <cellStyle name="T_Book1_1_Thiet bi_ke hoach dau thau 30-6-2010" xfId="5694"/>
    <cellStyle name="T_Book1_1_Thiet bi_ke hoach dau thau 30-6-2010 2" xfId="5695"/>
    <cellStyle name="T_Book1_1_Thiet bi_ke hoach dau thau 30-6-2010 2 2" xfId="5696"/>
    <cellStyle name="T_Book1_1_Thiet bi_ke hoach dau thau 30-6-2010_BIEU KE HOACH  2015 (KTN 6.11 sua)" xfId="5697"/>
    <cellStyle name="T_Book1_1_Thiet bi_KH Von 2012 gui BKH 1" xfId="5698"/>
    <cellStyle name="T_Book1_1_Thiet bi_KH Von 2012 gui BKH 1 2" xfId="5699"/>
    <cellStyle name="T_Book1_1_Thiet bi_KH Von 2012 gui BKH 1 2 2" xfId="5700"/>
    <cellStyle name="T_Book1_1_Thiet bi_KH Von 2012 gui BKH 1_BIEU KE HOACH  2015 (KTN 6.11 sua)" xfId="5701"/>
    <cellStyle name="T_Book1_1_Thiet bi_QD ke hoach dau thau" xfId="5702"/>
    <cellStyle name="T_Book1_1_Thiet bi_QD ke hoach dau thau 2" xfId="5703"/>
    <cellStyle name="T_Book1_1_Thiet bi_QD ke hoach dau thau 2 2" xfId="5704"/>
    <cellStyle name="T_Book1_1_Thiet bi_QD ke hoach dau thau_BIEU KE HOACH  2015 (KTN 6.11 sua)" xfId="5705"/>
    <cellStyle name="T_Book1_1_Thiet bi_Ra soat KH von 2011 (Huy-11-11-11)" xfId="5706"/>
    <cellStyle name="T_Book1_1_Thiet bi_Ra soat KH von 2011 (Huy-11-11-11) 2" xfId="5707"/>
    <cellStyle name="T_Book1_1_Thiet bi_Ra soat KH von 2011 (Huy-11-11-11) 2 2" xfId="5708"/>
    <cellStyle name="T_Book1_1_Thiet bi_Ra soat KH von 2011 (Huy-11-11-11)_BIEU KE HOACH  2015 (KTN 6.11 sua)" xfId="5709"/>
    <cellStyle name="T_Book1_1_Thiet bi_tinh toan hoang ha" xfId="5710"/>
    <cellStyle name="T_Book1_1_Thiet bi_tinh toan hoang ha 2" xfId="5711"/>
    <cellStyle name="T_Book1_1_Thiet bi_tinh toan hoang ha 2 2" xfId="5712"/>
    <cellStyle name="T_Book1_1_Thiet bi_tinh toan hoang ha_BIEU KE HOACH  2015 (KTN 6.11 sua)" xfId="5713"/>
    <cellStyle name="T_Book1_1_Thiet bi_Tong von ĐTPT" xfId="5714"/>
    <cellStyle name="T_Book1_1_Thiet bi_Tong von ĐTPT 2" xfId="5715"/>
    <cellStyle name="T_Book1_1_Thiet bi_Tong von ĐTPT 2 2" xfId="5716"/>
    <cellStyle name="T_Book1_1_Thiet bi_Tong von ĐTPT_BIEU KE HOACH  2015 (KTN 6.11 sua)" xfId="5717"/>
    <cellStyle name="T_Book1_1_Thiet bi_Viec Huy dang lam" xfId="5718"/>
    <cellStyle name="T_Book1_1_Thiet bi_Viec Huy dang lam_CT 134" xfId="5719"/>
    <cellStyle name="T_Book1_1_tien luong" xfId="5720"/>
    <cellStyle name="T_Book1_1_Tien luong chuan 01" xfId="5721"/>
    <cellStyle name="T_Book1_1_Tienluong" xfId="5722"/>
    <cellStyle name="T_Book1_1_Tienluong 2" xfId="5723"/>
    <cellStyle name="T_Book1_1_Tienluong 2 2" xfId="5724"/>
    <cellStyle name="T_Book1_1_Tienluong_BIEU KE HOACH  2015 (KTN 6.11 sua)" xfId="5725"/>
    <cellStyle name="T_Book1_1_tinh toan hoang ha" xfId="5726"/>
    <cellStyle name="T_Book1_1_tinh toan hoang ha 2" xfId="5727"/>
    <cellStyle name="T_Book1_1_tinh toan hoang ha_BIEU KE HOACH  2015 (KTN 6.11 sua)" xfId="5728"/>
    <cellStyle name="T_Book1_1_Tong hop  " xfId="5729"/>
    <cellStyle name="T_Book1_1_Tong von ĐTPT" xfId="5730"/>
    <cellStyle name="T_Book1_1_Tong von ĐTPT 2" xfId="5731"/>
    <cellStyle name="T_Book1_1_Tong von ĐTPT_BIEU KE HOACH  2015 (KTN 6.11 sua)" xfId="5732"/>
    <cellStyle name="T_Book1_1_TU VAN THUY LOI THAM  PHE" xfId="5733"/>
    <cellStyle name="T_Book1_1_TU VAN THUY LOI THAM  PHE 2" xfId="5734"/>
    <cellStyle name="T_Book1_1_TU VAN THUY LOI THAM  PHE_BIEU KE HOACH  2015 (KTN 6.11 sua)" xfId="5735"/>
    <cellStyle name="T_Book1_1_Viec Huy dang lam" xfId="5736"/>
    <cellStyle name="T_Book1_10b_PhanThanNhaSo10" xfId="5737"/>
    <cellStyle name="T_Book1_10b_PhanThanNhaSo10 2" xfId="8658"/>
    <cellStyle name="T_Book1_10b_PhanThanNhaSo10_Bieu chi tieu KH 2014 (Huy-04-11)" xfId="5738"/>
    <cellStyle name="T_Book1_10b_PhanThanNhaSo10_Bieu chi tieu KH 2014 (Huy-04-11) 2" xfId="5739"/>
    <cellStyle name="T_Book1_10b_PhanThanNhaSo10_bieu ke hoach dau thau" xfId="5740"/>
    <cellStyle name="T_Book1_10b_PhanThanNhaSo10_bieu ke hoach dau thau 2" xfId="5741"/>
    <cellStyle name="T_Book1_10b_PhanThanNhaSo10_bieu ke hoach dau thau 2 2" xfId="5742"/>
    <cellStyle name="T_Book1_10b_PhanThanNhaSo10_bieu ke hoach dau thau truong mam non SKH" xfId="5743"/>
    <cellStyle name="T_Book1_10b_PhanThanNhaSo10_bieu ke hoach dau thau truong mam non SKH 2" xfId="5744"/>
    <cellStyle name="T_Book1_10b_PhanThanNhaSo10_bieu ke hoach dau thau truong mam non SKH 2 2" xfId="5745"/>
    <cellStyle name="T_Book1_10b_PhanThanNhaSo10_bieu ke hoach dau thau truong mam non SKH_BIEU KE HOACH  2015 (KTN 6.11 sua)" xfId="5746"/>
    <cellStyle name="T_Book1_10b_PhanThanNhaSo10_bieu ke hoach dau thau_BIEU KE HOACH  2015 (KTN 6.11 sua)" xfId="5747"/>
    <cellStyle name="T_Book1_10b_PhanThanNhaSo10_bieu tong hop lai kh von 2011 gui phong TH-KTDN" xfId="5748"/>
    <cellStyle name="T_Book1_10b_PhanThanNhaSo10_bieu tong hop lai kh von 2011 gui phong TH-KTDN 2" xfId="5749"/>
    <cellStyle name="T_Book1_10b_PhanThanNhaSo10_bieu tong hop lai kh von 2011 gui phong TH-KTDN 2 2" xfId="5750"/>
    <cellStyle name="T_Book1_10b_PhanThanNhaSo10_bieu tong hop lai kh von 2011 gui phong TH-KTDN_BIEU KE HOACH  2015 (KTN 6.11 sua)" xfId="5751"/>
    <cellStyle name="T_Book1_10b_PhanThanNhaSo10_Book1" xfId="5752"/>
    <cellStyle name="T_Book1_10b_PhanThanNhaSo10_Book1 2" xfId="5753"/>
    <cellStyle name="T_Book1_10b_PhanThanNhaSo10_Book1 2 2" xfId="5754"/>
    <cellStyle name="T_Book1_10b_PhanThanNhaSo10_Book1_BIEU KE HOACH  2015 (KTN 6.11 sua)" xfId="5755"/>
    <cellStyle name="T_Book1_10b_PhanThanNhaSo10_Book1_Ke hoach 2010 (theo doi 11-8-2010)" xfId="5756"/>
    <cellStyle name="T_Book1_10b_PhanThanNhaSo10_Book1_Ke hoach 2010 (theo doi 11-8-2010) 2" xfId="5757"/>
    <cellStyle name="T_Book1_10b_PhanThanNhaSo10_Book1_Ke hoach 2010 (theo doi 11-8-2010) 2 2" xfId="5758"/>
    <cellStyle name="T_Book1_10b_PhanThanNhaSo10_Book1_Ke hoach 2010 (theo doi 11-8-2010)_BIEU KE HOACH  2015 (KTN 6.11 sua)" xfId="5759"/>
    <cellStyle name="T_Book1_10b_PhanThanNhaSo10_Book1_ke hoach dau thau 30-6-2010" xfId="5760"/>
    <cellStyle name="T_Book1_10b_PhanThanNhaSo10_Book1_ke hoach dau thau 30-6-2010 2" xfId="5761"/>
    <cellStyle name="T_Book1_10b_PhanThanNhaSo10_Book1_ke hoach dau thau 30-6-2010 2 2" xfId="5762"/>
    <cellStyle name="T_Book1_10b_PhanThanNhaSo10_Book1_ke hoach dau thau 30-6-2010_BIEU KE HOACH  2015 (KTN 6.11 sua)" xfId="5763"/>
    <cellStyle name="T_Book1_10b_PhanThanNhaSo10_Copy of KH PHAN BO VON ĐỐI ỨNG NAM 2011 (30 TY phuong án gop WB)" xfId="5764"/>
    <cellStyle name="T_Book1_10b_PhanThanNhaSo10_Copy of KH PHAN BO VON ĐỐI ỨNG NAM 2011 (30 TY phuong án gop WB) 2" xfId="5765"/>
    <cellStyle name="T_Book1_10b_PhanThanNhaSo10_Copy of KH PHAN BO VON ĐỐI ỨNG NAM 2011 (30 TY phuong án gop WB) 2 2" xfId="5766"/>
    <cellStyle name="T_Book1_10b_PhanThanNhaSo10_Copy of KH PHAN BO VON ĐỐI ỨNG NAM 2011 (30 TY phuong án gop WB)_BIEU KE HOACH  2015 (KTN 6.11 sua)" xfId="5767"/>
    <cellStyle name="T_Book1_10b_PhanThanNhaSo10_DTTD chieng chan Tham lai 29-9-2009" xfId="5768"/>
    <cellStyle name="T_Book1_10b_PhanThanNhaSo10_DTTD chieng chan Tham lai 29-9-2009 2" xfId="5769"/>
    <cellStyle name="T_Book1_10b_PhanThanNhaSo10_DTTD chieng chan Tham lai 29-9-2009 2 2" xfId="5770"/>
    <cellStyle name="T_Book1_10b_PhanThanNhaSo10_DTTD chieng chan Tham lai 29-9-2009_BIEU KE HOACH  2015 (KTN 6.11 sua)" xfId="5771"/>
    <cellStyle name="T_Book1_10b_PhanThanNhaSo10_dự toán 30a 2013" xfId="5772"/>
    <cellStyle name="T_Book1_10b_PhanThanNhaSo10_Du toan nuoc San Thang (GD2)" xfId="5773"/>
    <cellStyle name="T_Book1_10b_PhanThanNhaSo10_Du toan nuoc San Thang (GD2) 2" xfId="5774"/>
    <cellStyle name="T_Book1_10b_PhanThanNhaSo10_Du toan nuoc San Thang (GD2) 2 2" xfId="5775"/>
    <cellStyle name="T_Book1_10b_PhanThanNhaSo10_Du toan nuoc San Thang (GD2)_BIEU KE HOACH  2015 (KTN 6.11 sua)" xfId="5776"/>
    <cellStyle name="T_Book1_10b_PhanThanNhaSo10_Ke hoach 2010 (theo doi 11-8-2010)" xfId="5777"/>
    <cellStyle name="T_Book1_10b_PhanThanNhaSo10_Ke hoach 2010 (theo doi 11-8-2010) 2" xfId="5778"/>
    <cellStyle name="T_Book1_10b_PhanThanNhaSo10_Ke hoach 2010 (theo doi 11-8-2010) 2 2" xfId="5779"/>
    <cellStyle name="T_Book1_10b_PhanThanNhaSo10_Ke hoach 2010 (theo doi 11-8-2010)_BIEU KE HOACH  2015 (KTN 6.11 sua)" xfId="5780"/>
    <cellStyle name="T_Book1_10b_PhanThanNhaSo10_ke hoach dau thau 30-6-2010" xfId="5781"/>
    <cellStyle name="T_Book1_10b_PhanThanNhaSo10_ke hoach dau thau 30-6-2010 2" xfId="5782"/>
    <cellStyle name="T_Book1_10b_PhanThanNhaSo10_ke hoach dau thau 30-6-2010 2 2" xfId="5783"/>
    <cellStyle name="T_Book1_10b_PhanThanNhaSo10_ke hoach dau thau 30-6-2010_BIEU KE HOACH  2015 (KTN 6.11 sua)" xfId="5784"/>
    <cellStyle name="T_Book1_10b_PhanThanNhaSo10_KH Von 2012 gui BKH 1" xfId="5785"/>
    <cellStyle name="T_Book1_10b_PhanThanNhaSo10_KH Von 2012 gui BKH 1 2" xfId="5786"/>
    <cellStyle name="T_Book1_10b_PhanThanNhaSo10_KH Von 2012 gui BKH 1 2 2" xfId="5787"/>
    <cellStyle name="T_Book1_10b_PhanThanNhaSo10_KH Von 2012 gui BKH 1_BIEU KE HOACH  2015 (KTN 6.11 sua)" xfId="5788"/>
    <cellStyle name="T_Book1_10b_PhanThanNhaSo10_QD ke hoach dau thau" xfId="5789"/>
    <cellStyle name="T_Book1_10b_PhanThanNhaSo10_QD ke hoach dau thau 2" xfId="5790"/>
    <cellStyle name="T_Book1_10b_PhanThanNhaSo10_QD ke hoach dau thau 2 2" xfId="5791"/>
    <cellStyle name="T_Book1_10b_PhanThanNhaSo10_QD ke hoach dau thau_BIEU KE HOACH  2015 (KTN 6.11 sua)" xfId="5792"/>
    <cellStyle name="T_Book1_10b_PhanThanNhaSo10_Ra soat KH von 2011 (Huy-11-11-11)" xfId="5793"/>
    <cellStyle name="T_Book1_10b_PhanThanNhaSo10_Ra soat KH von 2011 (Huy-11-11-11) 2" xfId="5794"/>
    <cellStyle name="T_Book1_10b_PhanThanNhaSo10_Ra soat KH von 2011 (Huy-11-11-11) 2 2" xfId="5795"/>
    <cellStyle name="T_Book1_10b_PhanThanNhaSo10_Ra soat KH von 2011 (Huy-11-11-11)_BIEU KE HOACH  2015 (KTN 6.11 sua)" xfId="5796"/>
    <cellStyle name="T_Book1_10b_PhanThanNhaSo10_tinh toan hoang ha" xfId="5797"/>
    <cellStyle name="T_Book1_10b_PhanThanNhaSo10_tinh toan hoang ha 2" xfId="5798"/>
    <cellStyle name="T_Book1_10b_PhanThanNhaSo10_tinh toan hoang ha 2 2" xfId="5799"/>
    <cellStyle name="T_Book1_10b_PhanThanNhaSo10_tinh toan hoang ha_BIEU KE HOACH  2015 (KTN 6.11 sua)" xfId="5800"/>
    <cellStyle name="T_Book1_10b_PhanThanNhaSo10_Tong von ĐTPT" xfId="5801"/>
    <cellStyle name="T_Book1_10b_PhanThanNhaSo10_Tong von ĐTPT 2" xfId="5802"/>
    <cellStyle name="T_Book1_10b_PhanThanNhaSo10_Tong von ĐTPT 2 2" xfId="5803"/>
    <cellStyle name="T_Book1_10b_PhanThanNhaSo10_Tong von ĐTPT_BIEU KE HOACH  2015 (KTN 6.11 sua)" xfId="5804"/>
    <cellStyle name="T_Book1_10b_PhanThanNhaSo10_Viec Huy dang lam" xfId="5805"/>
    <cellStyle name="T_Book1_10b_PhanThanNhaSo10_Viec Huy dang lam_CT 134" xfId="5806"/>
    <cellStyle name="T_Book1_2" xfId="5807"/>
    <cellStyle name="T_Book1_2 2" xfId="5808"/>
    <cellStyle name="T_Book1_2 3" xfId="5809"/>
    <cellStyle name="T_Book1_2_Bao cao danh muc cac cong trinh tren dia ban huyen 4-2010" xfId="5810"/>
    <cellStyle name="T_Book1_2_Bao cao TPCP" xfId="5811"/>
    <cellStyle name="T_Book1_2_Bao cao TPCP 2" xfId="5812"/>
    <cellStyle name="T_Book1_2_Bao cao TPCP_BIEU KE HOACH  2015 (KTN 6.11 sua)" xfId="5813"/>
    <cellStyle name="T_Book1_2_bao_cao_TH_th_cong_tac_dau_thau_-_ngay251209" xfId="5814"/>
    <cellStyle name="T_Book1_2_Bieu chi tieu KH 2014 (Huy-04-11)" xfId="5815"/>
    <cellStyle name="T_Book1_2_Bieu chi tieu KH 2014 (Huy-04-11) 2" xfId="5816"/>
    <cellStyle name="T_Book1_2_BIEU KE HOACH  2015 (KTN 6.11 sua)" xfId="5817"/>
    <cellStyle name="T_Book1_2_bieu ke hoach dau thau" xfId="5818"/>
    <cellStyle name="T_Book1_2_bieu ke hoach dau thau 2" xfId="5819"/>
    <cellStyle name="T_Book1_2_bieu ke hoach dau thau truong mam non SKH" xfId="5820"/>
    <cellStyle name="T_Book1_2_bieu ke hoach dau thau truong mam non SKH 2" xfId="5821"/>
    <cellStyle name="T_Book1_2_bieu ke hoach dau thau truong mam non SKH_BIEU KE HOACH  2015 (KTN 6.11 sua)" xfId="5822"/>
    <cellStyle name="T_Book1_2_bieu ke hoach dau thau_BIEU KE HOACH  2015 (KTN 6.11 sua)" xfId="5823"/>
    <cellStyle name="T_Book1_2_bieu tong hop lai kh von 2011 gui phong TH-KTDN" xfId="5824"/>
    <cellStyle name="T_Book1_2_bieu tong hop lai kh von 2011 gui phong TH-KTDN 2" xfId="5825"/>
    <cellStyle name="T_Book1_2_bieu tong hop lai kh von 2011 gui phong TH-KTDN_BIEU KE HOACH  2015 (KTN 6.11 sua)" xfId="5826"/>
    <cellStyle name="T_Book1_2_BIỂU TỔNG HỢP LẦN CUỐI SỬA THEO NGHI QUYẾT SỐ 81" xfId="5827"/>
    <cellStyle name="T_Book1_2_Book1" xfId="5828"/>
    <cellStyle name="T_Book1_2_Book1 2" xfId="5829"/>
    <cellStyle name="T_Book1_2_Book1 3" xfId="5830"/>
    <cellStyle name="T_Book1_2_Book1_1" xfId="5831"/>
    <cellStyle name="T_Book1_2_Book1_1 2" xfId="5832"/>
    <cellStyle name="T_Book1_2_Book1_1_BIEU KE HOACH  2015 (KTN 6.11 sua)" xfId="5833"/>
    <cellStyle name="T_Book1_2_Book1_1_Book1" xfId="5834"/>
    <cellStyle name="T_Book1_2_Book1_1_Book1 2" xfId="5835"/>
    <cellStyle name="T_Book1_2_Book1_1_Book1_BIEU KE HOACH  2015 (KTN 6.11 sua)" xfId="5836"/>
    <cellStyle name="T_Book1_2_Book1_1_Book1_Ke hoach 2010 (theo doi 11-8-2010)" xfId="5837"/>
    <cellStyle name="T_Book1_2_Book1_1_Book1_Ke hoach 2010 (theo doi 11-8-2010) 2" xfId="5838"/>
    <cellStyle name="T_Book1_2_Book1_1_Book1_Ke hoach 2010 (theo doi 11-8-2010)_BIEU KE HOACH  2015 (KTN 6.11 sua)" xfId="5839"/>
    <cellStyle name="T_Book1_2_Book1_1_Ke hoach 2010 (theo doi 11-8-2010)" xfId="5840"/>
    <cellStyle name="T_Book1_2_Book1_1_Ke hoach 2010 (theo doi 11-8-2010) 2" xfId="5841"/>
    <cellStyle name="T_Book1_2_Book1_1_Ke hoach 2010 (theo doi 11-8-2010)_BIEU KE HOACH  2015 (KTN 6.11 sua)" xfId="5842"/>
    <cellStyle name="T_Book1_2_Book1_1_ke hoach dau thau 30-6-2010" xfId="5843"/>
    <cellStyle name="T_Book1_2_Book1_1_ke hoach dau thau 30-6-2010 2" xfId="5844"/>
    <cellStyle name="T_Book1_2_Book1_1_ke hoach dau thau 30-6-2010_BIEU KE HOACH  2015 (KTN 6.11 sua)" xfId="5845"/>
    <cellStyle name="T_Book1_2_Book1_2" xfId="5846"/>
    <cellStyle name="T_Book1_2_Book1_2 2" xfId="5847"/>
    <cellStyle name="T_Book1_2_Book1_2 2 2" xfId="5848"/>
    <cellStyle name="T_Book1_2_Book1_2_BIEU KE HOACH  2015 (KTN 6.11 sua)" xfId="5849"/>
    <cellStyle name="T_Book1_2_Book1_2_Ke hoach 2010 (theo doi 11-8-2010)" xfId="5850"/>
    <cellStyle name="T_Book1_2_Book1_2_Ke hoach 2010 (theo doi 11-8-2010) 2" xfId="5851"/>
    <cellStyle name="T_Book1_2_Book1_2_Ke hoach 2010 (theo doi 11-8-2010)_BIEU KE HOACH  2015 (KTN 6.11 sua)" xfId="5852"/>
    <cellStyle name="T_Book1_2_Book1_Bao cao 9 thang  XDCB" xfId="5853"/>
    <cellStyle name="T_Book1_2_Book1_Bao cao phòng lao động phụ lục 3" xfId="5854"/>
    <cellStyle name="T_Book1_2_Book1_Book1" xfId="5855"/>
    <cellStyle name="T_Book1_2_Book1_Book1 2" xfId="5856"/>
    <cellStyle name="T_Book1_2_Book1_Book1_BIEU KE HOACH  2015 (KTN 6.11 sua)" xfId="5857"/>
    <cellStyle name="T_Book1_2_Book1_Book1_Ke hoach 2010 (theo doi 11-8-2010)" xfId="5858"/>
    <cellStyle name="T_Book1_2_Book1_Book1_Ke hoach 2010 (theo doi 11-8-2010) 2" xfId="5859"/>
    <cellStyle name="T_Book1_2_Book1_Book1_Ke hoach 2010 (theo doi 11-8-2010)_BIEU KE HOACH  2015 (KTN 6.11 sua)" xfId="5860"/>
    <cellStyle name="T_Book1_2_Book1_Danh Mục KCM trinh BKH 2011 (BS 30A)" xfId="5861"/>
    <cellStyle name="T_Book1_2_Book1_dự toán 30a 2013" xfId="5862"/>
    <cellStyle name="T_Book1_2_Book1_Ke hoach 2010 (theo doi 11-8-2010)" xfId="5863"/>
    <cellStyle name="T_Book1_2_Book1_Ke hoach 2010 (theo doi 11-8-2010) 2" xfId="5864"/>
    <cellStyle name="T_Book1_2_Book1_Ke hoach 2010 (theo doi 11-8-2010) 2 2" xfId="5865"/>
    <cellStyle name="T_Book1_2_Book1_Ke hoach 2010 (theo doi 11-8-2010)_BIEU KE HOACH  2015 (KTN 6.11 sua)" xfId="5866"/>
    <cellStyle name="T_Book1_2_Book1_ke hoach dau thau 30-6-2010" xfId="5867"/>
    <cellStyle name="T_Book1_2_Book1_ke hoach dau thau 30-6-2010 2" xfId="5868"/>
    <cellStyle name="T_Book1_2_Book1_ke hoach dau thau 30-6-2010_BIEU KE HOACH  2015 (KTN 6.11 sua)" xfId="5869"/>
    <cellStyle name="T_Book1_2_Book1_KH Von 2012 gui BKH 1" xfId="5870"/>
    <cellStyle name="T_Book1_2_Book1_KH Von 2012 gui BKH 1 2" xfId="5871"/>
    <cellStyle name="T_Book1_2_Book1_KH Von 2012 gui BKH 1_BIEU KE HOACH  2015 (KTN 6.11 sua)" xfId="5872"/>
    <cellStyle name="T_Book1_2_Book1_KH Von 2012 gui BKH 2" xfId="5873"/>
    <cellStyle name="T_Book1_2_Book1_KH Von 2012 gui BKH 2 2" xfId="5874"/>
    <cellStyle name="T_Book1_2_Book1_KH Von 2012 gui BKH 2_BIEU KE HOACH  2015 (KTN 6.11 sua)" xfId="5875"/>
    <cellStyle name="T_Book1_2_Book1_Ra soat KH von 2011 (Huy-11-11-11)" xfId="5876"/>
    <cellStyle name="T_Book1_2_Book1_Theo doi thanh toan" xfId="5877"/>
    <cellStyle name="T_Book1_2_Book1_Viec Huy dang lam" xfId="5878"/>
    <cellStyle name="T_Book1_2_Book1_Viec Huy dang lam_CT 134" xfId="5879"/>
    <cellStyle name="T_Book1_2_Chi tieu KH nam 2009" xfId="5880"/>
    <cellStyle name="T_Book1_2_Chi tieu KH nam 2009 2" xfId="5881"/>
    <cellStyle name="T_Book1_2_Chi tieu KH nam 2009_BIEU KE HOACH  2015 (KTN 6.11 sua)" xfId="5882"/>
    <cellStyle name="T_Book1_2_cong bo gia VLXD thang 4" xfId="5883"/>
    <cellStyle name="T_Book1_2_cong bo gia VLXD thang 4 2" xfId="5884"/>
    <cellStyle name="T_Book1_2_cong bo gia VLXD thang 4_BIEU KE HOACH  2015 (KTN 6.11 sua)" xfId="5885"/>
    <cellStyle name="T_Book1_2_Copy of KH PHAN BO VON ĐỐI ỨNG NAM 2011 (30 TY phuong án gop WB)" xfId="5886"/>
    <cellStyle name="T_Book1_2_Copy of KH PHAN BO VON ĐỐI ỨNG NAM 2011 (30 TY phuong án gop WB) 2" xfId="5887"/>
    <cellStyle name="T_Book1_2_Copy of KH PHAN BO VON ĐỐI ỨNG NAM 2011 (30 TY phuong án gop WB)_BIEU KE HOACH  2015 (KTN 6.11 sua)" xfId="5888"/>
    <cellStyle name="T_Book1_2_dang vien mói" xfId="5889"/>
    <cellStyle name="T_Book1_2_Danh Mục KCM trinh BKH 2011 (BS 30A)" xfId="5890"/>
    <cellStyle name="T_Book1_2_DT 1751 Muong Khoa" xfId="5891"/>
    <cellStyle name="T_Book1_2_DT 1751 Muong Khoa 2" xfId="5892"/>
    <cellStyle name="T_Book1_2_DT 1751 Muong Khoa_BIEU KE HOACH  2015 (KTN 6.11 sua)" xfId="5893"/>
    <cellStyle name="T_Book1_2_DT Nam vai" xfId="5894"/>
    <cellStyle name="T_Book1_2_DT Nam vai 2" xfId="5895"/>
    <cellStyle name="T_Book1_2_DT Nam vai_BIEU KE HOACH  2015 (KTN 6.11 sua)" xfId="5896"/>
    <cellStyle name="T_Book1_2_DT Nam vai_bieu ke hoach dau thau" xfId="5897"/>
    <cellStyle name="T_Book1_2_DT Nam vai_bieu ke hoach dau thau 2" xfId="5898"/>
    <cellStyle name="T_Book1_2_DT Nam vai_bieu ke hoach dau thau truong mam non SKH" xfId="5899"/>
    <cellStyle name="T_Book1_2_DT Nam vai_bieu ke hoach dau thau truong mam non SKH 2" xfId="5900"/>
    <cellStyle name="T_Book1_2_DT Nam vai_bieu ke hoach dau thau truong mam non SKH_BIEU KE HOACH  2015 (KTN 6.11 sua)" xfId="5901"/>
    <cellStyle name="T_Book1_2_DT Nam vai_bieu ke hoach dau thau_BIEU KE HOACH  2015 (KTN 6.11 sua)" xfId="5902"/>
    <cellStyle name="T_Book1_2_DT Nam vai_Book1" xfId="5903"/>
    <cellStyle name="T_Book1_2_DT Nam vai_Book1 2" xfId="5904"/>
    <cellStyle name="T_Book1_2_DT Nam vai_Book1_BIEU KE HOACH  2015 (KTN 6.11 sua)" xfId="5905"/>
    <cellStyle name="T_Book1_2_DT Nam vai_DTTD chieng chan Tham lai 29-9-2009" xfId="5906"/>
    <cellStyle name="T_Book1_2_DT Nam vai_DTTD chieng chan Tham lai 29-9-2009 2" xfId="5907"/>
    <cellStyle name="T_Book1_2_DT Nam vai_DTTD chieng chan Tham lai 29-9-2009_BIEU KE HOACH  2015 (KTN 6.11 sua)" xfId="5908"/>
    <cellStyle name="T_Book1_2_DT Nam vai_Ke hoach 2010 (theo doi 11-8-2010)" xfId="5909"/>
    <cellStyle name="T_Book1_2_DT Nam vai_Ke hoach 2010 (theo doi 11-8-2010) 2" xfId="5910"/>
    <cellStyle name="T_Book1_2_DT Nam vai_Ke hoach 2010 (theo doi 11-8-2010)_BIEU KE HOACH  2015 (KTN 6.11 sua)" xfId="5911"/>
    <cellStyle name="T_Book1_2_DT Nam vai_ke hoach dau thau 30-6-2010" xfId="5912"/>
    <cellStyle name="T_Book1_2_DT Nam vai_ke hoach dau thau 30-6-2010 2" xfId="5913"/>
    <cellStyle name="T_Book1_2_DT Nam vai_ke hoach dau thau 30-6-2010_BIEU KE HOACH  2015 (KTN 6.11 sua)" xfId="5914"/>
    <cellStyle name="T_Book1_2_DT Nam vai_QD ke hoach dau thau" xfId="5915"/>
    <cellStyle name="T_Book1_2_DT Nam vai_QD ke hoach dau thau 2" xfId="5916"/>
    <cellStyle name="T_Book1_2_DT Nam vai_QD ke hoach dau thau_BIEU KE HOACH  2015 (KTN 6.11 sua)" xfId="5917"/>
    <cellStyle name="T_Book1_2_DT Nam vai_tinh toan hoang ha" xfId="5918"/>
    <cellStyle name="T_Book1_2_DT Nam vai_tinh toan hoang ha 2" xfId="5919"/>
    <cellStyle name="T_Book1_2_DT Nam vai_tinh toan hoang ha_BIEU KE HOACH  2015 (KTN 6.11 sua)" xfId="5920"/>
    <cellStyle name="T_Book1_2_DT NHA KHACH -12" xfId="5921"/>
    <cellStyle name="T_Book1_2_DT NHA KHACH -12 2" xfId="5922"/>
    <cellStyle name="T_Book1_2_DT NHA KHACH -12_BIEU KE HOACH  2015 (KTN 6.11 sua)" xfId="5923"/>
    <cellStyle name="T_Book1_2_DT tieu hoc diem TDC ban Cho 28-02-09" xfId="5924"/>
    <cellStyle name="T_Book1_2_DT tieu hoc diem TDC ban Cho 28-02-09 2" xfId="5925"/>
    <cellStyle name="T_Book1_2_DT tieu hoc diem TDC ban Cho 28-02-09_BIEU KE HOACH  2015 (KTN 6.11 sua)" xfId="5926"/>
    <cellStyle name="T_Book1_2_DTTD chieng chan Tham lai 29-9-2009" xfId="5927"/>
    <cellStyle name="T_Book1_2_DTTD chieng chan Tham lai 29-9-2009 2" xfId="5928"/>
    <cellStyle name="T_Book1_2_DTTD chieng chan Tham lai 29-9-2009_BIEU KE HOACH  2015 (KTN 6.11 sua)" xfId="5929"/>
    <cellStyle name="T_Book1_2_dự toán 30a 2013" xfId="5930"/>
    <cellStyle name="T_Book1_2_Du toan nuoc San Thang (GD2)" xfId="5931"/>
    <cellStyle name="T_Book1_2_Du toan nuoc San Thang (GD2) 2" xfId="5932"/>
    <cellStyle name="T_Book1_2_Du toan nuoc San Thang (GD2)_BIEU KE HOACH  2015 (KTN 6.11 sua)" xfId="5933"/>
    <cellStyle name="T_Book1_2_DuToan92009Luong650" xfId="5934"/>
    <cellStyle name="T_Book1_2_DuToan92009Luong650 2" xfId="5935"/>
    <cellStyle name="T_Book1_2_DuToan92009Luong650_CT 134" xfId="5936"/>
    <cellStyle name="T_Book1_2_GVL" xfId="5937"/>
    <cellStyle name="T_Book1_2_GVL 2" xfId="5938"/>
    <cellStyle name="T_Book1_2_GVL_BIEU KE HOACH  2015 (KTN 6.11 sua)" xfId="5939"/>
    <cellStyle name="T_Book1_2_HD TT1" xfId="5940"/>
    <cellStyle name="T_Book1_2_HD TT1 2" xfId="5941"/>
    <cellStyle name="T_Book1_2_HD TT1_BIEU KE HOACH  2015 (KTN 6.11 sua)" xfId="5942"/>
    <cellStyle name="T_Book1_2_Ke hoach 2010 ngay 14.4.10" xfId="5943"/>
    <cellStyle name="T_Book1_2_Ke hoach 2010 ngay 14.4.10 2" xfId="5944"/>
    <cellStyle name="T_Book1_2_Ke hoach 2010 ngay 14.4.10_BIEU KE HOACH  2015 (KTN 6.11 sua)" xfId="5945"/>
    <cellStyle name="T_Book1_2_ke hoach dau thau 30-6-2010" xfId="5946"/>
    <cellStyle name="T_Book1_2_ke hoach dau thau 30-6-2010 2" xfId="5947"/>
    <cellStyle name="T_Book1_2_ke hoach dau thau 30-6-2010_BIEU KE HOACH  2015 (KTN 6.11 sua)" xfId="5948"/>
    <cellStyle name="T_Book1_2_KH 2014" xfId="5949"/>
    <cellStyle name="T_Book1_2_KH Von 2012 gui BKH 1" xfId="5950"/>
    <cellStyle name="T_Book1_2_KH Von 2012 gui BKH 1 2" xfId="5951"/>
    <cellStyle name="T_Book1_2_KH Von 2012 gui BKH 1_BIEU KE HOACH  2015 (KTN 6.11 sua)" xfId="5952"/>
    <cellStyle name="T_Book1_2_Nha lop hoc 8 P" xfId="5953"/>
    <cellStyle name="T_Book1_2_Nha lop hoc 8 P 2" xfId="5954"/>
    <cellStyle name="T_Book1_2_Nha lop hoc 8 P_BIEU KE HOACH  2015 (KTN 6.11 sua)" xfId="5955"/>
    <cellStyle name="T_Book1_2_Phan pha do" xfId="5956"/>
    <cellStyle name="T_Book1_2_QĐ 980" xfId="5957"/>
    <cellStyle name="T_Book1_2_QD ke hoach dau thau" xfId="5958"/>
    <cellStyle name="T_Book1_2_QD ke hoach dau thau 2" xfId="5959"/>
    <cellStyle name="T_Book1_2_QD ke hoach dau thau_BIEU KE HOACH  2015 (KTN 6.11 sua)" xfId="5960"/>
    <cellStyle name="T_Book1_2_Ra soat KH von 2011 (Huy-11-11-11)" xfId="5961"/>
    <cellStyle name="T_Book1_2_Ra soat KH von 2011 (Huy-11-11-11) 2" xfId="5962"/>
    <cellStyle name="T_Book1_2_Ra soat KH von 2011 (Huy-11-11-11)_BIEU KE HOACH  2015 (KTN 6.11 sua)" xfId="5963"/>
    <cellStyle name="T_Book1_2_Sheet2" xfId="5964"/>
    <cellStyle name="T_Book1_2_Sheet2 2" xfId="5965"/>
    <cellStyle name="T_Book1_2_Sheet2_BIEU KE HOACH  2015 (KTN 6.11 sua)" xfId="5966"/>
    <cellStyle name="T_Book1_2_TH danh muc 08-09 den ngay 30-8-09" xfId="5967"/>
    <cellStyle name="T_Book1_2_Tienluong" xfId="5968"/>
    <cellStyle name="T_Book1_2_Tienluong 2" xfId="5969"/>
    <cellStyle name="T_Book1_2_Tienluong_BIEU KE HOACH  2015 (KTN 6.11 sua)" xfId="5970"/>
    <cellStyle name="T_Book1_2_tinh toan hoang ha" xfId="5971"/>
    <cellStyle name="T_Book1_2_tinh toan hoang ha 2" xfId="5972"/>
    <cellStyle name="T_Book1_2_tinh toan hoang ha_BIEU KE HOACH  2015 (KTN 6.11 sua)" xfId="5973"/>
    <cellStyle name="T_Book1_2_Tong von ĐTPT" xfId="5974"/>
    <cellStyle name="T_Book1_2_Tong von ĐTPT 2" xfId="5975"/>
    <cellStyle name="T_Book1_2_Tong von ĐTPT_BIEU KE HOACH  2015 (KTN 6.11 sua)" xfId="5976"/>
    <cellStyle name="T_Book1_2_TU VAN THUY LOI THAM  PHE" xfId="5977"/>
    <cellStyle name="T_Book1_2_TU VAN THUY LOI THAM  PHE 2" xfId="5978"/>
    <cellStyle name="T_Book1_2_TU VAN THUY LOI THAM  PHE_BIEU KE HOACH  2015 (KTN 6.11 sua)" xfId="5979"/>
    <cellStyle name="T_Book1_2_Viec Huy dang lam" xfId="5980"/>
    <cellStyle name="T_Book1_2_Viec Huy dang lam_CT 134" xfId="5981"/>
    <cellStyle name="T_Book1_3" xfId="5982"/>
    <cellStyle name="T_Book1_3 2" xfId="5983"/>
    <cellStyle name="T_Book1_3 2 2" xfId="5984"/>
    <cellStyle name="T_Book1_3_BIEU KE HOACH  2015 (KTN 6.11 sua)" xfId="5985"/>
    <cellStyle name="T_Book1_3_Book1" xfId="5986"/>
    <cellStyle name="T_Book1_3_Book1 2" xfId="5987"/>
    <cellStyle name="T_Book1_3_Book1_BIEU KE HOACH  2015 (KTN 6.11 sua)" xfId="5988"/>
    <cellStyle name="T_Book1_3_Book1_Ke hoach 2010 (theo doi 11-8-2010)" xfId="5989"/>
    <cellStyle name="T_Book1_3_Book1_Ke hoach 2010 (theo doi 11-8-2010) 2" xfId="5990"/>
    <cellStyle name="T_Book1_3_Book1_Ke hoach 2010 (theo doi 11-8-2010)_CT 134" xfId="5991"/>
    <cellStyle name="T_Book1_3_Danh Mục KCM trinh BKH 2011 (BS 30A)" xfId="5992"/>
    <cellStyle name="T_Book1_3_DTTD chieng chan Tham lai 29-9-2009" xfId="5993"/>
    <cellStyle name="T_Book1_3_DTTD chieng chan Tham lai 29-9-2009 2" xfId="5994"/>
    <cellStyle name="T_Book1_3_DTTD chieng chan Tham lai 29-9-2009_BIEU KE HOACH  2015 (KTN 6.11 sua)" xfId="5995"/>
    <cellStyle name="T_Book1_3_dự toán 30a 2013" xfId="5996"/>
    <cellStyle name="T_Book1_3_GVL" xfId="5997"/>
    <cellStyle name="T_Book1_3_GVL 2" xfId="5998"/>
    <cellStyle name="T_Book1_3_GVL_BIEU KE HOACH  2015 (KTN 6.11 sua)" xfId="5999"/>
    <cellStyle name="T_Book1_3_Ke hoach 2010 (theo doi 11-8-2010)" xfId="6000"/>
    <cellStyle name="T_Book1_3_Ke hoach 2010 (theo doi 11-8-2010) 2" xfId="6001"/>
    <cellStyle name="T_Book1_3_Ke hoach 2010 (theo doi 11-8-2010)_BIEU KE HOACH  2015 (KTN 6.11 sua)" xfId="6002"/>
    <cellStyle name="T_Book1_3_KH Von 2012 gui BKH 1" xfId="6003"/>
    <cellStyle name="T_Book1_3_KH Von 2012 gui BKH 1 2" xfId="6004"/>
    <cellStyle name="T_Book1_3_KH Von 2012 gui BKH 1_BIEU KE HOACH  2015 (KTN 6.11 sua)" xfId="6005"/>
    <cellStyle name="T_Book1_3_KH Von 2012 gui BKH 2" xfId="6006"/>
    <cellStyle name="T_Book1_3_KH Von 2012 gui BKH 2 2" xfId="6007"/>
    <cellStyle name="T_Book1_3_KH Von 2012 gui BKH 2_BIEU KE HOACH  2015 (KTN 6.11 sua)" xfId="6008"/>
    <cellStyle name="T_Book1_3_Ra soat KH von 2011 (Huy-11-11-11)" xfId="6009"/>
    <cellStyle name="T_Book1_3_Ra soat KH von 2011 (Huy-11-11-11) 2" xfId="6010"/>
    <cellStyle name="T_Book1_3_Ra soat KH von 2011 (Huy-11-11-11)_BIEU KE HOACH  2015 (KTN 6.11 sua)" xfId="6011"/>
    <cellStyle name="T_Book1_3_Theo doi thanh toan" xfId="6012"/>
    <cellStyle name="T_Book1_3_tien luong" xfId="6013"/>
    <cellStyle name="T_Book1_3_Tien luong chuan 01" xfId="6014"/>
    <cellStyle name="T_Book1_3_Tong hop  " xfId="6015"/>
    <cellStyle name="T_Book1_3_Viec Huy dang lam" xfId="6016"/>
    <cellStyle name="T_Book1_4" xfId="6017"/>
    <cellStyle name="T_Book1_4 2" xfId="6018"/>
    <cellStyle name="T_Book1_4_BIEU KE HOACH  2015 (KTN 6.11 sua)" xfId="6019"/>
    <cellStyle name="T_Book1_4_Book1" xfId="6020"/>
    <cellStyle name="T_Book1_4_Book1 2" xfId="6021"/>
    <cellStyle name="T_Book1_4_Book1_BIEU KE HOACH  2015 (KTN 6.11 sua)" xfId="6022"/>
    <cellStyle name="T_Book1_4_Danh Mục KCM trinh BKH 2011 (BS 30A)" xfId="6023"/>
    <cellStyle name="T_Book1_4_dự toán 30a 2013" xfId="6024"/>
    <cellStyle name="T_Book1_4_Ke hoach 2010 (theo doi 11-8-2010)" xfId="6025"/>
    <cellStyle name="T_Book1_4_Ke hoach 2010 (theo doi 11-8-2010) 2" xfId="6026"/>
    <cellStyle name="T_Book1_4_Ke hoach 2010 (theo doi 11-8-2010)_CT 134" xfId="6027"/>
    <cellStyle name="T_Book1_4_Theo doi thanh toan" xfId="6028"/>
    <cellStyle name="T_Book1_5" xfId="6029"/>
    <cellStyle name="T_Book1_5 2" xfId="6030"/>
    <cellStyle name="T_Book1_5_BIEU KE HOACH  2015 (KTN 6.11 sua)" xfId="6031"/>
    <cellStyle name="T_Book1_5_Ke hoach 2010 (theo doi 11-8-2010)" xfId="6032"/>
    <cellStyle name="T_Book1_5_Ke hoach 2010 (theo doi 11-8-2010) 2" xfId="6033"/>
    <cellStyle name="T_Book1_5_Ke hoach 2010 (theo doi 11-8-2010)_BIEU KE HOACH  2015 (KTN 6.11 sua)" xfId="6034"/>
    <cellStyle name="T_Book1_Báo cáo 2005 theo Văn phòng của A. Quang" xfId="6035"/>
    <cellStyle name="T_Book1_Báo cáo 2005 theo Văn phòng của A. Quang 2" xfId="6036"/>
    <cellStyle name="T_Book1_Báo cáo 2005 theo Văn phòng của A. Quang_CT 134" xfId="6037"/>
    <cellStyle name="T_Book1_Bao cao danh muc cac cong trinh tren dia ban huyen 4-2010" xfId="6038"/>
    <cellStyle name="T_Book1_Bao cao tinh hinh xay dung" xfId="6039"/>
    <cellStyle name="T_Book1_Bao cao TPCP" xfId="6040"/>
    <cellStyle name="T_Book1_Bao cao TPCP 2" xfId="6041"/>
    <cellStyle name="T_Book1_Bao cao TPCP_BIEU KE HOACH  2015 (KTN 6.11 sua)" xfId="6042"/>
    <cellStyle name="T_Book1_bao_cao_TH_th_cong_tac_dau_thau_-_ngay251209" xfId="6043"/>
    <cellStyle name="T_Book1_Bieu chi tieu KH 2014 (Huy-04-11)" xfId="6044"/>
    <cellStyle name="T_Book1_Bieu chi tieu KH 2014 (Huy-04-11) 2" xfId="6045"/>
    <cellStyle name="T_Book1_BIEU KE HOACH  2015 (KTN 6.11 sua)" xfId="6046"/>
    <cellStyle name="T_Book1_bieu ke hoach dau thau" xfId="6047"/>
    <cellStyle name="T_Book1_bieu ke hoach dau thau 2" xfId="6048"/>
    <cellStyle name="T_Book1_bieu ke hoach dau thau 2 2" xfId="6049"/>
    <cellStyle name="T_Book1_bieu ke hoach dau thau truong mam non SKH" xfId="6050"/>
    <cellStyle name="T_Book1_bieu ke hoach dau thau truong mam non SKH 2" xfId="6051"/>
    <cellStyle name="T_Book1_bieu ke hoach dau thau truong mam non SKH 2 2" xfId="6052"/>
    <cellStyle name="T_Book1_bieu ke hoach dau thau truong mam non SKH_BIEU KE HOACH  2015 (KTN 6.11 sua)" xfId="6053"/>
    <cellStyle name="T_Book1_bieu ke hoach dau thau_BIEU KE HOACH  2015 (KTN 6.11 sua)" xfId="6054"/>
    <cellStyle name="T_Book1_Bieu mau danh muc du an thuoc CTMTQG nam 2008" xfId="6055"/>
    <cellStyle name="T_Book1_Bieu mau danh muc du an thuoc CTMTQG nam 2008 2" xfId="6056"/>
    <cellStyle name="T_Book1_Bieu mau danh muc du an thuoc CTMTQG nam 2008_CT 134" xfId="6057"/>
    <cellStyle name="T_Book1_BIỂU TỔNG HỢP LẦN CUỐI SỬA THEO NGHI QUYẾT SỐ 81" xfId="6058"/>
    <cellStyle name="T_Book1_Bieu tong hop nhu cau ung 2011 da chon loc -Mien nui" xfId="6059"/>
    <cellStyle name="T_Book1_Bieu tong hop nhu cau ung 2011 da chon loc -Mien nui 2" xfId="6060"/>
    <cellStyle name="T_Book1_Bieu tong hop nhu cau ung 2011 da chon loc -Mien nui_CT 134" xfId="6061"/>
    <cellStyle name="T_Book1_bieu1" xfId="6062"/>
    <cellStyle name="T_Book1_Book1" xfId="6063"/>
    <cellStyle name="T_Book1_Book1 2" xfId="6064"/>
    <cellStyle name="T_Book1_Book1 3" xfId="6065"/>
    <cellStyle name="T_Book1_Book1_1" xfId="6066"/>
    <cellStyle name="T_Book1_Book1_1 2" xfId="6067"/>
    <cellStyle name="T_Book1_Book1_1_Bao cao 9 thang  XDCB" xfId="6068"/>
    <cellStyle name="T_Book1_Book1_1_Bao cao phòng lao động phụ lục 3" xfId="6069"/>
    <cellStyle name="T_Book1_Book1_1_Bao cao TPCP" xfId="6070"/>
    <cellStyle name="T_Book1_Book1_1_Bao cao TPCP 2" xfId="6071"/>
    <cellStyle name="T_Book1_Book1_1_Bao cao TPCP_BIEU KE HOACH  2015 (KTN 6.11 sua)" xfId="6072"/>
    <cellStyle name="T_Book1_Book1_1_Book1" xfId="6073"/>
    <cellStyle name="T_Book1_Book1_1_Book1 2" xfId="6074"/>
    <cellStyle name="T_Book1_Book1_1_Book1_1" xfId="6075"/>
    <cellStyle name="T_Book1_Book1_1_Book1_1 2" xfId="6076"/>
    <cellStyle name="T_Book1_Book1_1_Book1_1_BIEU KE HOACH  2015 (KTN 6.11 sua)" xfId="6077"/>
    <cellStyle name="T_Book1_Book1_1_Book1_BIEU KE HOACH  2015 (KTN 6.11 sua)" xfId="6078"/>
    <cellStyle name="T_Book1_Book1_1_Danh Mục KCM trinh BKH 2011 (BS 30A)" xfId="6079"/>
    <cellStyle name="T_Book1_Book1_1_dự toán 30a 2013" xfId="6080"/>
    <cellStyle name="T_Book1_Book1_1_Ra soat KH von 2011 (Huy-11-11-11)" xfId="6081"/>
    <cellStyle name="T_Book1_Book1_1_Ra soat KH von 2011 (Huy-11-11-11) 2" xfId="6082"/>
    <cellStyle name="T_Book1_Book1_1_Ra soat KH von 2011 (Huy-11-11-11)_BIEU KE HOACH  2015 (KTN 6.11 sua)" xfId="6083"/>
    <cellStyle name="T_Book1_Book1_1_Theo doi thanh toan" xfId="6084"/>
    <cellStyle name="T_Book1_Book1_1_Viec Huy dang lam" xfId="6085"/>
    <cellStyle name="T_Book1_Book1_1_Viec Huy dang lam_CT 134" xfId="6086"/>
    <cellStyle name="T_Book1_Book1_2" xfId="6087"/>
    <cellStyle name="T_Book1_Book1_2 2" xfId="6088"/>
    <cellStyle name="T_Book1_Book1_2 2 2" xfId="6089"/>
    <cellStyle name="T_Book1_Book1_2_BIEU KE HOACH  2015 (KTN 6.11 sua)" xfId="6090"/>
    <cellStyle name="T_Book1_Book1_2_dự toán 30a 2013" xfId="6091"/>
    <cellStyle name="T_Book1_Book1_2_Ra soat KH von 2011 (Huy-11-11-11)" xfId="6092"/>
    <cellStyle name="T_Book1_Book1_2_Ra soat KH von 2011 (Huy-11-11-11) 2" xfId="6093"/>
    <cellStyle name="T_Book1_Book1_2_Ra soat KH von 2011 (Huy-11-11-11)_BIEU KE HOACH  2015 (KTN 6.11 sua)" xfId="6094"/>
    <cellStyle name="T_Book1_Book1_2_Viec Huy dang lam" xfId="6095"/>
    <cellStyle name="T_Book1_Book1_Bao cao danh muc cac cong trinh tren dia ban huyen 4-2010" xfId="6096"/>
    <cellStyle name="T_Book1_Book1_Bieu chi tieu KH 2014 (Huy-04-11)" xfId="6097"/>
    <cellStyle name="T_Book1_Book1_Bieu chi tieu KH 2014 (Huy-04-11) 2" xfId="6098"/>
    <cellStyle name="T_Book1_Book1_BIEU KE HOACH  2015 (KTN 6.11 sua)" xfId="6099"/>
    <cellStyle name="T_Book1_Book1_bieu ke hoach dau thau" xfId="6100"/>
    <cellStyle name="T_Book1_Book1_bieu ke hoach dau thau 2" xfId="6101"/>
    <cellStyle name="T_Book1_Book1_bieu ke hoach dau thau 2 2" xfId="6102"/>
    <cellStyle name="T_Book1_Book1_bieu ke hoach dau thau truong mam non SKH" xfId="6103"/>
    <cellStyle name="T_Book1_Book1_bieu ke hoach dau thau truong mam non SKH 2" xfId="6104"/>
    <cellStyle name="T_Book1_Book1_bieu ke hoach dau thau truong mam non SKH 2 2" xfId="6105"/>
    <cellStyle name="T_Book1_Book1_bieu ke hoach dau thau truong mam non SKH_BIEU KE HOACH  2015 (KTN 6.11 sua)" xfId="6106"/>
    <cellStyle name="T_Book1_Book1_bieu ke hoach dau thau_BIEU KE HOACH  2015 (KTN 6.11 sua)" xfId="6107"/>
    <cellStyle name="T_Book1_Book1_bieu tong hop lai kh von 2011 gui phong TH-KTDN" xfId="6108"/>
    <cellStyle name="T_Book1_Book1_bieu tong hop lai kh von 2011 gui phong TH-KTDN 2" xfId="6109"/>
    <cellStyle name="T_Book1_Book1_bieu tong hop lai kh von 2011 gui phong TH-KTDN_BIEU KE HOACH  2015 (KTN 6.11 sua)" xfId="6110"/>
    <cellStyle name="T_Book1_Book1_Book1" xfId="6111"/>
    <cellStyle name="T_Book1_Book1_Book1 2" xfId="6112"/>
    <cellStyle name="T_Book1_Book1_Book1 3" xfId="6113"/>
    <cellStyle name="T_Book1_Book1_Book1_1" xfId="6114"/>
    <cellStyle name="T_Book1_Book1_Book1_1 2" xfId="6115"/>
    <cellStyle name="T_Book1_Book1_Book1_1_BIEU KE HOACH  2015 (KTN 6.11 sua)" xfId="6116"/>
    <cellStyle name="T_Book1_Book1_Book1_Bao cao 9 thang  XDCB" xfId="6117"/>
    <cellStyle name="T_Book1_Book1_Book1_Bao cao phòng lao động phụ lục 3" xfId="6118"/>
    <cellStyle name="T_Book1_Book1_Book1_Book1" xfId="6119"/>
    <cellStyle name="T_Book1_Book1_Book1_Book1 2" xfId="6120"/>
    <cellStyle name="T_Book1_Book1_Book1_Book1 2 2" xfId="6121"/>
    <cellStyle name="T_Book1_Book1_Book1_Book1_BIEU KE HOACH  2015 (KTN 6.11 sua)" xfId="6122"/>
    <cellStyle name="T_Book1_Book1_Book1_dự toán 30a 2013" xfId="6123"/>
    <cellStyle name="T_Book1_Book1_Book1_Ke hoach 2010 (theo doi 11-8-2010)" xfId="6124"/>
    <cellStyle name="T_Book1_Book1_Book1_Ke hoach 2010 (theo doi 11-8-2010) 2" xfId="6125"/>
    <cellStyle name="T_Book1_Book1_Book1_Ke hoach 2010 (theo doi 11-8-2010)_BIEU KE HOACH  2015 (KTN 6.11 sua)" xfId="6126"/>
    <cellStyle name="T_Book1_Book1_Book1_ke hoach dau thau 30-6-2010" xfId="6127"/>
    <cellStyle name="T_Book1_Book1_Book1_ke hoach dau thau 30-6-2010 2" xfId="6128"/>
    <cellStyle name="T_Book1_Book1_Book1_ke hoach dau thau 30-6-2010_BIEU KE HOACH  2015 (KTN 6.11 sua)" xfId="6129"/>
    <cellStyle name="T_Book1_Book1_Book1_Ra soat KH von 2011 (Huy-11-11-11)" xfId="6130"/>
    <cellStyle name="T_Book1_Book1_Book1_Ra soat KH von 2011 (Huy-11-11-11) 2" xfId="6131"/>
    <cellStyle name="T_Book1_Book1_Book1_Ra soat KH von 2011 (Huy-11-11-11) 2 2" xfId="6132"/>
    <cellStyle name="T_Book1_Book1_Book1_Ra soat KH von 2011 (Huy-11-11-11)_BIEU KE HOACH  2015 (KTN 6.11 sua)" xfId="6133"/>
    <cellStyle name="T_Book1_Book1_Book1_Viec Huy dang lam" xfId="6134"/>
    <cellStyle name="T_Book1_Book1_Book1_Viec Huy dang lam_CT 134" xfId="6135"/>
    <cellStyle name="T_Book1_Book1_cong bo gia VLXD thang 4" xfId="6136"/>
    <cellStyle name="T_Book1_Book1_cong bo gia VLXD thang 4 2" xfId="6137"/>
    <cellStyle name="T_Book1_Book1_cong bo gia VLXD thang 4_BIEU KE HOACH  2015 (KTN 6.11 sua)" xfId="6138"/>
    <cellStyle name="T_Book1_Book1_Copy of KH PHAN BO VON ĐỐI ỨNG NAM 2011 (30 TY phuong án gop WB)" xfId="6139"/>
    <cellStyle name="T_Book1_Book1_Copy of KH PHAN BO VON ĐỐI ỨNG NAM 2011 (30 TY phuong án gop WB) 2" xfId="6140"/>
    <cellStyle name="T_Book1_Book1_Copy of KH PHAN BO VON ĐỐI ỨNG NAM 2011 (30 TY phuong án gop WB)_BIEU KE HOACH  2015 (KTN 6.11 sua)" xfId="6141"/>
    <cellStyle name="T_Book1_Book1_dang vien mói" xfId="6142"/>
    <cellStyle name="T_Book1_Book1_Danh Mục KCM trinh BKH 2011 (BS 30A)" xfId="6143"/>
    <cellStyle name="T_Book1_Book1_DTTD chieng chan Tham lai 29-9-2009" xfId="6144"/>
    <cellStyle name="T_Book1_Book1_DTTD chieng chan Tham lai 29-9-2009 2" xfId="6145"/>
    <cellStyle name="T_Book1_Book1_DTTD chieng chan Tham lai 29-9-2009_BIEU KE HOACH  2015 (KTN 6.11 sua)" xfId="6146"/>
    <cellStyle name="T_Book1_Book1_dự toán 30a 2013" xfId="6147"/>
    <cellStyle name="T_Book1_Book1_Du toan nuoc San Thang (GD2)" xfId="6148"/>
    <cellStyle name="T_Book1_Book1_Du toan nuoc San Thang (GD2) 2" xfId="6149"/>
    <cellStyle name="T_Book1_Book1_Du toan nuoc San Thang (GD2) 2 2" xfId="6150"/>
    <cellStyle name="T_Book1_Book1_Du toan nuoc San Thang (GD2)_BIEU KE HOACH  2015 (KTN 6.11 sua)" xfId="6151"/>
    <cellStyle name="T_Book1_Book1_DuToan92009Luong650" xfId="6152"/>
    <cellStyle name="T_Book1_Book1_DuToan92009Luong650 2" xfId="6153"/>
    <cellStyle name="T_Book1_Book1_DuToan92009Luong650 2 2" xfId="6154"/>
    <cellStyle name="T_Book1_Book1_DuToan92009Luong650_BIEU KE HOACH  2015 (KTN 6.11 sua)" xfId="6155"/>
    <cellStyle name="T_Book1_Book1_HD TT1" xfId="6156"/>
    <cellStyle name="T_Book1_Book1_HD TT1 2" xfId="6157"/>
    <cellStyle name="T_Book1_Book1_HD TT1 2 2" xfId="6158"/>
    <cellStyle name="T_Book1_Book1_HD TT1_BIEU KE HOACH  2015 (KTN 6.11 sua)" xfId="6159"/>
    <cellStyle name="T_Book1_Book1_Ke hoach 2010 ngay 14.4.10" xfId="6160"/>
    <cellStyle name="T_Book1_Book1_Ke hoach 2010 ngay 14.4.10 2" xfId="6161"/>
    <cellStyle name="T_Book1_Book1_Ke hoach 2010 ngay 14.4.10 2 2" xfId="6162"/>
    <cellStyle name="T_Book1_Book1_Ke hoach 2010 ngay 14.4.10_BIEU KE HOACH  2015 (KTN 6.11 sua)" xfId="6163"/>
    <cellStyle name="T_Book1_Book1_ke hoach dau thau 30-6-2010" xfId="6164"/>
    <cellStyle name="T_Book1_Book1_ke hoach dau thau 30-6-2010 2" xfId="6165"/>
    <cellStyle name="T_Book1_Book1_ke hoach dau thau 30-6-2010 2 2" xfId="6166"/>
    <cellStyle name="T_Book1_Book1_ke hoach dau thau 30-6-2010_BIEU KE HOACH  2015 (KTN 6.11 sua)" xfId="6167"/>
    <cellStyle name="T_Book1_Book1_KH 2014" xfId="6168"/>
    <cellStyle name="T_Book1_Book1_KH Von 2012 gui BKH 1" xfId="6169"/>
    <cellStyle name="T_Book1_Book1_KH Von 2012 gui BKH 1 2" xfId="6170"/>
    <cellStyle name="T_Book1_Book1_KH Von 2012 gui BKH 1_BIEU KE HOACH  2015 (KTN 6.11 sua)" xfId="6171"/>
    <cellStyle name="T_Book1_Book1_Nha lop hoc 8 P" xfId="6172"/>
    <cellStyle name="T_Book1_Book1_Nha lop hoc 8 P 2" xfId="6173"/>
    <cellStyle name="T_Book1_Book1_Nha lop hoc 8 P 2 2" xfId="6174"/>
    <cellStyle name="T_Book1_Book1_Nha lop hoc 8 P_BIEU KE HOACH  2015 (KTN 6.11 sua)" xfId="6175"/>
    <cellStyle name="T_Book1_Book1_Phan pha do" xfId="6176"/>
    <cellStyle name="T_Book1_Book1_QĐ 980" xfId="6177"/>
    <cellStyle name="T_Book1_Book1_QD ke hoach dau thau" xfId="6178"/>
    <cellStyle name="T_Book1_Book1_QD ke hoach dau thau 2" xfId="6179"/>
    <cellStyle name="T_Book1_Book1_QD ke hoach dau thau 2 2" xfId="6180"/>
    <cellStyle name="T_Book1_Book1_QD ke hoach dau thau_BIEU KE HOACH  2015 (KTN 6.11 sua)" xfId="6181"/>
    <cellStyle name="T_Book1_Book1_Ra soat KH von 2011 (Huy-11-11-11)" xfId="6182"/>
    <cellStyle name="T_Book1_Book1_Ra soat KH von 2011 (Huy-11-11-11) 2" xfId="6183"/>
    <cellStyle name="T_Book1_Book1_Ra soat KH von 2011 (Huy-11-11-11) 2 2" xfId="6184"/>
    <cellStyle name="T_Book1_Book1_Ra soat KH von 2011 (Huy-11-11-11)_BIEU KE HOACH  2015 (KTN 6.11 sua)" xfId="6185"/>
    <cellStyle name="T_Book1_Book1_Sheet2" xfId="6186"/>
    <cellStyle name="T_Book1_Book1_Sheet2 2" xfId="6187"/>
    <cellStyle name="T_Book1_Book1_Sheet2 2 2" xfId="6188"/>
    <cellStyle name="T_Book1_Book1_Sheet2_BIEU KE HOACH  2015 (KTN 6.11 sua)" xfId="6189"/>
    <cellStyle name="T_Book1_Book1_TH danh muc 08-09 den ngay 30-8-09" xfId="6190"/>
    <cellStyle name="T_Book1_Book1_tinh toan hoang ha" xfId="6191"/>
    <cellStyle name="T_Book1_Book1_tinh toan hoang ha 2" xfId="6192"/>
    <cellStyle name="T_Book1_Book1_tinh toan hoang ha 2 2" xfId="6193"/>
    <cellStyle name="T_Book1_Book1_tinh toan hoang ha_BIEU KE HOACH  2015 (KTN 6.11 sua)" xfId="6194"/>
    <cellStyle name="T_Book1_Book1_Tong von ĐTPT" xfId="6195"/>
    <cellStyle name="T_Book1_Book1_Tong von ĐTPT 2" xfId="6196"/>
    <cellStyle name="T_Book1_Book1_Tong von ĐTPT 2 2" xfId="6197"/>
    <cellStyle name="T_Book1_Book1_Tong von ĐTPT_BIEU KE HOACH  2015 (KTN 6.11 sua)" xfId="6198"/>
    <cellStyle name="T_Book1_Book1_Viec Huy dang lam" xfId="6199"/>
    <cellStyle name="T_Book1_Book1_Viec Huy dang lam_CT 134" xfId="6200"/>
    <cellStyle name="T_Book1_Book2" xfId="6201"/>
    <cellStyle name="T_Book1_Can ho 2p phai goc 0.5" xfId="6202"/>
    <cellStyle name="T_Book1_Can ho 2p phai goc 0.5 2" xfId="6203"/>
    <cellStyle name="T_Book1_Can ho 2p phai goc 0.5 2 2" xfId="6204"/>
    <cellStyle name="T_Book1_Can ho 2p phai goc 0.5_BIEU KE HOACH  2015 (KTN 6.11 sua)" xfId="6205"/>
    <cellStyle name="T_Book1_Chi tieu KH nam 2009" xfId="6206"/>
    <cellStyle name="T_Book1_Chi tieu KH nam 2009 2" xfId="6207"/>
    <cellStyle name="T_Book1_Chi tieu KH nam 2009 2 2" xfId="6208"/>
    <cellStyle name="T_Book1_Chi tieu KH nam 2009_BIEU KE HOACH  2015 (KTN 6.11 sua)" xfId="6209"/>
    <cellStyle name="T_Book1_cong bo gia VLXD thang 4" xfId="6210"/>
    <cellStyle name="T_Book1_cong bo gia VLXD thang 4 2" xfId="6211"/>
    <cellStyle name="T_Book1_cong bo gia VLXD thang 4_BIEU KE HOACH  2015 (KTN 6.11 sua)" xfId="6212"/>
    <cellStyle name="T_Book1_Copy of Biểu BC điều chỉnh chỉ tiêu NN các huyện chia tách 404 ngay 23.5" xfId="6213"/>
    <cellStyle name="T_Book1_CPK" xfId="6214"/>
    <cellStyle name="T_Book1_CPK 2" xfId="6215"/>
    <cellStyle name="T_Book1_CPK_Bieu chi tieu KH 2014 (Huy-04-11)" xfId="6216"/>
    <cellStyle name="T_Book1_CPK_bieu ke hoach dau thau" xfId="6217"/>
    <cellStyle name="T_Book1_CPK_bieu ke hoach dau thau truong mam non SKH" xfId="6218"/>
    <cellStyle name="T_Book1_CPK_bieu tong hop lai kh von 2011 gui phong TH-KTDN" xfId="6219"/>
    <cellStyle name="T_Book1_CPK_Book1" xfId="6220"/>
    <cellStyle name="T_Book1_CPK_Book1_Ke hoach 2010 (theo doi 11-8-2010)" xfId="6221"/>
    <cellStyle name="T_Book1_CPK_Book1_ke hoach dau thau 30-6-2010" xfId="6222"/>
    <cellStyle name="T_Book1_CPK_Copy of KH PHAN BO VON ĐỐI ỨNG NAM 2011 (30 TY phuong án gop WB)" xfId="6223"/>
    <cellStyle name="T_Book1_CPK_DTTD chieng chan Tham lai 29-9-2009" xfId="6224"/>
    <cellStyle name="T_Book1_CPK_dự toán 30a 2013" xfId="6225"/>
    <cellStyle name="T_Book1_CPK_Du toan nuoc San Thang (GD2)" xfId="6226"/>
    <cellStyle name="T_Book1_CPK_Ke hoach 2010 (theo doi 11-8-2010)" xfId="6227"/>
    <cellStyle name="T_Book1_CPK_ke hoach dau thau 30-6-2010" xfId="6228"/>
    <cellStyle name="T_Book1_CPK_KH Von 2012 gui BKH 1" xfId="6229"/>
    <cellStyle name="T_Book1_CPK_QD ke hoach dau thau" xfId="6230"/>
    <cellStyle name="T_Book1_CPK_Ra soat KH von 2011 (Huy-11-11-11)" xfId="6231"/>
    <cellStyle name="T_Book1_CPK_tinh toan hoang ha" xfId="6232"/>
    <cellStyle name="T_Book1_CPK_Tong von ĐTPT" xfId="6233"/>
    <cellStyle name="T_Book1_CPK_Viec Huy dang lam" xfId="6234"/>
    <cellStyle name="T_Book1_dang vien mói" xfId="6235"/>
    <cellStyle name="T_Book1_Danh Mục KCM trinh BKH 2011 (BS 30A)" xfId="6236"/>
    <cellStyle name="T_Book1_Danh Sach ho ngheo" xfId="6237"/>
    <cellStyle name="T_Book1_DT 1751 Muong Khoa" xfId="6238"/>
    <cellStyle name="T_Book1_DT 1751 Muong Khoa 2" xfId="6239"/>
    <cellStyle name="T_Book1_DT 1751 Muong Khoa 2 2" xfId="6240"/>
    <cellStyle name="T_Book1_DT 1751 Muong Khoa_BIEU KE HOACH  2015 (KTN 6.11 sua)" xfId="6241"/>
    <cellStyle name="T_Book1_DT Nam vai" xfId="6242"/>
    <cellStyle name="T_Book1_DT Nam vai 2" xfId="6243"/>
    <cellStyle name="T_Book1_DT Nam vai 2 2" xfId="6244"/>
    <cellStyle name="T_Book1_DT Nam vai_BIEU KE HOACH  2015 (KTN 6.11 sua)" xfId="6245"/>
    <cellStyle name="T_Book1_DT Nam vai_bieu ke hoach dau thau" xfId="6246"/>
    <cellStyle name="T_Book1_DT Nam vai_bieu ke hoach dau thau 2" xfId="6247"/>
    <cellStyle name="T_Book1_DT Nam vai_bieu ke hoach dau thau 2 2" xfId="6248"/>
    <cellStyle name="T_Book1_DT Nam vai_bieu ke hoach dau thau truong mam non SKH" xfId="6249"/>
    <cellStyle name="T_Book1_DT Nam vai_bieu ke hoach dau thau truong mam non SKH 2" xfId="6250"/>
    <cellStyle name="T_Book1_DT Nam vai_bieu ke hoach dau thau truong mam non SKH 2 2" xfId="6251"/>
    <cellStyle name="T_Book1_DT Nam vai_bieu ke hoach dau thau truong mam non SKH_BIEU KE HOACH  2015 (KTN 6.11 sua)" xfId="6252"/>
    <cellStyle name="T_Book1_DT Nam vai_bieu ke hoach dau thau_BIEU KE HOACH  2015 (KTN 6.11 sua)" xfId="6253"/>
    <cellStyle name="T_Book1_DT Nam vai_Book1" xfId="6254"/>
    <cellStyle name="T_Book1_DT Nam vai_Book1 2" xfId="6255"/>
    <cellStyle name="T_Book1_DT Nam vai_Book1 2 2" xfId="6256"/>
    <cellStyle name="T_Book1_DT Nam vai_Book1_BIEU KE HOACH  2015 (KTN 6.11 sua)" xfId="6257"/>
    <cellStyle name="T_Book1_DT Nam vai_DTTD chieng chan Tham lai 29-9-2009" xfId="6258"/>
    <cellStyle name="T_Book1_DT Nam vai_DTTD chieng chan Tham lai 29-9-2009 2" xfId="6259"/>
    <cellStyle name="T_Book1_DT Nam vai_DTTD chieng chan Tham lai 29-9-2009 2 2" xfId="6260"/>
    <cellStyle name="T_Book1_DT Nam vai_DTTD chieng chan Tham lai 29-9-2009_BIEU KE HOACH  2015 (KTN 6.11 sua)" xfId="6261"/>
    <cellStyle name="T_Book1_DT Nam vai_Ke hoach 2010 (theo doi 11-8-2010)" xfId="6262"/>
    <cellStyle name="T_Book1_DT Nam vai_Ke hoach 2010 (theo doi 11-8-2010) 2" xfId="6263"/>
    <cellStyle name="T_Book1_DT Nam vai_Ke hoach 2010 (theo doi 11-8-2010) 2 2" xfId="6264"/>
    <cellStyle name="T_Book1_DT Nam vai_Ke hoach 2010 (theo doi 11-8-2010)_BIEU KE HOACH  2015 (KTN 6.11 sua)" xfId="6265"/>
    <cellStyle name="T_Book1_DT Nam vai_ke hoach dau thau 30-6-2010" xfId="6266"/>
    <cellStyle name="T_Book1_DT Nam vai_ke hoach dau thau 30-6-2010 2" xfId="6267"/>
    <cellStyle name="T_Book1_DT Nam vai_ke hoach dau thau 30-6-2010 2 2" xfId="6268"/>
    <cellStyle name="T_Book1_DT Nam vai_ke hoach dau thau 30-6-2010_BIEU KE HOACH  2015 (KTN 6.11 sua)" xfId="6269"/>
    <cellStyle name="T_Book1_DT Nam vai_QD ke hoach dau thau" xfId="6270"/>
    <cellStyle name="T_Book1_DT Nam vai_QD ke hoach dau thau 2" xfId="6271"/>
    <cellStyle name="T_Book1_DT Nam vai_QD ke hoach dau thau 2 2" xfId="6272"/>
    <cellStyle name="T_Book1_DT Nam vai_QD ke hoach dau thau_BIEU KE HOACH  2015 (KTN 6.11 sua)" xfId="6273"/>
    <cellStyle name="T_Book1_DT Nam vai_tinh toan hoang ha" xfId="6274"/>
    <cellStyle name="T_Book1_DT Nam vai_tinh toan hoang ha 2" xfId="6275"/>
    <cellStyle name="T_Book1_DT Nam vai_tinh toan hoang ha 2 2" xfId="6276"/>
    <cellStyle name="T_Book1_DT Nam vai_tinh toan hoang ha_BIEU KE HOACH  2015 (KTN 6.11 sua)" xfId="6277"/>
    <cellStyle name="T_Book1_DT Nha Da nang" xfId="6278"/>
    <cellStyle name="T_Book1_DT Nha Da nang 2" xfId="6279"/>
    <cellStyle name="T_Book1_DT Nha Da nang 2 2" xfId="6280"/>
    <cellStyle name="T_Book1_DT Nha Da nang_BIEU KE HOACH  2015 (KTN 6.11 sua)" xfId="6281"/>
    <cellStyle name="T_Book1_DT NHA KHACH -12" xfId="6282"/>
    <cellStyle name="T_Book1_DT NHA KHACH -12 2" xfId="6283"/>
    <cellStyle name="T_Book1_DT NHA KHACH -12_BIEU KE HOACH  2015 (KTN 6.11 sua)" xfId="6284"/>
    <cellStyle name="T_Book1_DT tieu hoc diem TDC ban Cho 28-02-09" xfId="6285"/>
    <cellStyle name="T_Book1_DT tieu hoc diem TDC ban Cho 28-02-09 2" xfId="6286"/>
    <cellStyle name="T_Book1_DT tieu hoc diem TDC ban Cho 28-02-09_BIEU KE HOACH  2015 (KTN 6.11 sua)" xfId="6287"/>
    <cellStyle name="T_Book1_DTTD chieng chan Tham lai 29-9-2009" xfId="6288"/>
    <cellStyle name="T_Book1_DTTD chieng chan Tham lai 29-9-2009 2" xfId="6289"/>
    <cellStyle name="T_Book1_DTTD chieng chan Tham lai 29-9-2009_BIEU KE HOACH  2015 (KTN 6.11 sua)" xfId="6290"/>
    <cellStyle name="T_Book1_Du an khoi cong moi nam 2010" xfId="6291"/>
    <cellStyle name="T_Book1_Du an khoi cong moi nam 2010 2" xfId="6292"/>
    <cellStyle name="T_Book1_Du an khoi cong moi nam 2010_CT 134" xfId="6293"/>
    <cellStyle name="T_Book1_DU THAO BCKT LChâu" xfId="6294"/>
    <cellStyle name="T_Book1_Du toan" xfId="6295"/>
    <cellStyle name="T_Book1_Du toan 2" xfId="6296"/>
    <cellStyle name="T_Book1_Du toan 2 2" xfId="6297"/>
    <cellStyle name="T_Book1_dự toán 30a 2013" xfId="6298"/>
    <cellStyle name="T_Book1_DU TOAN ban mui" xfId="6299"/>
    <cellStyle name="T_Book1_DU TOAN ban mui 2" xfId="6300"/>
    <cellStyle name="T_Book1_DU TOAN ban mui_BIEU KE HOACH  2015 (KTN 6.11 sua)" xfId="6301"/>
    <cellStyle name="T_Book1_Du toan nuoc San Thang (GD2)" xfId="6302"/>
    <cellStyle name="T_Book1_Du toan nuoc San Thang (GD2) 2" xfId="6303"/>
    <cellStyle name="T_Book1_Du toan nuoc San Thang (GD2)_BIEU KE HOACH  2015 (KTN 6.11 sua)" xfId="6304"/>
    <cellStyle name="T_Book1_Du toan_BIEU KE HOACH  2015 (KTN 6.11 sua)" xfId="6305"/>
    <cellStyle name="T_Book1_DuToan92009Luong650" xfId="6306"/>
    <cellStyle name="T_Book1_DuToan92009Luong650 2" xfId="6307"/>
    <cellStyle name="T_Book1_DuToan92009Luong650_CT 134" xfId="6308"/>
    <cellStyle name="T_Book1_dutoanthuyloinamha" xfId="6309"/>
    <cellStyle name="T_Book1_dutoanthuyloinamha 2" xfId="6310"/>
    <cellStyle name="T_Book1_dutoanthuyloinamha_BIEU KE HOACH  2015 (KTN 6.11 sua)" xfId="6311"/>
    <cellStyle name="T_Book1_Gui Phai TTra TRUONG PTTH Ka Lang Hieu bo+Phu 17-8-09-" xfId="6312"/>
    <cellStyle name="T_Book1_GVL" xfId="6313"/>
    <cellStyle name="T_Book1_GVL 2" xfId="6314"/>
    <cellStyle name="T_Book1_GVL_BIEU KE HOACH  2015 (KTN 6.11 sua)" xfId="6315"/>
    <cellStyle name="T_Book1_Hang Tom goi9 9-07(Cau 12 sua)" xfId="6316"/>
    <cellStyle name="T_Book1_HD TT1" xfId="6317"/>
    <cellStyle name="T_Book1_HD TT1 2" xfId="6318"/>
    <cellStyle name="T_Book1_HD TT1 2 2" xfId="6319"/>
    <cellStyle name="T_Book1_HD TT1_BIEU KE HOACH  2015 (KTN 6.11 sua)" xfId="6320"/>
    <cellStyle name="T_Book1_hothamdinh" xfId="6321"/>
    <cellStyle name="T_Book1_Ke hoach 2010 ngay 14.4.10" xfId="6322"/>
    <cellStyle name="T_Book1_Ke hoach 2010 ngay 14.4.10 2" xfId="6323"/>
    <cellStyle name="T_Book1_Ke hoach 2010 ngay 14.4.10 2 2" xfId="6324"/>
    <cellStyle name="T_Book1_Ke hoach 2010 ngay 14.4.10_BIEU KE HOACH  2015 (KTN 6.11 sua)" xfId="6325"/>
    <cellStyle name="T_Book1_ke hoach dau thau 30-6-2010" xfId="6326"/>
    <cellStyle name="T_Book1_ke hoach dau thau 30-6-2010 2" xfId="6327"/>
    <cellStyle name="T_Book1_ke hoach dau thau 30-6-2010 2 2" xfId="6328"/>
    <cellStyle name="T_Book1_ke hoach dau thau 30-6-2010_BIEU KE HOACH  2015 (KTN 6.11 sua)" xfId="6329"/>
    <cellStyle name="T_Book1_Ke hoạch thuc hien goi thau" xfId="6330"/>
    <cellStyle name="T_Book1_Ke khai di Thanh Hoa" xfId="6331"/>
    <cellStyle name="T_Book1_Ket du ung NS" xfId="6332"/>
    <cellStyle name="T_Book1_Ket du ung NS 2" xfId="6333"/>
    <cellStyle name="T_Book1_Ket du ung NS_BIEU KE HOACH  2015 (KTN 6.11 sua)" xfId="6334"/>
    <cellStyle name="T_Book1_Ket qua phan bo von nam 2008" xfId="6335"/>
    <cellStyle name="T_Book1_Ket qua phan bo von nam 2008 2" xfId="6336"/>
    <cellStyle name="T_Book1_Ket qua phan bo von nam 2008_CT 134" xfId="6337"/>
    <cellStyle name="T_Book1_KH XDCB_2008 lan 2 sua ngay 10-11" xfId="6338"/>
    <cellStyle name="T_Book1_KH XDCB_2008 lan 2 sua ngay 10-11 2" xfId="6339"/>
    <cellStyle name="T_Book1_KH XDCB_2008 lan 2 sua ngay 10-11_CT 134" xfId="6340"/>
    <cellStyle name="T_Book1_Khoi luong chinh Hang Tom" xfId="6341"/>
    <cellStyle name="T_Book1_Nha lop hoc 8 P" xfId="6342"/>
    <cellStyle name="T_Book1_Nha lop hoc 8 P 2" xfId="6343"/>
    <cellStyle name="T_Book1_Nha lop hoc 8 P 2 2" xfId="6344"/>
    <cellStyle name="T_Book1_Nha lop hoc 8 P_BIEU KE HOACH  2015 (KTN 6.11 sua)" xfId="6345"/>
    <cellStyle name="T_Book1_nha van hoa25-4" xfId="6346"/>
    <cellStyle name="T_Book1_nha van hoa25-4 2" xfId="6347"/>
    <cellStyle name="T_Book1_nha van hoa25-4_BIEU KE HOACH  2015 (KTN 6.11 sua)" xfId="6348"/>
    <cellStyle name="T_Book1_Nhu cau von ung truoc 2011 Tha h Hoa + Nge An gui TW" xfId="6349"/>
    <cellStyle name="T_Book1_Nhu cau von ung truoc 2011 Tha h Hoa + Nge An gui TW 2" xfId="6350"/>
    <cellStyle name="T_Book1_Nhu cau von ung truoc 2011 Tha h Hoa + Nge An gui TW 2 2" xfId="6351"/>
    <cellStyle name="T_Book1_Nhu cau von ung truoc 2011 Tha h Hoa + Nge An gui TW_BIEU KE HOACH  2015 (KTN 6.11 sua)" xfId="6352"/>
    <cellStyle name="T_Book1_Phan pha do" xfId="6353"/>
    <cellStyle name="T_Book1_QĐ 980" xfId="6354"/>
    <cellStyle name="T_Book1_QD ke hoach dau thau" xfId="6355"/>
    <cellStyle name="T_Book1_QD ke hoach dau thau 2" xfId="6356"/>
    <cellStyle name="T_Book1_QD ke hoach dau thau 2 2" xfId="6357"/>
    <cellStyle name="T_Book1_QD ke hoach dau thau_BIEU KE HOACH  2015 (KTN 6.11 sua)" xfId="6358"/>
    <cellStyle name="T_Book1_Ra soat KH von 2011 (Huy-11-11-11)" xfId="6359"/>
    <cellStyle name="T_Book1_Ra soat KH von 2011 (Huy-11-11-11) 2" xfId="6360"/>
    <cellStyle name="T_Book1_Ra soat KH von 2011 (Huy-11-11-11)_BIEU KE HOACH  2015 (KTN 6.11 sua)" xfId="6361"/>
    <cellStyle name="T_Book1_Sheet2" xfId="6362"/>
    <cellStyle name="T_Book1_Sheet2 2" xfId="6363"/>
    <cellStyle name="T_Book1_Sheet2 2 2" xfId="6364"/>
    <cellStyle name="T_Book1_Sheet2_BIEU KE HOACH  2015 (KTN 6.11 sua)" xfId="6365"/>
    <cellStyle name="T_Book1_TH danh muc 08-09 den ngay 30-8-09" xfId="6366"/>
    <cellStyle name="T_Book1_TH ung tren 70%-Ra soat phap ly-8-6 (dung de chuyen vao vu TH)" xfId="6367"/>
    <cellStyle name="T_Book1_TH ung tren 70%-Ra soat phap ly-8-6 (dung de chuyen vao vu TH) 2" xfId="6368"/>
    <cellStyle name="T_Book1_TH ung tren 70%-Ra soat phap ly-8-6 (dung de chuyen vao vu TH) 2 2" xfId="6369"/>
    <cellStyle name="T_Book1_TH ung tren 70%-Ra soat phap ly-8-6 (dung de chuyen vao vu TH)_BIEU KE HOACH  2015 (KTN 6.11 sua)" xfId="6370"/>
    <cellStyle name="T_Book1_TH ung tren 70%-Ra soat phap ly-8-6 (dung de chuyen vao vu TH)_CT 134" xfId="6371"/>
    <cellStyle name="T_Book1_THAU CAT" xfId="6372"/>
    <cellStyle name="T_Book1_THAU CAT 2" xfId="6373"/>
    <cellStyle name="T_Book1_THAU CAT_BIEU KE HOACH  2015 (KTN 6.11 sua)" xfId="6374"/>
    <cellStyle name="T_Book1_Thiet bi" xfId="6375"/>
    <cellStyle name="T_Book1_Thiet bi 2" xfId="6376"/>
    <cellStyle name="T_Book1_Thiet bi_Bieu chi tieu KH 2014 (Huy-04-11)" xfId="6377"/>
    <cellStyle name="T_Book1_Thiet bi_bieu ke hoach dau thau" xfId="6378"/>
    <cellStyle name="T_Book1_Thiet bi_bieu ke hoach dau thau truong mam non SKH" xfId="6379"/>
    <cellStyle name="T_Book1_Thiet bi_bieu tong hop lai kh von 2011 gui phong TH-KTDN" xfId="6380"/>
    <cellStyle name="T_Book1_Thiet bi_Book1" xfId="6381"/>
    <cellStyle name="T_Book1_Thiet bi_Book1_Ke hoach 2010 (theo doi 11-8-2010)" xfId="6382"/>
    <cellStyle name="T_Book1_Thiet bi_Book1_ke hoach dau thau 30-6-2010" xfId="6383"/>
    <cellStyle name="T_Book1_Thiet bi_Copy of KH PHAN BO VON ĐỐI ỨNG NAM 2011 (30 TY phuong án gop WB)" xfId="6384"/>
    <cellStyle name="T_Book1_Thiet bi_DTTD chieng chan Tham lai 29-9-2009" xfId="6385"/>
    <cellStyle name="T_Book1_Thiet bi_dự toán 30a 2013" xfId="6386"/>
    <cellStyle name="T_Book1_Thiet bi_Du toan nuoc San Thang (GD2)" xfId="6387"/>
    <cellStyle name="T_Book1_Thiet bi_Ke hoach 2010 (theo doi 11-8-2010)" xfId="6388"/>
    <cellStyle name="T_Book1_Thiet bi_ke hoach dau thau 30-6-2010" xfId="6389"/>
    <cellStyle name="T_Book1_Thiet bi_KH Von 2012 gui BKH 1" xfId="6390"/>
    <cellStyle name="T_Book1_Thiet bi_QD ke hoach dau thau" xfId="6391"/>
    <cellStyle name="T_Book1_Thiet bi_Ra soat KH von 2011 (Huy-11-11-11)" xfId="6392"/>
    <cellStyle name="T_Book1_Thiet bi_tinh toan hoang ha" xfId="6393"/>
    <cellStyle name="T_Book1_Thiet bi_Tong von ĐTPT" xfId="6394"/>
    <cellStyle name="T_Book1_Thiet bi_Viec Huy dang lam" xfId="6395"/>
    <cellStyle name="T_Book1_Thuc hien du an 06-10 ngay 18_9" xfId="6396"/>
    <cellStyle name="T_Book1_Thuc hien du an 06-10 ngay 18_9 2" xfId="6397"/>
    <cellStyle name="T_Book1_Thuc hien du an 06-10 ngay 18_9_BIEU KE HOACH  2015 (KTN 6.11 sua)" xfId="6398"/>
    <cellStyle name="T_Book1_tien luong" xfId="6399"/>
    <cellStyle name="T_Book1_Tien luong chuan 01" xfId="6400"/>
    <cellStyle name="T_Book1_Tienluong" xfId="6401"/>
    <cellStyle name="T_Book1_Tienluong 2" xfId="6402"/>
    <cellStyle name="T_Book1_Tienluong_BIEU KE HOACH  2015 (KTN 6.11 sua)" xfId="6403"/>
    <cellStyle name="T_Book1_tinh toan hoang ha" xfId="6404"/>
    <cellStyle name="T_Book1_tinh toan hoang ha 2" xfId="6405"/>
    <cellStyle name="T_Book1_tinh toan hoang ha 2 2" xfId="6406"/>
    <cellStyle name="T_Book1_tinh toan hoang ha_BIEU KE HOACH  2015 (KTN 6.11 sua)" xfId="6407"/>
    <cellStyle name="T_Book1_Tong hop  " xfId="6408"/>
    <cellStyle name="T_Book1_Tong hop gia tri" xfId="6409"/>
    <cellStyle name="T_Book1_Tong hop gia tri 2" xfId="6410"/>
    <cellStyle name="T_Book1_Tong hop gia tri 2 2" xfId="6411"/>
    <cellStyle name="T_Book1_Tong hop gia tri_BIEU KE HOACH  2015 (KTN 6.11 sua)" xfId="6412"/>
    <cellStyle name="T_Book1_TT nhu cau dung nuoc" xfId="6413"/>
    <cellStyle name="T_Book1_TT nhu cau dung nuoc 2" xfId="6414"/>
    <cellStyle name="T_Book1_TT nhu cau dung nuoc 2 2" xfId="6415"/>
    <cellStyle name="T_Book1_TT nhu cau dung nuoc_BIEU KE HOACH  2015 (KTN 6.11 sua)" xfId="6416"/>
    <cellStyle name="T_Book1_TT nhu cau dung nuoc_GVL" xfId="6417"/>
    <cellStyle name="T_Book1_TT nhu cau dung nuoc_GVL 2" xfId="6418"/>
    <cellStyle name="T_Book1_TT nhu cau dung nuoc_GVL 2 2" xfId="6419"/>
    <cellStyle name="T_Book1_TT nhu cau dung nuoc_GVL_BIEU KE HOACH  2015 (KTN 6.11 sua)" xfId="6420"/>
    <cellStyle name="T_Book1_TU VAN THUY LOI THAM  PHE" xfId="6421"/>
    <cellStyle name="T_Book1_TU VAN THUY LOI THAM  PHE 2" xfId="6422"/>
    <cellStyle name="T_Book1_TU VAN THUY LOI THAM  PHE_BIEU KE HOACH  2015 (KTN 6.11 sua)" xfId="6423"/>
    <cellStyle name="T_Book1_ung truoc 2011 NSTW Thanh Hoa + Nge An gui Thu 12-5" xfId="6424"/>
    <cellStyle name="T_Book1_ung truoc 2011 NSTW Thanh Hoa + Nge An gui Thu 12-5 2" xfId="6425"/>
    <cellStyle name="T_Book1_ung truoc 2011 NSTW Thanh Hoa + Nge An gui Thu 12-5 2 2" xfId="6426"/>
    <cellStyle name="T_Book1_ung truoc 2011 NSTW Thanh Hoa + Nge An gui Thu 12-5_BIEU KE HOACH  2015 (KTN 6.11 sua)" xfId="6427"/>
    <cellStyle name="T_Book1_VC1" xfId="6428"/>
    <cellStyle name="T_Book1_VC1 2" xfId="6429"/>
    <cellStyle name="T_Book1_VC1 2 2" xfId="6430"/>
    <cellStyle name="T_Book1_VC1_BIEU KE HOACH  2015 (KTN 6.11 sua)" xfId="6431"/>
    <cellStyle name="T_Book1_VC1_GVL" xfId="6432"/>
    <cellStyle name="T_Book1_VC1_GVL 2" xfId="6433"/>
    <cellStyle name="T_Book1_VC1_GVL 2 2" xfId="6434"/>
    <cellStyle name="T_Book1_VC1_GVL_BIEU KE HOACH  2015 (KTN 6.11 sua)" xfId="6435"/>
    <cellStyle name="T_Book1_Viec Huy dang lam" xfId="6436"/>
    <cellStyle name="T_Book1_Viec Huy dang lam_CT 134" xfId="6437"/>
    <cellStyle name="T_Book2" xfId="6438"/>
    <cellStyle name="T_Cac bao cao TB  Milk-Yomilk-co Ke- CK 1-Vinh Thang" xfId="6439"/>
    <cellStyle name="T_Cac bao cao TB  Milk-Yomilk-co Ke- CK 1-Vinh Thang 2" xfId="6440"/>
    <cellStyle name="T_Cac bao cao TB  Milk-Yomilk-co Ke- CK 1-Vinh Thang_CT 134" xfId="6441"/>
    <cellStyle name="T_CDKT" xfId="6442"/>
    <cellStyle name="T_CDKT 2" xfId="6443"/>
    <cellStyle name="T_CDKT 2 2" xfId="6444"/>
    <cellStyle name="T_CDKT_BIEU KE HOACH  2015 (KTN 6.11 sua)" xfId="6445"/>
    <cellStyle name="T_CDKT_bieu ke hoach dau thau" xfId="6446"/>
    <cellStyle name="T_CDKT_bieu ke hoach dau thau 2" xfId="6447"/>
    <cellStyle name="T_CDKT_bieu ke hoach dau thau 2 2" xfId="6448"/>
    <cellStyle name="T_CDKT_bieu ke hoach dau thau truong mam non SKH" xfId="6449"/>
    <cellStyle name="T_CDKT_bieu ke hoach dau thau truong mam non SKH 2" xfId="6450"/>
    <cellStyle name="T_CDKT_bieu ke hoach dau thau truong mam non SKH 2 2" xfId="6451"/>
    <cellStyle name="T_CDKT_bieu ke hoach dau thau truong mam non SKH_BIEU KE HOACH  2015 (KTN 6.11 sua)" xfId="6452"/>
    <cellStyle name="T_CDKT_bieu ke hoach dau thau_BIEU KE HOACH  2015 (KTN 6.11 sua)" xfId="6453"/>
    <cellStyle name="T_CDKT_bieu tong hop lai kh von 2011 gui phong TH-KTDN" xfId="6454"/>
    <cellStyle name="T_CDKT_bieu tong hop lai kh von 2011 gui phong TH-KTDN 2" xfId="6455"/>
    <cellStyle name="T_CDKT_bieu tong hop lai kh von 2011 gui phong TH-KTDN 2 2" xfId="6456"/>
    <cellStyle name="T_CDKT_bieu tong hop lai kh von 2011 gui phong TH-KTDN_BIEU KE HOACH  2015 (KTN 6.11 sua)" xfId="6457"/>
    <cellStyle name="T_CDKT_Book1" xfId="6458"/>
    <cellStyle name="T_CDKT_Book1 2" xfId="6459"/>
    <cellStyle name="T_CDKT_Book1 2 2" xfId="6460"/>
    <cellStyle name="T_CDKT_Book1_BIEU KE HOACH  2015 (KTN 6.11 sua)" xfId="6461"/>
    <cellStyle name="T_CDKT_Book1_Ke hoach 2010 (theo doi 11-8-2010)" xfId="6462"/>
    <cellStyle name="T_CDKT_Book1_Ke hoach 2010 (theo doi 11-8-2010) 2" xfId="6463"/>
    <cellStyle name="T_CDKT_Book1_Ke hoach 2010 (theo doi 11-8-2010) 2 2" xfId="6464"/>
    <cellStyle name="T_CDKT_Book1_Ke hoach 2010 (theo doi 11-8-2010)_BIEU KE HOACH  2015 (KTN 6.11 sua)" xfId="6465"/>
    <cellStyle name="T_CDKT_Copy of KH PHAN BO VON ĐỐI ỨNG NAM 2011 (30 TY phuong án gop WB)" xfId="6466"/>
    <cellStyle name="T_CDKT_Copy of KH PHAN BO VON ĐỐI ỨNG NAM 2011 (30 TY phuong án gop WB) 2" xfId="6467"/>
    <cellStyle name="T_CDKT_Copy of KH PHAN BO VON ĐỐI ỨNG NAM 2011 (30 TY phuong án gop WB) 2 2" xfId="6468"/>
    <cellStyle name="T_CDKT_Copy of KH PHAN BO VON ĐỐI ỨNG NAM 2011 (30 TY phuong án gop WB)_BIEU KE HOACH  2015 (KTN 6.11 sua)" xfId="6469"/>
    <cellStyle name="T_CDKT_DT tieu hoc diem TDC ban Cho 28-02-09" xfId="6470"/>
    <cellStyle name="T_CDKT_DT tieu hoc diem TDC ban Cho 28-02-09 2" xfId="6471"/>
    <cellStyle name="T_CDKT_DT tieu hoc diem TDC ban Cho 28-02-09 2 2" xfId="6472"/>
    <cellStyle name="T_CDKT_DT tieu hoc diem TDC ban Cho 28-02-09_BIEU KE HOACH  2015 (KTN 6.11 sua)" xfId="6473"/>
    <cellStyle name="T_CDKT_DTTD chieng chan Tham lai 29-9-2009" xfId="6474"/>
    <cellStyle name="T_CDKT_DTTD chieng chan Tham lai 29-9-2009 2" xfId="6475"/>
    <cellStyle name="T_CDKT_DTTD chieng chan Tham lai 29-9-2009 2 2" xfId="6476"/>
    <cellStyle name="T_CDKT_DTTD chieng chan Tham lai 29-9-2009_BIEU KE HOACH  2015 (KTN 6.11 sua)" xfId="6477"/>
    <cellStyle name="T_CDKT_GVL" xfId="6478"/>
    <cellStyle name="T_CDKT_GVL 2" xfId="6479"/>
    <cellStyle name="T_CDKT_GVL 2 2" xfId="6480"/>
    <cellStyle name="T_CDKT_GVL_BIEU KE HOACH  2015 (KTN 6.11 sua)" xfId="6481"/>
    <cellStyle name="T_CDKT_Ke hoach 2010 (theo doi 11-8-2010)" xfId="6482"/>
    <cellStyle name="T_CDKT_Ke hoach 2010 (theo doi 11-8-2010) 2" xfId="6483"/>
    <cellStyle name="T_CDKT_Ke hoach 2010 (theo doi 11-8-2010) 2 2" xfId="6484"/>
    <cellStyle name="T_CDKT_Ke hoach 2010 (theo doi 11-8-2010)_BIEU KE HOACH  2015 (KTN 6.11 sua)" xfId="6485"/>
    <cellStyle name="T_CDKT_ke hoach dau thau 30-6-2010" xfId="6486"/>
    <cellStyle name="T_CDKT_ke hoach dau thau 30-6-2010 2" xfId="6487"/>
    <cellStyle name="T_CDKT_ke hoach dau thau 30-6-2010 2 2" xfId="6488"/>
    <cellStyle name="T_CDKT_ke hoach dau thau 30-6-2010_BIEU KE HOACH  2015 (KTN 6.11 sua)" xfId="6489"/>
    <cellStyle name="T_CDKT_KH Von 2012 gui BKH 1" xfId="6490"/>
    <cellStyle name="T_CDKT_KH Von 2012 gui BKH 1 2" xfId="6491"/>
    <cellStyle name="T_CDKT_KH Von 2012 gui BKH 1 2 2" xfId="6492"/>
    <cellStyle name="T_CDKT_KH Von 2012 gui BKH 1_BIEU KE HOACH  2015 (KTN 6.11 sua)" xfId="6493"/>
    <cellStyle name="T_CDKT_QD ke hoach dau thau" xfId="6494"/>
    <cellStyle name="T_CDKT_QD ke hoach dau thau 2" xfId="6495"/>
    <cellStyle name="T_CDKT_QD ke hoach dau thau 2 2" xfId="6496"/>
    <cellStyle name="T_CDKT_QD ke hoach dau thau_BIEU KE HOACH  2015 (KTN 6.11 sua)" xfId="6497"/>
    <cellStyle name="T_CDKT_Tienluong" xfId="6498"/>
    <cellStyle name="T_CDKT_Tienluong 2" xfId="6499"/>
    <cellStyle name="T_CDKT_Tienluong 2 2" xfId="6500"/>
    <cellStyle name="T_CDKT_Tienluong_BIEU KE HOACH  2015 (KTN 6.11 sua)" xfId="6501"/>
    <cellStyle name="T_CDKT_Tong von ĐTPT" xfId="6502"/>
    <cellStyle name="T_CDKT_Tong von ĐTPT 2" xfId="6503"/>
    <cellStyle name="T_CDKT_Tong von ĐTPT 2 2" xfId="6504"/>
    <cellStyle name="T_CDKT_Tong von ĐTPT_BIEU KE HOACH  2015 (KTN 6.11 sua)" xfId="6505"/>
    <cellStyle name="T_cham diem Milk chu ky2-ANH MINH" xfId="6506"/>
    <cellStyle name="T_cham diem Milk chu ky2-ANH MINH 2" xfId="6507"/>
    <cellStyle name="T_cham diem Milk chu ky2-ANH MINH_CT 134" xfId="6508"/>
    <cellStyle name="T_cham trung bay ck 1 m.Bac milk co ke 2" xfId="6509"/>
    <cellStyle name="T_cham trung bay ck 1 m.Bac milk co ke 2 2" xfId="6510"/>
    <cellStyle name="T_cham trung bay ck 1 m.Bac milk co ke 2_CT 134" xfId="6511"/>
    <cellStyle name="T_cham trung bay yao smart milk ck 2 mien Bac" xfId="6512"/>
    <cellStyle name="T_cham trung bay yao smart milk ck 2 mien Bac 2" xfId="6513"/>
    <cellStyle name="T_cham trung bay yao smart milk ck 2 mien Bac_CT 134" xfId="6514"/>
    <cellStyle name="T_Chuan bi dau tu nam 2008" xfId="6515"/>
    <cellStyle name="T_Chuan bi dau tu nam 2008 2" xfId="6516"/>
    <cellStyle name="T_Chuan bi dau tu nam 2008_CT 134" xfId="6517"/>
    <cellStyle name="T_cong bo ĐGCM ĐB nam 2008" xfId="6518"/>
    <cellStyle name="T_cong bo ĐGCM ĐB nam 2008 2" xfId="6519"/>
    <cellStyle name="T_cong bo ĐGCM ĐB nam 2008 2 2" xfId="6520"/>
    <cellStyle name="T_cong bo ĐGCM ĐB nam 2008_BIEU KE HOACH  2015 (KTN 6.11 sua)" xfId="6521"/>
    <cellStyle name="T_cong bo ĐGCM ĐB nam 2008_GVL" xfId="6522"/>
    <cellStyle name="T_cong bo ĐGCM ĐB nam 2008_GVL 2" xfId="6523"/>
    <cellStyle name="T_cong bo ĐGCM ĐB nam 2008_GVL 2 2" xfId="6524"/>
    <cellStyle name="T_cong bo ĐGCM ĐB nam 2008_GVL_BIEU KE HOACH  2015 (KTN 6.11 sua)" xfId="6525"/>
    <cellStyle name="T_Copy of Bao cao  XDCB 7 thang nam 2008_So KH&amp;DT SUA" xfId="6526"/>
    <cellStyle name="T_Copy of Bao cao  XDCB 7 thang nam 2008_So KH&amp;DT SUA 2" xfId="6527"/>
    <cellStyle name="T_Copy of Bao cao  XDCB 7 thang nam 2008_So KH&amp;DT SUA_CT 134" xfId="6528"/>
    <cellStyle name="T_Copy of Biểu BC điều chỉnh chỉ tiêu NN các huyện chia tách 404 ngay 23.5" xfId="6529"/>
    <cellStyle name="T_Copy of KH PHAN BO VON ĐỐI ỨNG NAM 2011 (30 TY phuong án gop WB)" xfId="6530"/>
    <cellStyle name="T_Copy of KH PHAN BO VON ĐỐI ỨNG NAM 2011 (30 TY phuong án gop WB) 2" xfId="6531"/>
    <cellStyle name="T_Copy of KH PHAN BO VON ĐỐI ỨNG NAM 2011 (30 TY phuong án gop WB)_BIEU KE HOACH  2015 (KTN 6.11 sua)" xfId="6532"/>
    <cellStyle name="T_Copy of SO THEO DOI SAN LUONG NAM 2007" xfId="6533"/>
    <cellStyle name="T_Copy of SO THEO DOI SAN LUONG NAM 2007 2" xfId="6534"/>
    <cellStyle name="T_Copy of SO THEO DOI SAN LUONG NAM 2007_BIEU KE HOACH  2015 (KTN 6.11 sua)" xfId="6535"/>
    <cellStyle name="T_CPK" xfId="6536"/>
    <cellStyle name="T_CPK 2" xfId="8659"/>
    <cellStyle name="T_CPK_Bao cao danh muc cac cong trinh tren dia ban huyen 4-2010" xfId="6537"/>
    <cellStyle name="T_CPK_Bieu chi tieu KH 2014 (Huy-04-11)" xfId="6538"/>
    <cellStyle name="T_CPK_Bieu chi tieu KH 2014 (Huy-04-11) 2" xfId="6539"/>
    <cellStyle name="T_CPK_bieu ke hoach dau thau" xfId="6540"/>
    <cellStyle name="T_CPK_bieu ke hoach dau thau 2" xfId="6541"/>
    <cellStyle name="T_CPK_bieu ke hoach dau thau 2 2" xfId="6542"/>
    <cellStyle name="T_CPK_bieu ke hoach dau thau truong mam non SKH" xfId="6543"/>
    <cellStyle name="T_CPK_bieu ke hoach dau thau truong mam non SKH 2" xfId="6544"/>
    <cellStyle name="T_CPK_bieu ke hoach dau thau truong mam non SKH 2 2" xfId="6545"/>
    <cellStyle name="T_CPK_bieu ke hoach dau thau truong mam non SKH_BIEU KE HOACH  2015 (KTN 6.11 sua)" xfId="6546"/>
    <cellStyle name="T_CPK_bieu ke hoach dau thau_BIEU KE HOACH  2015 (KTN 6.11 sua)" xfId="6547"/>
    <cellStyle name="T_CPK_bieu tong hop lai kh von 2011 gui phong TH-KTDN" xfId="6548"/>
    <cellStyle name="T_CPK_bieu tong hop lai kh von 2011 gui phong TH-KTDN 2" xfId="6549"/>
    <cellStyle name="T_CPK_bieu tong hop lai kh von 2011 gui phong TH-KTDN 2 2" xfId="6550"/>
    <cellStyle name="T_CPK_bieu tong hop lai kh von 2011 gui phong TH-KTDN_BIEU KE HOACH  2015 (KTN 6.11 sua)" xfId="6551"/>
    <cellStyle name="T_CPK_Book1" xfId="6552"/>
    <cellStyle name="T_CPK_Book1 2" xfId="6553"/>
    <cellStyle name="T_CPK_Book1 2 2" xfId="6554"/>
    <cellStyle name="T_CPK_Book1_1" xfId="6555"/>
    <cellStyle name="T_CPK_Book1_1 2" xfId="6556"/>
    <cellStyle name="T_CPK_Book1_1 2 2" xfId="6557"/>
    <cellStyle name="T_CPK_Book1_1_BIEU KE HOACH  2015 (KTN 6.11 sua)" xfId="6558"/>
    <cellStyle name="T_CPK_Book1_BIEU KE HOACH  2015 (KTN 6.11 sua)" xfId="6559"/>
    <cellStyle name="T_CPK_Book1_DTTD chieng chan Tham lai 29-9-2009" xfId="6560"/>
    <cellStyle name="T_CPK_Book1_DTTD chieng chan Tham lai 29-9-2009 2" xfId="6561"/>
    <cellStyle name="T_CPK_Book1_DTTD chieng chan Tham lai 29-9-2009 2 2" xfId="6562"/>
    <cellStyle name="T_CPK_Book1_DTTD chieng chan Tham lai 29-9-2009_BIEU KE HOACH  2015 (KTN 6.11 sua)" xfId="6563"/>
    <cellStyle name="T_CPK_Book1_Ke hoach 2010 (theo doi 11-8-2010)" xfId="6564"/>
    <cellStyle name="T_CPK_Book1_Ke hoach 2010 (theo doi 11-8-2010) 2" xfId="6565"/>
    <cellStyle name="T_CPK_Book1_Ke hoach 2010 (theo doi 11-8-2010) 2 2" xfId="6566"/>
    <cellStyle name="T_CPK_Book1_Ke hoach 2010 (theo doi 11-8-2010)_BIEU KE HOACH  2015 (KTN 6.11 sua)" xfId="6567"/>
    <cellStyle name="T_CPK_Book1_ke hoach dau thau 30-6-2010" xfId="6568"/>
    <cellStyle name="T_CPK_Book1_ke hoach dau thau 30-6-2010 2" xfId="6569"/>
    <cellStyle name="T_CPK_Book1_ke hoach dau thau 30-6-2010 2 2" xfId="6570"/>
    <cellStyle name="T_CPK_Book1_ke hoach dau thau 30-6-2010_BIEU KE HOACH  2015 (KTN 6.11 sua)" xfId="6571"/>
    <cellStyle name="T_CPK_Copy of KH PHAN BO VON ĐỐI ỨNG NAM 2011 (30 TY phuong án gop WB)" xfId="6572"/>
    <cellStyle name="T_CPK_Copy of KH PHAN BO VON ĐỐI ỨNG NAM 2011 (30 TY phuong án gop WB) 2" xfId="6573"/>
    <cellStyle name="T_CPK_Copy of KH PHAN BO VON ĐỐI ỨNG NAM 2011 (30 TY phuong án gop WB) 2 2" xfId="6574"/>
    <cellStyle name="T_CPK_Copy of KH PHAN BO VON ĐỐI ỨNG NAM 2011 (30 TY phuong án gop WB)_BIEU KE HOACH  2015 (KTN 6.11 sua)" xfId="6575"/>
    <cellStyle name="T_CPK_DTTD chieng chan Tham lai 29-9-2009" xfId="6576"/>
    <cellStyle name="T_CPK_DTTD chieng chan Tham lai 29-9-2009 2" xfId="6577"/>
    <cellStyle name="T_CPK_DTTD chieng chan Tham lai 29-9-2009 2 2" xfId="6578"/>
    <cellStyle name="T_CPK_DTTD chieng chan Tham lai 29-9-2009_BIEU KE HOACH  2015 (KTN 6.11 sua)" xfId="6579"/>
    <cellStyle name="T_CPK_dự toán 30a 2013" xfId="6580"/>
    <cellStyle name="T_CPK_Du toan nuoc San Thang (GD2)" xfId="6581"/>
    <cellStyle name="T_CPK_Du toan nuoc San Thang (GD2) 2" xfId="6582"/>
    <cellStyle name="T_CPK_Du toan nuoc San Thang (GD2) 2 2" xfId="6583"/>
    <cellStyle name="T_CPK_Du toan nuoc San Thang (GD2)_BIEU KE HOACH  2015 (KTN 6.11 sua)" xfId="6584"/>
    <cellStyle name="T_CPK_Ke hoach 2010 (theo doi 11-8-2010)" xfId="6585"/>
    <cellStyle name="T_CPK_Ke hoach 2010 (theo doi 11-8-2010) 2" xfId="6586"/>
    <cellStyle name="T_CPK_Ke hoach 2010 (theo doi 11-8-2010) 2 2" xfId="6587"/>
    <cellStyle name="T_CPK_Ke hoach 2010 (theo doi 11-8-2010)_BIEU KE HOACH  2015 (KTN 6.11 sua)" xfId="6588"/>
    <cellStyle name="T_CPK_ke hoach dau thau 30-6-2010" xfId="6589"/>
    <cellStyle name="T_CPK_ke hoach dau thau 30-6-2010 2" xfId="6590"/>
    <cellStyle name="T_CPK_ke hoach dau thau 30-6-2010 2 2" xfId="6591"/>
    <cellStyle name="T_CPK_ke hoach dau thau 30-6-2010_BIEU KE HOACH  2015 (KTN 6.11 sua)" xfId="6592"/>
    <cellStyle name="T_CPK_KH Von 2012 gui BKH 1" xfId="6593"/>
    <cellStyle name="T_CPK_KH Von 2012 gui BKH 1 2" xfId="6594"/>
    <cellStyle name="T_CPK_KH Von 2012 gui BKH 1 2 2" xfId="6595"/>
    <cellStyle name="T_CPK_KH Von 2012 gui BKH 1_BIEU KE HOACH  2015 (KTN 6.11 sua)" xfId="6596"/>
    <cellStyle name="T_CPK_QD ke hoach dau thau" xfId="6597"/>
    <cellStyle name="T_CPK_QD ke hoach dau thau 2" xfId="6598"/>
    <cellStyle name="T_CPK_QD ke hoach dau thau 2 2" xfId="6599"/>
    <cellStyle name="T_CPK_QD ke hoach dau thau_BIEU KE HOACH  2015 (KTN 6.11 sua)" xfId="6600"/>
    <cellStyle name="T_CPK_Ra soat KH von 2011 (Huy-11-11-11)" xfId="6601"/>
    <cellStyle name="T_CPK_Ra soat KH von 2011 (Huy-11-11-11) 2" xfId="6602"/>
    <cellStyle name="T_CPK_Ra soat KH von 2011 (Huy-11-11-11) 2 2" xfId="6603"/>
    <cellStyle name="T_CPK_Ra soat KH von 2011 (Huy-11-11-11)_BIEU KE HOACH  2015 (KTN 6.11 sua)" xfId="6604"/>
    <cellStyle name="T_CPK_tien luong" xfId="6605"/>
    <cellStyle name="T_CPK_Tien luong chuan 01" xfId="6606"/>
    <cellStyle name="T_CPK_tinh toan hoang ha" xfId="6607"/>
    <cellStyle name="T_CPK_tinh toan hoang ha 2" xfId="6608"/>
    <cellStyle name="T_CPK_tinh toan hoang ha 2 2" xfId="6609"/>
    <cellStyle name="T_CPK_tinh toan hoang ha_BIEU KE HOACH  2015 (KTN 6.11 sua)" xfId="6610"/>
    <cellStyle name="T_CPK_Tong von ĐTPT" xfId="6611"/>
    <cellStyle name="T_CPK_Tong von ĐTPT 2" xfId="6612"/>
    <cellStyle name="T_CPK_Tong von ĐTPT 2 2" xfId="6613"/>
    <cellStyle name="T_CPK_Tong von ĐTPT_BIEU KE HOACH  2015 (KTN 6.11 sua)" xfId="6614"/>
    <cellStyle name="T_CPK_Viec Huy dang lam" xfId="6615"/>
    <cellStyle name="T_CPK_Viec Huy dang lam_CT 134" xfId="6616"/>
    <cellStyle name="T_CTMTQG 2008" xfId="6617"/>
    <cellStyle name="T_CTMTQG 2008 2" xfId="6618"/>
    <cellStyle name="T_CTMTQG 2008_Bieu mau danh muc du an thuoc CTMTQG nam 2008" xfId="6619"/>
    <cellStyle name="T_CTMTQG 2008_Bieu mau danh muc du an thuoc CTMTQG nam 2008 2" xfId="6620"/>
    <cellStyle name="T_CTMTQG 2008_Bieu mau danh muc du an thuoc CTMTQG nam 2008_CT 134" xfId="6621"/>
    <cellStyle name="T_CTMTQG 2008_CT 134" xfId="6622"/>
    <cellStyle name="T_CTMTQG 2008_Hi-Tong hop KQ phan bo KH nam 08- LD fong giao 15-11-08" xfId="6623"/>
    <cellStyle name="T_CTMTQG 2008_Hi-Tong hop KQ phan bo KH nam 08- LD fong giao 15-11-08 2" xfId="6624"/>
    <cellStyle name="T_CTMTQG 2008_Hi-Tong hop KQ phan bo KH nam 08- LD fong giao 15-11-08_CT 134" xfId="6625"/>
    <cellStyle name="T_CTMTQG 2008_Ket qua thuc hien nam 2008" xfId="6626"/>
    <cellStyle name="T_CTMTQG 2008_Ket qua thuc hien nam 2008 2" xfId="6627"/>
    <cellStyle name="T_CTMTQG 2008_Ket qua thuc hien nam 2008_CT 134" xfId="6628"/>
    <cellStyle name="T_CTMTQG 2008_KH XDCB_2008 lan 1" xfId="6629"/>
    <cellStyle name="T_CTMTQG 2008_KH XDCB_2008 lan 1 2" xfId="6630"/>
    <cellStyle name="T_CTMTQG 2008_KH XDCB_2008 lan 1 sua ngay 27-10" xfId="6631"/>
    <cellStyle name="T_CTMTQG 2008_KH XDCB_2008 lan 1 sua ngay 27-10 2" xfId="6632"/>
    <cellStyle name="T_CTMTQG 2008_KH XDCB_2008 lan 1 sua ngay 27-10_CT 134" xfId="6633"/>
    <cellStyle name="T_CTMTQG 2008_KH XDCB_2008 lan 1_CT 134" xfId="6634"/>
    <cellStyle name="T_CTMTQG 2008_KH XDCB_2008 lan 2 sua ngay 10-11" xfId="6635"/>
    <cellStyle name="T_CTMTQG 2008_KH XDCB_2008 lan 2 sua ngay 10-11 2" xfId="6636"/>
    <cellStyle name="T_CTMTQG 2008_KH XDCB_2008 lan 2 sua ngay 10-11_CT 134" xfId="6637"/>
    <cellStyle name="T_danh sach chua nop bcao trung bay sua chua  tinh den 1-3-06" xfId="6638"/>
    <cellStyle name="T_danh sach chua nop bcao trung bay sua chua  tinh den 1-3-06 2" xfId="6639"/>
    <cellStyle name="T_danh sach chua nop bcao trung bay sua chua  tinh den 1-3-06_CT 134" xfId="6640"/>
    <cellStyle name="T_Danh Sach ho ngheo" xfId="6641"/>
    <cellStyle name="T_Danh sach KH TB MilkYomilk Yao  Smart chu ky 2-Vinh Thang" xfId="6642"/>
    <cellStyle name="T_Danh sach KH TB MilkYomilk Yao  Smart chu ky 2-Vinh Thang 2" xfId="6643"/>
    <cellStyle name="T_Danh sach KH TB MilkYomilk Yao  Smart chu ky 2-Vinh Thang_CT 134" xfId="6644"/>
    <cellStyle name="T_Danh sach KH trung bay MilkYomilk co ke chu ky 2-Vinh Thang" xfId="6645"/>
    <cellStyle name="T_Danh sach KH trung bay MilkYomilk co ke chu ky 2-Vinh Thang 2" xfId="6646"/>
    <cellStyle name="T_Danh sach KH trung bay MilkYomilk co ke chu ky 2-Vinh Thang_CT 134" xfId="6647"/>
    <cellStyle name="T_DON GIA" xfId="6648"/>
    <cellStyle name="T_DON GIA 2" xfId="6649"/>
    <cellStyle name="T_Don gia chi tiet" xfId="6650"/>
    <cellStyle name="T_Don gia chi tiet 2" xfId="6651"/>
    <cellStyle name="T_Don gia chi tiet_BIEU KE HOACH  2015 (KTN 6.11 sua)" xfId="6652"/>
    <cellStyle name="T_DON GIA_BIEU KE HOACH  2015 (KTN 6.11 sua)" xfId="6653"/>
    <cellStyle name="T_DONGIA" xfId="6654"/>
    <cellStyle name="T_DONGIA 2" xfId="6655"/>
    <cellStyle name="T_DONGIA_BIEU KE HOACH  2015 (KTN 6.11 sua)" xfId="6656"/>
    <cellStyle name="T_DSACH MILK YO MILK CK 2 M.BAC" xfId="6657"/>
    <cellStyle name="T_DSACH MILK YO MILK CK 2 M.BAC 2" xfId="6658"/>
    <cellStyle name="T_DSACH MILK YO MILK CK 2 M.BAC_CT 134" xfId="6659"/>
    <cellStyle name="T_DSKH Tbay Milk , Yomilk CK 2 Vu Thi Hanh" xfId="6660"/>
    <cellStyle name="T_DSKH Tbay Milk , Yomilk CK 2 Vu Thi Hanh 2" xfId="6661"/>
    <cellStyle name="T_DSKH Tbay Milk , Yomilk CK 2 Vu Thi Hanh_CT 134" xfId="6662"/>
    <cellStyle name="T_DT Nha Da nang" xfId="6663"/>
    <cellStyle name="T_DT Nha Da nang 2" xfId="6664"/>
    <cellStyle name="T_DT Nha Da nang_BIEU KE HOACH  2015 (KTN 6.11 sua)" xfId="6665"/>
    <cellStyle name="T_DT NHA KHACH -12" xfId="6666"/>
    <cellStyle name="T_DT NHA KHACH -12 2" xfId="6667"/>
    <cellStyle name="T_DT NHA KHACH -12_BIEU KE HOACH  2015 (KTN 6.11 sua)" xfId="6668"/>
    <cellStyle name="T_DT Thanh 2008.xls" xfId="6669"/>
    <cellStyle name="T_DT Thanh 2008.xls 2" xfId="6670"/>
    <cellStyle name="T_DT Thanh 2008.xls_CT 134" xfId="6671"/>
    <cellStyle name="T_DT Thanh 2008.xls_GVL" xfId="6672"/>
    <cellStyle name="T_DT Thanh 2008.xls_GVL 2" xfId="6673"/>
    <cellStyle name="T_DT Thanh 2008.xls_GVL_BIEU KE HOACH  2015 (KTN 6.11 sua)" xfId="6674"/>
    <cellStyle name="T_DT tieu hoc diem TDC ban Cho 28-02-09" xfId="6675"/>
    <cellStyle name="T_DT tieu hoc diem TDC ban Cho 28-02-09 2" xfId="6676"/>
    <cellStyle name="T_DT tieu hoc diem TDC ban Cho 28-02-09_BIEU KE HOACH  2015 (KTN 6.11 sua)" xfId="6677"/>
    <cellStyle name="T_DT truong THPT  quyet thang tinh 04-3-09" xfId="6678"/>
    <cellStyle name="T_DT van ho" xfId="6679"/>
    <cellStyle name="T_DT van ho 2" xfId="6680"/>
    <cellStyle name="T_DT van ho_CT 134" xfId="6681"/>
    <cellStyle name="T_DT van ho_GVL" xfId="6682"/>
    <cellStyle name="T_DT van ho_GVL 2" xfId="6683"/>
    <cellStyle name="T_DT van ho_GVL_BIEU KE HOACH  2015 (KTN 6.11 sua)" xfId="6684"/>
    <cellStyle name="T_dtTL598G1." xfId="6685"/>
    <cellStyle name="T_dtTL598G1. 2" xfId="6686"/>
    <cellStyle name="T_dtTL598G1._BIEU KE HOACH  2015 (KTN 6.11 sua)" xfId="6687"/>
    <cellStyle name="T_dtTL598G1._bieu ke hoach dau thau" xfId="6688"/>
    <cellStyle name="T_dtTL598G1._bieu ke hoach dau thau 2" xfId="6689"/>
    <cellStyle name="T_dtTL598G1._bieu ke hoach dau thau truong mam non SKH" xfId="6690"/>
    <cellStyle name="T_dtTL598G1._bieu ke hoach dau thau truong mam non SKH 2" xfId="6691"/>
    <cellStyle name="T_dtTL598G1._bieu ke hoach dau thau truong mam non SKH_BIEU KE HOACH  2015 (KTN 6.11 sua)" xfId="6692"/>
    <cellStyle name="T_dtTL598G1._bieu ke hoach dau thau_BIEU KE HOACH  2015 (KTN 6.11 sua)" xfId="6693"/>
    <cellStyle name="T_dtTL598G1._bieu tong hop lai kh von 2011 gui phong TH-KTDN" xfId="6694"/>
    <cellStyle name="T_dtTL598G1._bieu tong hop lai kh von 2011 gui phong TH-KTDN 2" xfId="6695"/>
    <cellStyle name="T_dtTL598G1._bieu tong hop lai kh von 2011 gui phong TH-KTDN_BIEU KE HOACH  2015 (KTN 6.11 sua)" xfId="6696"/>
    <cellStyle name="T_dtTL598G1._Book1" xfId="6697"/>
    <cellStyle name="T_dtTL598G1._Book1 2" xfId="6698"/>
    <cellStyle name="T_dtTL598G1._Book1_BIEU KE HOACH  2015 (KTN 6.11 sua)" xfId="6699"/>
    <cellStyle name="T_dtTL598G1._Book1_Ke hoach 2010 (theo doi 11-8-2010)" xfId="6700"/>
    <cellStyle name="T_dtTL598G1._Book1_Ke hoach 2010 (theo doi 11-8-2010) 2" xfId="6701"/>
    <cellStyle name="T_dtTL598G1._Book1_Ke hoach 2010 (theo doi 11-8-2010)_CT 134" xfId="6702"/>
    <cellStyle name="T_dtTL598G1._Copy of KH PHAN BO VON ĐỐI ỨNG NAM 2011 (30 TY phuong án gop WB)" xfId="6703"/>
    <cellStyle name="T_dtTL598G1._Copy of KH PHAN BO VON ĐỐI ỨNG NAM 2011 (30 TY phuong án gop WB) 2" xfId="6704"/>
    <cellStyle name="T_dtTL598G1._Copy of KH PHAN BO VON ĐỐI ỨNG NAM 2011 (30 TY phuong án gop WB)_BIEU KE HOACH  2015 (KTN 6.11 sua)" xfId="6705"/>
    <cellStyle name="T_dtTL598G1._DT tieu hoc diem TDC ban Cho 28-02-09" xfId="6706"/>
    <cellStyle name="T_dtTL598G1._DT tieu hoc diem TDC ban Cho 28-02-09 2" xfId="6707"/>
    <cellStyle name="T_dtTL598G1._DT tieu hoc diem TDC ban Cho 28-02-09_BIEU KE HOACH  2015 (KTN 6.11 sua)" xfId="6708"/>
    <cellStyle name="T_dtTL598G1._DTTD chieng chan Tham lai 29-9-2009" xfId="6709"/>
    <cellStyle name="T_dtTL598G1._DTTD chieng chan Tham lai 29-9-2009 2" xfId="6710"/>
    <cellStyle name="T_dtTL598G1._DTTD chieng chan Tham lai 29-9-2009_BIEU KE HOACH  2015 (KTN 6.11 sua)" xfId="6711"/>
    <cellStyle name="T_dtTL598G1._GVL" xfId="6712"/>
    <cellStyle name="T_dtTL598G1._GVL 2" xfId="6713"/>
    <cellStyle name="T_dtTL598G1._GVL_BIEU KE HOACH  2015 (KTN 6.11 sua)" xfId="6714"/>
    <cellStyle name="T_dtTL598G1._Ke hoach 2010 (theo doi 11-8-2010)" xfId="6715"/>
    <cellStyle name="T_dtTL598G1._Ke hoach 2010 (theo doi 11-8-2010) 2" xfId="6716"/>
    <cellStyle name="T_dtTL598G1._Ke hoach 2010 (theo doi 11-8-2010)_BIEU KE HOACH  2015 (KTN 6.11 sua)" xfId="6717"/>
    <cellStyle name="T_dtTL598G1._ke hoach dau thau 30-6-2010" xfId="6718"/>
    <cellStyle name="T_dtTL598G1._ke hoach dau thau 30-6-2010 2" xfId="6719"/>
    <cellStyle name="T_dtTL598G1._ke hoach dau thau 30-6-2010_BIEU KE HOACH  2015 (KTN 6.11 sua)" xfId="6720"/>
    <cellStyle name="T_dtTL598G1._KH Von 2012 gui BKH 1" xfId="6721"/>
    <cellStyle name="T_dtTL598G1._KH Von 2012 gui BKH 1 2" xfId="6722"/>
    <cellStyle name="T_dtTL598G1._KH Von 2012 gui BKH 1_BIEU KE HOACH  2015 (KTN 6.11 sua)" xfId="6723"/>
    <cellStyle name="T_dtTL598G1._QD ke hoach dau thau" xfId="6724"/>
    <cellStyle name="T_dtTL598G1._QD ke hoach dau thau 2" xfId="6725"/>
    <cellStyle name="T_dtTL598G1._QD ke hoach dau thau_BIEU KE HOACH  2015 (KTN 6.11 sua)" xfId="6726"/>
    <cellStyle name="T_dtTL598G1._Tienluong" xfId="6727"/>
    <cellStyle name="T_dtTL598G1._Tienluong 2" xfId="6728"/>
    <cellStyle name="T_dtTL598G1._Tienluong_BIEU KE HOACH  2015 (KTN 6.11 sua)" xfId="6729"/>
    <cellStyle name="T_dtTL598G1._tinh toan hoang ha" xfId="6730"/>
    <cellStyle name="T_dtTL598G1._tinh toan hoang ha 2" xfId="6731"/>
    <cellStyle name="T_dtTL598G1._tinh toan hoang ha_BIEU KE HOACH  2015 (KTN 6.11 sua)" xfId="6732"/>
    <cellStyle name="T_dtTL598G1._Tong von ĐTPT" xfId="6733"/>
    <cellStyle name="T_dtTL598G1._Tong von ĐTPT 2" xfId="6734"/>
    <cellStyle name="T_dtTL598G1._Tong von ĐTPT_BIEU KE HOACH  2015 (KTN 6.11 sua)" xfId="6735"/>
    <cellStyle name="T_Du an khoi cong moi nam 2010" xfId="6736"/>
    <cellStyle name="T_Du an khoi cong moi nam 2010 2" xfId="6737"/>
    <cellStyle name="T_Du an khoi cong moi nam 2010_CT 134" xfId="6738"/>
    <cellStyle name="T_DU AN TKQH VA CHUAN BI DAU TU NAM 2007 sua ngay 9-11" xfId="6739"/>
    <cellStyle name="T_DU AN TKQH VA CHUAN BI DAU TU NAM 2007 sua ngay 9-11 2" xfId="6740"/>
    <cellStyle name="T_DU AN TKQH VA CHUAN BI DAU TU NAM 2007 sua ngay 9-11_Bieu mau danh muc du an thuoc CTMTQG nam 2008" xfId="6741"/>
    <cellStyle name="T_DU AN TKQH VA CHUAN BI DAU TU NAM 2007 sua ngay 9-11_Bieu mau danh muc du an thuoc CTMTQG nam 2008 2" xfId="6742"/>
    <cellStyle name="T_DU AN TKQH VA CHUAN BI DAU TU NAM 2007 sua ngay 9-11_Bieu mau danh muc du an thuoc CTMTQG nam 2008_CT 134" xfId="6743"/>
    <cellStyle name="T_DU AN TKQH VA CHUAN BI DAU TU NAM 2007 sua ngay 9-11_CT 134" xfId="6744"/>
    <cellStyle name="T_DU AN TKQH VA CHUAN BI DAU TU NAM 2007 sua ngay 9-11_Du an khoi cong moi nam 2010" xfId="6745"/>
    <cellStyle name="T_DU AN TKQH VA CHUAN BI DAU TU NAM 2007 sua ngay 9-11_Du an khoi cong moi nam 2010 2" xfId="6746"/>
    <cellStyle name="T_DU AN TKQH VA CHUAN BI DAU TU NAM 2007 sua ngay 9-11_Du an khoi cong moi nam 2010_CT 134" xfId="6747"/>
    <cellStyle name="T_DU AN TKQH VA CHUAN BI DAU TU NAM 2007 sua ngay 9-11_Ket qua phan bo von nam 2008" xfId="6748"/>
    <cellStyle name="T_DU AN TKQH VA CHUAN BI DAU TU NAM 2007 sua ngay 9-11_Ket qua phan bo von nam 2008 2" xfId="6749"/>
    <cellStyle name="T_DU AN TKQH VA CHUAN BI DAU TU NAM 2007 sua ngay 9-11_Ket qua phan bo von nam 2008_CT 134" xfId="6750"/>
    <cellStyle name="T_DU AN TKQH VA CHUAN BI DAU TU NAM 2007 sua ngay 9-11_KH XDCB_2008 lan 2 sua ngay 10-11" xfId="6751"/>
    <cellStyle name="T_DU AN TKQH VA CHUAN BI DAU TU NAM 2007 sua ngay 9-11_KH XDCB_2008 lan 2 sua ngay 10-11 2" xfId="6752"/>
    <cellStyle name="T_DU AN TKQH VA CHUAN BI DAU TU NAM 2007 sua ngay 9-11_KH XDCB_2008 lan 2 sua ngay 10-11_CT 134" xfId="6753"/>
    <cellStyle name="T_Dự kiến danh mục đầu tư NTM năm 2015" xfId="6754"/>
    <cellStyle name="T_DU THAO BCKT LChâu" xfId="6755"/>
    <cellStyle name="T_Du toan" xfId="6756"/>
    <cellStyle name="T_Du toan 2" xfId="6757"/>
    <cellStyle name="T_dự toán 30a 2013" xfId="6758"/>
    <cellStyle name="T_du toan dieu chinh  20-8-2006" xfId="6759"/>
    <cellStyle name="T_du toan dieu chinh  20-8-2006 2" xfId="6760"/>
    <cellStyle name="T_du toan dieu chinh  20-8-2006_BIEU KE HOACH  2015 (KTN 6.11 sua)" xfId="6761"/>
    <cellStyle name="T_du toan kho bac - Than Uyen" xfId="6762"/>
    <cellStyle name="T_du toan kho bac - Than Uyen_Bieu chi tieu KH 2014 (Huy-04-11)" xfId="6763"/>
    <cellStyle name="T_du toan kho bac - Than Uyen_Bieu chi tieu KH 2014 (Huy-04-11) 2" xfId="6764"/>
    <cellStyle name="T_du toan kho bac - Than Uyen_bieu ke hoach dau thau" xfId="6765"/>
    <cellStyle name="T_du toan kho bac - Than Uyen_bieu ke hoach dau thau 2" xfId="6766"/>
    <cellStyle name="T_du toan kho bac - Than Uyen_bieu ke hoach dau thau truong mam non SKH" xfId="6767"/>
    <cellStyle name="T_du toan kho bac - Than Uyen_bieu ke hoach dau thau truong mam non SKH 2" xfId="6768"/>
    <cellStyle name="T_du toan kho bac - Than Uyen_bieu ke hoach dau thau truong mam non SKH_BIEU KE HOACH  2015 (KTN 6.11 sua)" xfId="6769"/>
    <cellStyle name="T_du toan kho bac - Than Uyen_bieu ke hoach dau thau_BIEU KE HOACH  2015 (KTN 6.11 sua)" xfId="6770"/>
    <cellStyle name="T_du toan kho bac - Than Uyen_bieu tong hop lai kh von 2011 gui phong TH-KTDN" xfId="6771"/>
    <cellStyle name="T_du toan kho bac - Than Uyen_bieu tong hop lai kh von 2011 gui phong TH-KTDN 2" xfId="6772"/>
    <cellStyle name="T_du toan kho bac - Than Uyen_bieu tong hop lai kh von 2011 gui phong TH-KTDN_BIEU KE HOACH  2015 (KTN 6.11 sua)" xfId="6773"/>
    <cellStyle name="T_du toan kho bac - Than Uyen_Book1" xfId="6774"/>
    <cellStyle name="T_du toan kho bac - Than Uyen_Book1 2" xfId="6775"/>
    <cellStyle name="T_du toan kho bac - Than Uyen_Book1_BIEU KE HOACH  2015 (KTN 6.11 sua)" xfId="6776"/>
    <cellStyle name="T_du toan kho bac - Than Uyen_Book1_Ke hoach 2010 (theo doi 11-8-2010)" xfId="6777"/>
    <cellStyle name="T_du toan kho bac - Than Uyen_Book1_Ke hoach 2010 (theo doi 11-8-2010) 2" xfId="6778"/>
    <cellStyle name="T_du toan kho bac - Than Uyen_Book1_Ke hoach 2010 (theo doi 11-8-2010)_BIEU KE HOACH  2015 (KTN 6.11 sua)" xfId="6779"/>
    <cellStyle name="T_du toan kho bac - Than Uyen_Book1_ke hoach dau thau 30-6-2010" xfId="6780"/>
    <cellStyle name="T_du toan kho bac - Than Uyen_Book1_ke hoach dau thau 30-6-2010 2" xfId="6781"/>
    <cellStyle name="T_du toan kho bac - Than Uyen_Book1_ke hoach dau thau 30-6-2010_BIEU KE HOACH  2015 (KTN 6.11 sua)" xfId="6782"/>
    <cellStyle name="T_du toan kho bac - Than Uyen_Copy of KH PHAN BO VON ĐỐI ỨNG NAM 2011 (30 TY phuong án gop WB)" xfId="6783"/>
    <cellStyle name="T_du toan kho bac - Than Uyen_Copy of KH PHAN BO VON ĐỐI ỨNG NAM 2011 (30 TY phuong án gop WB) 2" xfId="6784"/>
    <cellStyle name="T_du toan kho bac - Than Uyen_Copy of KH PHAN BO VON ĐỐI ỨNG NAM 2011 (30 TY phuong án gop WB)_BIEU KE HOACH  2015 (KTN 6.11 sua)" xfId="6785"/>
    <cellStyle name="T_du toan kho bac - Than Uyen_DTTD chieng chan Tham lai 29-9-2009" xfId="6786"/>
    <cellStyle name="T_du toan kho bac - Than Uyen_DTTD chieng chan Tham lai 29-9-2009 2" xfId="6787"/>
    <cellStyle name="T_du toan kho bac - Than Uyen_DTTD chieng chan Tham lai 29-9-2009_BIEU KE HOACH  2015 (KTN 6.11 sua)" xfId="6788"/>
    <cellStyle name="T_du toan kho bac - Than Uyen_dự toán 30a 2013" xfId="6789"/>
    <cellStyle name="T_du toan kho bac - Than Uyen_Du toan nuoc San Thang (GD2)" xfId="6790"/>
    <cellStyle name="T_du toan kho bac - Than Uyen_Du toan nuoc San Thang (GD2) 2" xfId="6791"/>
    <cellStyle name="T_du toan kho bac - Than Uyen_Du toan nuoc San Thang (GD2)_BIEU KE HOACH  2015 (KTN 6.11 sua)" xfId="6792"/>
    <cellStyle name="T_du toan kho bac - Than Uyen_Ke hoach 2010 (theo doi 11-8-2010)" xfId="6793"/>
    <cellStyle name="T_du toan kho bac - Than Uyen_Ke hoach 2010 (theo doi 11-8-2010) 2" xfId="6794"/>
    <cellStyle name="T_du toan kho bac - Than Uyen_Ke hoach 2010 (theo doi 11-8-2010)_BIEU KE HOACH  2015 (KTN 6.11 sua)" xfId="6795"/>
    <cellStyle name="T_du toan kho bac - Than Uyen_ke hoach dau thau 30-6-2010" xfId="6796"/>
    <cellStyle name="T_du toan kho bac - Than Uyen_ke hoach dau thau 30-6-2010 2" xfId="6797"/>
    <cellStyle name="T_du toan kho bac - Than Uyen_ke hoach dau thau 30-6-2010_BIEU KE HOACH  2015 (KTN 6.11 sua)" xfId="6798"/>
    <cellStyle name="T_du toan kho bac - Than Uyen_KH Von 2012 gui BKH 1" xfId="6799"/>
    <cellStyle name="T_du toan kho bac - Than Uyen_KH Von 2012 gui BKH 1 2" xfId="6800"/>
    <cellStyle name="T_du toan kho bac - Than Uyen_KH Von 2012 gui BKH 1_BIEU KE HOACH  2015 (KTN 6.11 sua)" xfId="6801"/>
    <cellStyle name="T_du toan kho bac - Than Uyen_QD ke hoach dau thau" xfId="6802"/>
    <cellStyle name="T_du toan kho bac - Than Uyen_QD ke hoach dau thau 2" xfId="6803"/>
    <cellStyle name="T_du toan kho bac - Than Uyen_QD ke hoach dau thau_BIEU KE HOACH  2015 (KTN 6.11 sua)" xfId="6804"/>
    <cellStyle name="T_du toan kho bac - Than Uyen_Ra soat KH von 2011 (Huy-11-11-11)" xfId="6805"/>
    <cellStyle name="T_du toan kho bac - Than Uyen_Ra soat KH von 2011 (Huy-11-11-11) 2" xfId="6806"/>
    <cellStyle name="T_du toan kho bac - Than Uyen_Ra soat KH von 2011 (Huy-11-11-11)_BIEU KE HOACH  2015 (KTN 6.11 sua)" xfId="6807"/>
    <cellStyle name="T_du toan kho bac - Than Uyen_tinh toan hoang ha" xfId="6808"/>
    <cellStyle name="T_du toan kho bac - Than Uyen_tinh toan hoang ha 2" xfId="6809"/>
    <cellStyle name="T_du toan kho bac - Than Uyen_tinh toan hoang ha_BIEU KE HOACH  2015 (KTN 6.11 sua)" xfId="6810"/>
    <cellStyle name="T_du toan kho bac - Than Uyen_Tong von ĐTPT" xfId="6811"/>
    <cellStyle name="T_du toan kho bac - Than Uyen_Tong von ĐTPT 2" xfId="6812"/>
    <cellStyle name="T_du toan kho bac - Than Uyen_Tong von ĐTPT_BIEU KE HOACH  2015 (KTN 6.11 sua)" xfId="6813"/>
    <cellStyle name="T_du toan kho bac - Than Uyen_Viec Huy dang lam" xfId="6814"/>
    <cellStyle name="T_du toan kho bac - Than Uyen_Viec Huy dang lam_CT 134" xfId="6815"/>
    <cellStyle name="T_Du toan nuoc San Thang (GD2)" xfId="6816"/>
    <cellStyle name="T_Du toan nuoc San Thang (GD2) 2" xfId="6817"/>
    <cellStyle name="T_Du toan nuoc San Thang (GD2)_BIEU KE HOACH  2015 (KTN 6.11 sua)" xfId="6818"/>
    <cellStyle name="T_Du toan tham dinh (NSH Ban Moi)" xfId="6819"/>
    <cellStyle name="T_Du toan tham dinh (NSH Ban Moi) 2" xfId="6820"/>
    <cellStyle name="T_Du toan tham dinh (NSH Ban Moi)_CT 134" xfId="6821"/>
    <cellStyle name="T_Du toan tham dinh (NSH Ban Moi)_GVL" xfId="6822"/>
    <cellStyle name="T_Du toan tham dinh (NSH Ban Moi)_GVL 2" xfId="6823"/>
    <cellStyle name="T_Du toan tham dinh (NSH Ban Moi)_GVL_BIEU KE HOACH  2015 (KTN 6.11 sua)" xfId="6824"/>
    <cellStyle name="T_Du toan_BIEU KE HOACH  2015 (KTN 6.11 sua)" xfId="6825"/>
    <cellStyle name="T_DuToan92009Luong650" xfId="6826"/>
    <cellStyle name="T_DuToan92009Luong650 2" xfId="6827"/>
    <cellStyle name="T_DuToan92009Luong650_CT 134" xfId="6828"/>
    <cellStyle name="T_dutoanthuyloinamha" xfId="6829"/>
    <cellStyle name="T_dutoanthuyloinamha 2" xfId="6830"/>
    <cellStyle name="T_dutoanthuyloinamha_BIEU KE HOACH  2015 (KTN 6.11 sua)" xfId="6831"/>
    <cellStyle name="T_form ton kho CK 2 tuan 8" xfId="6832"/>
    <cellStyle name="T_form ton kho CK 2 tuan 8 2" xfId="6833"/>
    <cellStyle name="T_form ton kho CK 2 tuan 8_CT 134" xfId="6834"/>
    <cellStyle name="T_Gui Phai TTra TRUONG PTTH Ka Lang Hieu bo+Phu 17-8-09-" xfId="6835"/>
    <cellStyle name="T_GVL" xfId="6836"/>
    <cellStyle name="T_GVL 2" xfId="6837"/>
    <cellStyle name="T_GVL_BIEU KE HOACH  2015 (KTN 6.11 sua)" xfId="6838"/>
    <cellStyle name="T_HD TT1" xfId="6839"/>
    <cellStyle name="T_HD TT1 2" xfId="6840"/>
    <cellStyle name="T_HD TT1_BIEU KE HOACH  2015 (KTN 6.11 sua)" xfId="6841"/>
    <cellStyle name="T_Ho van xa khi" xfId="6842"/>
    <cellStyle name="T_Ho van xa khi 2" xfId="6843"/>
    <cellStyle name="T_Ho van xa khi_BIEU KE HOACH  2015 (KTN 6.11 sua)" xfId="6844"/>
    <cellStyle name="T_Ho van xa khi_bieu ke hoach dau thau" xfId="6845"/>
    <cellStyle name="T_Ho van xa khi_bieu ke hoach dau thau 2" xfId="6846"/>
    <cellStyle name="T_Ho van xa khi_bieu ke hoach dau thau truong mam non SKH" xfId="6847"/>
    <cellStyle name="T_Ho van xa khi_bieu ke hoach dau thau truong mam non SKH 2" xfId="6848"/>
    <cellStyle name="T_Ho van xa khi_bieu ke hoach dau thau truong mam non SKH_BIEU KE HOACH  2015 (KTN 6.11 sua)" xfId="6849"/>
    <cellStyle name="T_Ho van xa khi_bieu ke hoach dau thau_BIEU KE HOACH  2015 (KTN 6.11 sua)" xfId="6850"/>
    <cellStyle name="T_Ho van xa khi_Book1" xfId="6851"/>
    <cellStyle name="T_Ho van xa khi_Book1 2" xfId="6852"/>
    <cellStyle name="T_Ho van xa khi_Book1_BIEU KE HOACH  2015 (KTN 6.11 sua)" xfId="6853"/>
    <cellStyle name="T_Ho van xa khi_DTTD chieng chan Tham lai 29-9-2009" xfId="6854"/>
    <cellStyle name="T_Ho van xa khi_DTTD chieng chan Tham lai 29-9-2009 2" xfId="6855"/>
    <cellStyle name="T_Ho van xa khi_DTTD chieng chan Tham lai 29-9-2009_BIEU KE HOACH  2015 (KTN 6.11 sua)" xfId="6856"/>
    <cellStyle name="T_Ho van xa khi_Ke hoach 2010 (theo doi 11-8-2010)" xfId="6857"/>
    <cellStyle name="T_Ho van xa khi_Ke hoach 2010 (theo doi 11-8-2010) 2" xfId="6858"/>
    <cellStyle name="T_Ho van xa khi_Ke hoach 2010 (theo doi 11-8-2010)_BIEU KE HOACH  2015 (KTN 6.11 sua)" xfId="6859"/>
    <cellStyle name="T_Ho van xa khi_ke hoach dau thau 30-6-2010" xfId="6860"/>
    <cellStyle name="T_Ho van xa khi_ke hoach dau thau 30-6-2010 2" xfId="6861"/>
    <cellStyle name="T_Ho van xa khi_ke hoach dau thau 30-6-2010_BIEU KE HOACH  2015 (KTN 6.11 sua)" xfId="6862"/>
    <cellStyle name="T_Ho van xa khi_QD ke hoach dau thau" xfId="6863"/>
    <cellStyle name="T_Ho van xa khi_QD ke hoach dau thau 2" xfId="6864"/>
    <cellStyle name="T_Ho van xa khi_QD ke hoach dau thau_BIEU KE HOACH  2015 (KTN 6.11 sua)" xfId="6865"/>
    <cellStyle name="T_Ho van xa khi_tinh toan hoang ha" xfId="6866"/>
    <cellStyle name="T_Ho van xa khi_tinh toan hoang ha 2" xfId="6867"/>
    <cellStyle name="T_Ho van xa khi_tinh toan hoang ha_BIEU KE HOACH  2015 (KTN 6.11 sua)" xfId="6868"/>
    <cellStyle name="T_HoSo_THCS_T91.xlsDTNT" xfId="6869"/>
    <cellStyle name="T_HoSo_THCS_T91.xlsDTNT 2" xfId="6870"/>
    <cellStyle name="T_HoSo_THCS_T91.xlsDTNT_BIEU KE HOACH  2015 (KTN 6.11 sua)" xfId="6871"/>
    <cellStyle name="T_hothamdinh" xfId="6872"/>
    <cellStyle name="T_Ke hoach KTXH  nam 2009_PKT thang 11 nam 2008" xfId="6873"/>
    <cellStyle name="T_Ke hoach KTXH  nam 2009_PKT thang 11 nam 2008 2" xfId="6874"/>
    <cellStyle name="T_Ke hoach KTXH  nam 2009_PKT thang 11 nam 2008_CT 134" xfId="6875"/>
    <cellStyle name="T_Ke khai di Thanh Hoa" xfId="6876"/>
    <cellStyle name="T_Ket qua dau thau" xfId="6877"/>
    <cellStyle name="T_Ket qua dau thau 2" xfId="6878"/>
    <cellStyle name="T_Ket qua dau thau_CT 134" xfId="6879"/>
    <cellStyle name="T_Ket qua phan bo von nam 2008" xfId="6880"/>
    <cellStyle name="T_Ket qua phan bo von nam 2008 2" xfId="6881"/>
    <cellStyle name="T_Ket qua phan bo von nam 2008_CT 134" xfId="6882"/>
    <cellStyle name="T_KH Von 2012 gui BKH 2" xfId="6883"/>
    <cellStyle name="T_KH Von 2012 gui BKH 2 2" xfId="6884"/>
    <cellStyle name="T_KH Von 2012 gui BKH 2_BIEU KE HOACH  2015 (KTN 6.11 sua)" xfId="6885"/>
    <cellStyle name="T_KH XDCB_2008 lan 2 sua ngay 10-11" xfId="6886"/>
    <cellStyle name="T_KH XDCB_2008 lan 2 sua ngay 10-11 2" xfId="6887"/>
    <cellStyle name="T_KH XDCB_2008 lan 2 sua ngay 10-11_CT 134" xfId="6888"/>
    <cellStyle name="T_Khao satD1" xfId="6889"/>
    <cellStyle name="T_Khao satD1 2" xfId="6890"/>
    <cellStyle name="T_Khao satD1_BIEU KE HOACH  2015 (KTN 6.11 sua)" xfId="6891"/>
    <cellStyle name="T_Khao satD1_bieu ke hoach dau thau" xfId="6892"/>
    <cellStyle name="T_Khao satD1_bieu ke hoach dau thau 2" xfId="6893"/>
    <cellStyle name="T_Khao satD1_bieu ke hoach dau thau truong mam non SKH" xfId="6894"/>
    <cellStyle name="T_Khao satD1_bieu ke hoach dau thau truong mam non SKH 2" xfId="6895"/>
    <cellStyle name="T_Khao satD1_bieu ke hoach dau thau truong mam non SKH_BIEU KE HOACH  2015 (KTN 6.11 sua)" xfId="6896"/>
    <cellStyle name="T_Khao satD1_bieu ke hoach dau thau_BIEU KE HOACH  2015 (KTN 6.11 sua)" xfId="6897"/>
    <cellStyle name="T_Khao satD1_bieu tong hop lai kh von 2011 gui phong TH-KTDN" xfId="6898"/>
    <cellStyle name="T_Khao satD1_bieu tong hop lai kh von 2011 gui phong TH-KTDN 2" xfId="6899"/>
    <cellStyle name="T_Khao satD1_bieu tong hop lai kh von 2011 gui phong TH-KTDN_BIEU KE HOACH  2015 (KTN 6.11 sua)" xfId="6900"/>
    <cellStyle name="T_Khao satD1_Book1" xfId="6901"/>
    <cellStyle name="T_Khao satD1_Book1 2" xfId="6902"/>
    <cellStyle name="T_Khao satD1_Book1_BIEU KE HOACH  2015 (KTN 6.11 sua)" xfId="6903"/>
    <cellStyle name="T_Khao satD1_Book1_Ke hoach 2010 (theo doi 11-8-2010)" xfId="6904"/>
    <cellStyle name="T_Khao satD1_Book1_Ke hoach 2010 (theo doi 11-8-2010) 2" xfId="6905"/>
    <cellStyle name="T_Khao satD1_Book1_Ke hoach 2010 (theo doi 11-8-2010)_CT 134" xfId="6906"/>
    <cellStyle name="T_Khao satD1_Copy of KH PHAN BO VON ĐỐI ỨNG NAM 2011 (30 TY phuong án gop WB)" xfId="6907"/>
    <cellStyle name="T_Khao satD1_Copy of KH PHAN BO VON ĐỐI ỨNG NAM 2011 (30 TY phuong án gop WB) 2" xfId="6908"/>
    <cellStyle name="T_Khao satD1_Copy of KH PHAN BO VON ĐỐI ỨNG NAM 2011 (30 TY phuong án gop WB)_BIEU KE HOACH  2015 (KTN 6.11 sua)" xfId="6909"/>
    <cellStyle name="T_Khao satD1_DT tieu hoc diem TDC ban Cho 28-02-09" xfId="6910"/>
    <cellStyle name="T_Khao satD1_DT tieu hoc diem TDC ban Cho 28-02-09 2" xfId="6911"/>
    <cellStyle name="T_Khao satD1_DT tieu hoc diem TDC ban Cho 28-02-09_BIEU KE HOACH  2015 (KTN 6.11 sua)" xfId="6912"/>
    <cellStyle name="T_Khao satD1_DTTD chieng chan Tham lai 29-9-2009" xfId="6913"/>
    <cellStyle name="T_Khao satD1_DTTD chieng chan Tham lai 29-9-2009 2" xfId="6914"/>
    <cellStyle name="T_Khao satD1_DTTD chieng chan Tham lai 29-9-2009_BIEU KE HOACH  2015 (KTN 6.11 sua)" xfId="6915"/>
    <cellStyle name="T_Khao satD1_GVL" xfId="6916"/>
    <cellStyle name="T_Khao satD1_GVL 2" xfId="6917"/>
    <cellStyle name="T_Khao satD1_GVL_BIEU KE HOACH  2015 (KTN 6.11 sua)" xfId="6918"/>
    <cellStyle name="T_Khao satD1_Ke hoach 2010 (theo doi 11-8-2010)" xfId="6919"/>
    <cellStyle name="T_Khao satD1_Ke hoach 2010 (theo doi 11-8-2010) 2" xfId="6920"/>
    <cellStyle name="T_Khao satD1_Ke hoach 2010 (theo doi 11-8-2010)_BIEU KE HOACH  2015 (KTN 6.11 sua)" xfId="6921"/>
    <cellStyle name="T_Khao satD1_ke hoach dau thau 30-6-2010" xfId="6922"/>
    <cellStyle name="T_Khao satD1_ke hoach dau thau 30-6-2010 2" xfId="6923"/>
    <cellStyle name="T_Khao satD1_ke hoach dau thau 30-6-2010_BIEU KE HOACH  2015 (KTN 6.11 sua)" xfId="6924"/>
    <cellStyle name="T_Khao satD1_KH Von 2012 gui BKH 1" xfId="6925"/>
    <cellStyle name="T_Khao satD1_KH Von 2012 gui BKH 1 2" xfId="6926"/>
    <cellStyle name="T_Khao satD1_KH Von 2012 gui BKH 1_BIEU KE HOACH  2015 (KTN 6.11 sua)" xfId="6927"/>
    <cellStyle name="T_Khao satD1_QD ke hoach dau thau" xfId="6928"/>
    <cellStyle name="T_Khao satD1_QD ke hoach dau thau 2" xfId="6929"/>
    <cellStyle name="T_Khao satD1_QD ke hoach dau thau_BIEU KE HOACH  2015 (KTN 6.11 sua)" xfId="6930"/>
    <cellStyle name="T_Khao satD1_Tienluong" xfId="6931"/>
    <cellStyle name="T_Khao satD1_Tienluong 2" xfId="6932"/>
    <cellStyle name="T_Khao satD1_Tienluong_BIEU KE HOACH  2015 (KTN 6.11 sua)" xfId="6933"/>
    <cellStyle name="T_Khao satD1_tinh toan hoang ha" xfId="6934"/>
    <cellStyle name="T_Khao satD1_tinh toan hoang ha 2" xfId="6935"/>
    <cellStyle name="T_Khao satD1_tinh toan hoang ha_BIEU KE HOACH  2015 (KTN 6.11 sua)" xfId="6936"/>
    <cellStyle name="T_Khao satD1_Tong von ĐTPT" xfId="6937"/>
    <cellStyle name="T_Khao satD1_Tong von ĐTPT 2" xfId="6938"/>
    <cellStyle name="T_Khao satD1_Tong von ĐTPT_BIEU KE HOACH  2015 (KTN 6.11 sua)" xfId="6939"/>
    <cellStyle name="T_Khoi luong §­êng èng" xfId="6940"/>
    <cellStyle name="T_Khoi luong §­êng èng 2" xfId="6941"/>
    <cellStyle name="T_Khoi luong §­êng èng_BIEU KE HOACH  2015 (KTN 6.11 sua)" xfId="6942"/>
    <cellStyle name="T_Khoi luong §­êng èng_bieu ke hoach dau thau" xfId="6943"/>
    <cellStyle name="T_Khoi luong §­êng èng_bieu ke hoach dau thau 2" xfId="6944"/>
    <cellStyle name="T_Khoi luong §­êng èng_bieu ke hoach dau thau truong mam non SKH" xfId="6945"/>
    <cellStyle name="T_Khoi luong §­êng èng_bieu ke hoach dau thau truong mam non SKH 2" xfId="6946"/>
    <cellStyle name="T_Khoi luong §­êng èng_bieu ke hoach dau thau truong mam non SKH_BIEU KE HOACH  2015 (KTN 6.11 sua)" xfId="6947"/>
    <cellStyle name="T_Khoi luong §­êng èng_bieu ke hoach dau thau_BIEU KE HOACH  2015 (KTN 6.11 sua)" xfId="6948"/>
    <cellStyle name="T_Khoi luong §­êng èng_Book1" xfId="6949"/>
    <cellStyle name="T_Khoi luong §­êng èng_Book1 2" xfId="6950"/>
    <cellStyle name="T_Khoi luong §­êng èng_Book1_BIEU KE HOACH  2015 (KTN 6.11 sua)" xfId="6951"/>
    <cellStyle name="T_Khoi luong §­êng èng_DTTD chieng chan Tham lai 29-9-2009" xfId="6952"/>
    <cellStyle name="T_Khoi luong §­êng èng_DTTD chieng chan Tham lai 29-9-2009 2" xfId="6953"/>
    <cellStyle name="T_Khoi luong §­êng èng_DTTD chieng chan Tham lai 29-9-2009_BIEU KE HOACH  2015 (KTN 6.11 sua)" xfId="6954"/>
    <cellStyle name="T_Khoi luong §­êng èng_Ke hoach 2010 (theo doi 11-8-2010)" xfId="6955"/>
    <cellStyle name="T_Khoi luong §­êng èng_Ke hoach 2010 (theo doi 11-8-2010) 2" xfId="6956"/>
    <cellStyle name="T_Khoi luong §­êng èng_Ke hoach 2010 (theo doi 11-8-2010)_BIEU KE HOACH  2015 (KTN 6.11 sua)" xfId="6957"/>
    <cellStyle name="T_Khoi luong §­êng èng_ke hoach dau thau 30-6-2010" xfId="6958"/>
    <cellStyle name="T_Khoi luong §­êng èng_ke hoach dau thau 30-6-2010 2" xfId="6959"/>
    <cellStyle name="T_Khoi luong §­êng èng_ke hoach dau thau 30-6-2010_BIEU KE HOACH  2015 (KTN 6.11 sua)" xfId="6960"/>
    <cellStyle name="T_Khoi luong §­êng èng_QD ke hoach dau thau" xfId="6961"/>
    <cellStyle name="T_Khoi luong §­êng èng_QD ke hoach dau thau 2" xfId="6962"/>
    <cellStyle name="T_Khoi luong §­êng èng_QD ke hoach dau thau_BIEU KE HOACH  2015 (KTN 6.11 sua)" xfId="6963"/>
    <cellStyle name="T_Khoi luong §­êng èng_tinh toan hoang ha" xfId="6964"/>
    <cellStyle name="T_Khoi luong §­êng èng_tinh toan hoang ha 2" xfId="6965"/>
    <cellStyle name="T_Khoi luong §­êng èng_tinh toan hoang ha_BIEU KE HOACH  2015 (KTN 6.11 sua)" xfId="6966"/>
    <cellStyle name="T_KL san nen Phieng Ot" xfId="6967"/>
    <cellStyle name="T_KL san nen Phieng Ot 2" xfId="6968"/>
    <cellStyle name="T_KL san nen Phieng Ot_BIEU KE HOACH  2015 (KTN 6.11 sua)" xfId="6969"/>
    <cellStyle name="T_Kldao dap" xfId="6970"/>
    <cellStyle name="T_Kldao dap 2" xfId="6971"/>
    <cellStyle name="T_Kldao dap_Bao cao TPCP" xfId="6972"/>
    <cellStyle name="T_Kldao dap_Bao cao TPCP 2" xfId="6973"/>
    <cellStyle name="T_Kldao dap_Bao cao TPCP_BIEU KE HOACH  2015 (KTN 6.11 sua)" xfId="6974"/>
    <cellStyle name="T_Kldao dap_BIEU KE HOACH  2015 (KTN 6.11 sua)" xfId="6975"/>
    <cellStyle name="T_Kldao dap_Book1" xfId="6976"/>
    <cellStyle name="T_Kldao dap_Book1 2" xfId="6977"/>
    <cellStyle name="T_Kldao dap_Book1_Bao cao TPCP" xfId="6978"/>
    <cellStyle name="T_Kldao dap_Book1_Bao cao TPCP 2" xfId="6979"/>
    <cellStyle name="T_Kldao dap_Book1_Bao cao TPCP_CT 134" xfId="6980"/>
    <cellStyle name="T_Kldao dap_Book1_BIEU KE HOACH  2015 (KTN 6.11 sua)" xfId="6981"/>
    <cellStyle name="T_Kldao dap_GVL" xfId="6982"/>
    <cellStyle name="T_Kldao dap_GVL 2" xfId="6983"/>
    <cellStyle name="T_Kldao dap_GVL_BIEU KE HOACH  2015 (KTN 6.11 sua)" xfId="6984"/>
    <cellStyle name="T_Kldao dap_Ke hoach 2010 (theo doi 11-8-2010)" xfId="6985"/>
    <cellStyle name="T_Kldao dap_Ke hoach 2010 (theo doi 11-8-2010) 2" xfId="6986"/>
    <cellStyle name="T_Kldao dap_Ke hoach 2010 (theo doi 11-8-2010)_CT 134" xfId="6987"/>
    <cellStyle name="T_KTOANKSAT" xfId="6988"/>
    <cellStyle name="T_KTOANKSAT 2" xfId="6989"/>
    <cellStyle name="T_KTOANKSAT_BIEU KE HOACH  2015 (KTN 6.11 sua)" xfId="6990"/>
    <cellStyle name="T_Luy ke thang 1.2016 lai chau" xfId="6991"/>
    <cellStyle name="T_MACRO DIR-PTVT-07" xfId="6992"/>
    <cellStyle name="T_MACRO DIR-PTVT-07 2" xfId="6993"/>
    <cellStyle name="T_MACRO DIR-PTVT-07_BIEU KE HOACH  2015 (KTN 6.11 sua)" xfId="6994"/>
    <cellStyle name="T_MACRO DIR-PTVT-07_GVL" xfId="6995"/>
    <cellStyle name="T_MACRO DIR-PTVT-07_GVL 2" xfId="6996"/>
    <cellStyle name="T_MACRO DIR-PTVT-07_GVL_BIEU KE HOACH  2015 (KTN 6.11 sua)" xfId="6997"/>
    <cellStyle name="T_MACRO DIR-PTVT-07_Ke hoach 2010 (theo doi 11-8-2010)" xfId="6998"/>
    <cellStyle name="T_MACRO DIR-PTVT-07_Ke hoach 2010 (theo doi 11-8-2010) 2" xfId="6999"/>
    <cellStyle name="T_MACRO DIR-PTVT-07_Ke hoach 2010 (theo doi 11-8-2010)_CT 134" xfId="7000"/>
    <cellStyle name="T_Me_Tri_6_07" xfId="7001"/>
    <cellStyle name="T_Me_Tri_6_07 2" xfId="7002"/>
    <cellStyle name="T_Me_Tri_6_07_BIEU KE HOACH  2015 (KTN 6.11 sua)" xfId="7003"/>
    <cellStyle name="T_N2 thay dat (N1-1)" xfId="7004"/>
    <cellStyle name="T_N2 thay dat (N1-1) 2" xfId="7005"/>
    <cellStyle name="T_N2 thay dat (N1-1)_BIEU KE HOACH  2015 (KTN 6.11 sua)" xfId="7006"/>
    <cellStyle name="T_Nha lop hoc 8 P" xfId="7007"/>
    <cellStyle name="T_Nha lop hoc 8 P 2" xfId="7008"/>
    <cellStyle name="T_Nha lop hoc 8 P_BIEU KE HOACH  2015 (KTN 6.11 sua)" xfId="7009"/>
    <cellStyle name="T_NPP Khanh Vinh Thai Nguyen - BC KTTB_CTrinh_TB__20_loc__Milk_Yomilk_CK1" xfId="7010"/>
    <cellStyle name="T_NPP Khanh Vinh Thai Nguyen - BC KTTB_CTrinh_TB__20_loc__Milk_Yomilk_CK1 2" xfId="7011"/>
    <cellStyle name="T_NPP Khanh Vinh Thai Nguyen - BC KTTB_CTrinh_TB__20_loc__Milk_Yomilk_CK1_CT 134" xfId="7012"/>
    <cellStyle name="T_Phan tich vat tu" xfId="7013"/>
    <cellStyle name="T_Phan tich vat tu 2" xfId="7014"/>
    <cellStyle name="T_Phan tich vat tu_BIEU KE HOACH  2015 (KTN 6.11 sua)" xfId="7015"/>
    <cellStyle name="T_Phuong an can doi nam 2008" xfId="7016"/>
    <cellStyle name="T_Phuong an can doi nam 2008 2" xfId="7017"/>
    <cellStyle name="T_Phuong an can doi nam 2008_CT 134" xfId="7018"/>
    <cellStyle name="T_QT di chuyen ca phe" xfId="7019"/>
    <cellStyle name="T_QT di chuyen ca phe 2" xfId="7020"/>
    <cellStyle name="T_QT di chuyen ca phe_dự toán 30a 2013" xfId="7021"/>
    <cellStyle name="T_QT di chuyen ca phe_KH 2014" xfId="7022"/>
    <cellStyle name="T_QT di chuyen ca phe_Ra soat KH von 2011 (Huy-11-11-11)" xfId="7023"/>
    <cellStyle name="T_QT di chuyen ca phe_Ra soat KH von 2011 (Huy-11-11-11) 2" xfId="7024"/>
    <cellStyle name="T_QT di chuyen ca phe_Ra soat KH von 2011 (Huy-11-11-11)_BIEU KE HOACH  2015 (KTN 6.11 sua)" xfId="7025"/>
    <cellStyle name="T_QT di chuyen ca phe_Viec Huy dang lam" xfId="7026"/>
    <cellStyle name="T_QT di chuyen ca phe_Viec Huy dang lam_CT 134" xfId="7027"/>
    <cellStyle name="T_Ra soat KH von 2011 (Huy-11-11-11)" xfId="7028"/>
    <cellStyle name="T_Ra soat KH von 2011 (Huy-11-11-11) 2" xfId="7029"/>
    <cellStyle name="T_Ra soat KH von 2011 (Huy-11-11-11)_BIEU KE HOACH  2015 (KTN 6.11 sua)" xfId="7030"/>
    <cellStyle name="T_San Nen TDC P.Ot.suaxls" xfId="7031"/>
    <cellStyle name="T_San Nen TDC P.Ot.suaxls 2" xfId="7032"/>
    <cellStyle name="T_San Nen TDC P.Ot.suaxls_BIEU KE HOACH  2015 (KTN 6.11 sua)" xfId="7033"/>
    <cellStyle name="T_Seagame(BTL)" xfId="7034"/>
    <cellStyle name="T_Sheet1" xfId="7035"/>
    <cellStyle name="T_Sheet1 2" xfId="7036"/>
    <cellStyle name="T_Sheet1 2 2" xfId="7037"/>
    <cellStyle name="T_Sheet1_1" xfId="7038"/>
    <cellStyle name="T_Sheet1_1 2" xfId="7039"/>
    <cellStyle name="T_Sheet1_CT 134" xfId="7040"/>
    <cellStyle name="T_Sheet1_StartUp" xfId="7041"/>
    <cellStyle name="T_Sheet1_StartUp 2" xfId="7042"/>
    <cellStyle name="T_Sheet2" xfId="7043"/>
    <cellStyle name="T_Sheet2 2" xfId="7044"/>
    <cellStyle name="T_Sheet2_BIEU KE HOACH  2015 (KTN 6.11 sua)" xfId="7045"/>
    <cellStyle name="T_Sheet2_bieu tong hop lai kh von 2011 gui phong TH-KTDN" xfId="7046"/>
    <cellStyle name="T_Sheet2_bieu tong hop lai kh von 2011 gui phong TH-KTDN 2" xfId="7047"/>
    <cellStyle name="T_Sheet2_bieu tong hop lai kh von 2011 gui phong TH-KTDN_CT 134" xfId="7048"/>
    <cellStyle name="T_Sheet2_Copy of KH PHAN BO VON ĐỐI ỨNG NAM 2011 (30 TY phuong án gop WB)" xfId="7049"/>
    <cellStyle name="T_Sheet2_Copy of KH PHAN BO VON ĐỐI ỨNG NAM 2011 (30 TY phuong án gop WB) 2" xfId="7050"/>
    <cellStyle name="T_Sheet2_Copy of KH PHAN BO VON ĐỐI ỨNG NAM 2011 (30 TY phuong án gop WB)_CT 134" xfId="7051"/>
    <cellStyle name="T_Sheet2_GVL" xfId="7052"/>
    <cellStyle name="T_Sheet2_GVL 2" xfId="7053"/>
    <cellStyle name="T_Sheet2_GVL_BIEU KE HOACH  2015 (KTN 6.11 sua)" xfId="7054"/>
    <cellStyle name="T_Sheet2_KH Von 2012 gui BKH 1" xfId="7055"/>
    <cellStyle name="T_Sheet2_KH Von 2012 gui BKH 1 2" xfId="7056"/>
    <cellStyle name="T_Sheet2_KH Von 2012 gui BKH 1_CT 134" xfId="7057"/>
    <cellStyle name="T_Sheet2_Tong von ĐTPT" xfId="7058"/>
    <cellStyle name="T_Sheet2_Tong von ĐTPT 2" xfId="7059"/>
    <cellStyle name="T_Sheet2_Tong von ĐTPT_BIEU KE HOACH  2015 (KTN 6.11 sua)" xfId="7060"/>
    <cellStyle name="T_Sin Chai" xfId="7061"/>
    <cellStyle name="T_Sin Chai 2" xfId="7062"/>
    <cellStyle name="T_Sin Chai_BIEU KE HOACH  2015 (KTN 6.11 sua)" xfId="7063"/>
    <cellStyle name="T_Sin Chai_GVL" xfId="7064"/>
    <cellStyle name="T_Sin Chai_GVL 2" xfId="7065"/>
    <cellStyle name="T_Sin Chai_GVL_BIEU KE HOACH  2015 (KTN 6.11 sua)" xfId="7066"/>
    <cellStyle name="T_Sin Chai_Ke hoach 2010 (theo doi 11-8-2010)" xfId="7067"/>
    <cellStyle name="T_Sin Chai_Ke hoach 2010 (theo doi 11-8-2010) 2" xfId="7068"/>
    <cellStyle name="T_Sin Chai_Ke hoach 2010 (theo doi 11-8-2010)_CT 134" xfId="7069"/>
    <cellStyle name="T_So GTVT" xfId="7070"/>
    <cellStyle name="T_So GTVT 2" xfId="7071"/>
    <cellStyle name="T_So GTVT_CT 134" xfId="7072"/>
    <cellStyle name="T_StartUp" xfId="7073"/>
    <cellStyle name="T_sua chua cham trung bay  mien Bac" xfId="7074"/>
    <cellStyle name="T_sua chua cham trung bay  mien Bac 2" xfId="7075"/>
    <cellStyle name="T_sua chua cham trung bay  mien Bac_CT 134" xfId="7076"/>
    <cellStyle name="T_SUA NGAY 17_7 IN" xfId="7077"/>
    <cellStyle name="T_TDT + duong(8-5-07)" xfId="7078"/>
    <cellStyle name="T_TDT + duong(8-5-07) 2" xfId="7079"/>
    <cellStyle name="T_TDT + duong(8-5-07)_BIEU KE HOACH  2015 (KTN 6.11 sua)" xfId="7080"/>
    <cellStyle name="T_TH danh muc 08-09 den ngay 30-8-09" xfId="7081"/>
    <cellStyle name="T_Tham dinh du toan mat doong - Ban cho moi21-5" xfId="7082"/>
    <cellStyle name="T_tham_tra_du_toan" xfId="7083"/>
    <cellStyle name="T_tham_tra_du_toan 2" xfId="7084"/>
    <cellStyle name="T_tham_tra_du_toan_BIEU KE HOACH  2015 (KTN 6.11 sua)" xfId="7085"/>
    <cellStyle name="T_Thang 11" xfId="7086"/>
    <cellStyle name="T_Thang 11 2" xfId="7087"/>
    <cellStyle name="T_Thang 11_CT 134" xfId="7088"/>
    <cellStyle name="T_THAU CAT" xfId="7089"/>
    <cellStyle name="T_THAU CAT 2" xfId="7090"/>
    <cellStyle name="T_THAU CAT_BIEU KE HOACH  2015 (KTN 6.11 sua)" xfId="7091"/>
    <cellStyle name="T_Theo doi CT 135 giai doan 2" xfId="7092"/>
    <cellStyle name="T_Theo doi CT 135 giai doan 2 2" xfId="7093"/>
    <cellStyle name="T_Theo doi CT 135 giai doan 2_BIEU KE HOACH  2015 (KTN 6.11 sua)" xfId="7094"/>
    <cellStyle name="T_Theo doi tien do cong viec Nam 2009" xfId="7095"/>
    <cellStyle name="T_Thiet bi" xfId="7096"/>
    <cellStyle name="T_Thiet bi 2" xfId="8660"/>
    <cellStyle name="T_Thiet bi_Bao cao danh muc cac cong trinh tren dia ban huyen 4-2010" xfId="7097"/>
    <cellStyle name="T_Thiet bi_Bieu chi tieu KH 2014 (Huy-04-11)" xfId="7098"/>
    <cellStyle name="T_Thiet bi_Bieu chi tieu KH 2014 (Huy-04-11) 2" xfId="7099"/>
    <cellStyle name="T_Thiet bi_bieu ke hoach dau thau" xfId="7100"/>
    <cellStyle name="T_Thiet bi_bieu ke hoach dau thau 2" xfId="7101"/>
    <cellStyle name="T_Thiet bi_bieu ke hoach dau thau 2 2" xfId="7102"/>
    <cellStyle name="T_Thiet bi_bieu ke hoach dau thau truong mam non SKH" xfId="7103"/>
    <cellStyle name="T_Thiet bi_bieu ke hoach dau thau truong mam non SKH 2" xfId="7104"/>
    <cellStyle name="T_Thiet bi_bieu ke hoach dau thau truong mam non SKH 2 2" xfId="7105"/>
    <cellStyle name="T_Thiet bi_bieu ke hoach dau thau truong mam non SKH_BIEU KE HOACH  2015 (KTN 6.11 sua)" xfId="7106"/>
    <cellStyle name="T_Thiet bi_bieu ke hoach dau thau_BIEU KE HOACH  2015 (KTN 6.11 sua)" xfId="7107"/>
    <cellStyle name="T_Thiet bi_bieu tong hop lai kh von 2011 gui phong TH-KTDN" xfId="7108"/>
    <cellStyle name="T_Thiet bi_bieu tong hop lai kh von 2011 gui phong TH-KTDN 2" xfId="7109"/>
    <cellStyle name="T_Thiet bi_bieu tong hop lai kh von 2011 gui phong TH-KTDN 2 2" xfId="7110"/>
    <cellStyle name="T_Thiet bi_bieu tong hop lai kh von 2011 gui phong TH-KTDN_BIEU KE HOACH  2015 (KTN 6.11 sua)" xfId="7111"/>
    <cellStyle name="T_Thiet bi_Book1" xfId="7112"/>
    <cellStyle name="T_Thiet bi_Book1 2" xfId="7113"/>
    <cellStyle name="T_Thiet bi_Book1 2 2" xfId="7114"/>
    <cellStyle name="T_Thiet bi_Book1_1" xfId="7115"/>
    <cellStyle name="T_Thiet bi_Book1_1 2" xfId="7116"/>
    <cellStyle name="T_Thiet bi_Book1_1 2 2" xfId="7117"/>
    <cellStyle name="T_Thiet bi_Book1_1_BIEU KE HOACH  2015 (KTN 6.11 sua)" xfId="7118"/>
    <cellStyle name="T_Thiet bi_Book1_BIEU KE HOACH  2015 (KTN 6.11 sua)" xfId="7119"/>
    <cellStyle name="T_Thiet bi_Book1_DTTD chieng chan Tham lai 29-9-2009" xfId="7120"/>
    <cellStyle name="T_Thiet bi_Book1_DTTD chieng chan Tham lai 29-9-2009 2" xfId="7121"/>
    <cellStyle name="T_Thiet bi_Book1_DTTD chieng chan Tham lai 29-9-2009 2 2" xfId="7122"/>
    <cellStyle name="T_Thiet bi_Book1_DTTD chieng chan Tham lai 29-9-2009_BIEU KE HOACH  2015 (KTN 6.11 sua)" xfId="7123"/>
    <cellStyle name="T_Thiet bi_Book1_Ke hoach 2010 (theo doi 11-8-2010)" xfId="7124"/>
    <cellStyle name="T_Thiet bi_Book1_Ke hoach 2010 (theo doi 11-8-2010) 2" xfId="7125"/>
    <cellStyle name="T_Thiet bi_Book1_Ke hoach 2010 (theo doi 11-8-2010) 2 2" xfId="7126"/>
    <cellStyle name="T_Thiet bi_Book1_Ke hoach 2010 (theo doi 11-8-2010)_BIEU KE HOACH  2015 (KTN 6.11 sua)" xfId="7127"/>
    <cellStyle name="T_Thiet bi_Book1_ke hoach dau thau 30-6-2010" xfId="7128"/>
    <cellStyle name="T_Thiet bi_Book1_ke hoach dau thau 30-6-2010 2" xfId="7129"/>
    <cellStyle name="T_Thiet bi_Book1_ke hoach dau thau 30-6-2010 2 2" xfId="7130"/>
    <cellStyle name="T_Thiet bi_Book1_ke hoach dau thau 30-6-2010_BIEU KE HOACH  2015 (KTN 6.11 sua)" xfId="7131"/>
    <cellStyle name="T_Thiet bi_Copy of KH PHAN BO VON ĐỐI ỨNG NAM 2011 (30 TY phuong án gop WB)" xfId="7132"/>
    <cellStyle name="T_Thiet bi_Copy of KH PHAN BO VON ĐỐI ỨNG NAM 2011 (30 TY phuong án gop WB) 2" xfId="7133"/>
    <cellStyle name="T_Thiet bi_Copy of KH PHAN BO VON ĐỐI ỨNG NAM 2011 (30 TY phuong án gop WB) 2 2" xfId="7134"/>
    <cellStyle name="T_Thiet bi_Copy of KH PHAN BO VON ĐỐI ỨNG NAM 2011 (30 TY phuong án gop WB)_BIEU KE HOACH  2015 (KTN 6.11 sua)" xfId="7135"/>
    <cellStyle name="T_Thiet bi_DTTD chieng chan Tham lai 29-9-2009" xfId="7136"/>
    <cellStyle name="T_Thiet bi_DTTD chieng chan Tham lai 29-9-2009 2" xfId="7137"/>
    <cellStyle name="T_Thiet bi_DTTD chieng chan Tham lai 29-9-2009 2 2" xfId="7138"/>
    <cellStyle name="T_Thiet bi_DTTD chieng chan Tham lai 29-9-2009_BIEU KE HOACH  2015 (KTN 6.11 sua)" xfId="7139"/>
    <cellStyle name="T_Thiet bi_dự toán 30a 2013" xfId="7140"/>
    <cellStyle name="T_Thiet bi_Du toan nuoc San Thang (GD2)" xfId="7141"/>
    <cellStyle name="T_Thiet bi_Du toan nuoc San Thang (GD2) 2" xfId="7142"/>
    <cellStyle name="T_Thiet bi_Du toan nuoc San Thang (GD2) 2 2" xfId="7143"/>
    <cellStyle name="T_Thiet bi_Du toan nuoc San Thang (GD2)_BIEU KE HOACH  2015 (KTN 6.11 sua)" xfId="7144"/>
    <cellStyle name="T_Thiet bi_Ke hoach 2010 (theo doi 11-8-2010)" xfId="7145"/>
    <cellStyle name="T_Thiet bi_Ke hoach 2010 (theo doi 11-8-2010) 2" xfId="7146"/>
    <cellStyle name="T_Thiet bi_Ke hoach 2010 (theo doi 11-8-2010) 2 2" xfId="7147"/>
    <cellStyle name="T_Thiet bi_Ke hoach 2010 (theo doi 11-8-2010)_BIEU KE HOACH  2015 (KTN 6.11 sua)" xfId="7148"/>
    <cellStyle name="T_Thiet bi_ke hoach dau thau 30-6-2010" xfId="7149"/>
    <cellStyle name="T_Thiet bi_ke hoach dau thau 30-6-2010 2" xfId="7150"/>
    <cellStyle name="T_Thiet bi_ke hoach dau thau 30-6-2010 2 2" xfId="7151"/>
    <cellStyle name="T_Thiet bi_ke hoach dau thau 30-6-2010_BIEU KE HOACH  2015 (KTN 6.11 sua)" xfId="7152"/>
    <cellStyle name="T_Thiet bi_KH Von 2012 gui BKH 1" xfId="7153"/>
    <cellStyle name="T_Thiet bi_KH Von 2012 gui BKH 1 2" xfId="7154"/>
    <cellStyle name="T_Thiet bi_KH Von 2012 gui BKH 1 2 2" xfId="7155"/>
    <cellStyle name="T_Thiet bi_KH Von 2012 gui BKH 1_BIEU KE HOACH  2015 (KTN 6.11 sua)" xfId="7156"/>
    <cellStyle name="T_Thiet bi_QD ke hoach dau thau" xfId="7157"/>
    <cellStyle name="T_Thiet bi_QD ke hoach dau thau 2" xfId="7158"/>
    <cellStyle name="T_Thiet bi_QD ke hoach dau thau 2 2" xfId="7159"/>
    <cellStyle name="T_Thiet bi_QD ke hoach dau thau_BIEU KE HOACH  2015 (KTN 6.11 sua)" xfId="7160"/>
    <cellStyle name="T_Thiet bi_Ra soat KH von 2011 (Huy-11-11-11)" xfId="7161"/>
    <cellStyle name="T_Thiet bi_Ra soat KH von 2011 (Huy-11-11-11) 2" xfId="7162"/>
    <cellStyle name="T_Thiet bi_Ra soat KH von 2011 (Huy-11-11-11) 2 2" xfId="7163"/>
    <cellStyle name="T_Thiet bi_Ra soat KH von 2011 (Huy-11-11-11)_BIEU KE HOACH  2015 (KTN 6.11 sua)" xfId="7164"/>
    <cellStyle name="T_Thiet bi_tien luong" xfId="7165"/>
    <cellStyle name="T_Thiet bi_Tien luong chuan 01" xfId="7166"/>
    <cellStyle name="T_Thiet bi_tinh toan hoang ha" xfId="7167"/>
    <cellStyle name="T_Thiet bi_tinh toan hoang ha 2" xfId="7168"/>
    <cellStyle name="T_Thiet bi_tinh toan hoang ha 2 2" xfId="7169"/>
    <cellStyle name="T_Thiet bi_tinh toan hoang ha_BIEU KE HOACH  2015 (KTN 6.11 sua)" xfId="7170"/>
    <cellStyle name="T_Thiet bi_Tong von ĐTPT" xfId="7171"/>
    <cellStyle name="T_Thiet bi_Tong von ĐTPT 2" xfId="7172"/>
    <cellStyle name="T_Thiet bi_Tong von ĐTPT 2 2" xfId="7173"/>
    <cellStyle name="T_Thiet bi_Tong von ĐTPT_BIEU KE HOACH  2015 (KTN 6.11 sua)" xfId="7174"/>
    <cellStyle name="T_Thiet bi_Viec Huy dang lam" xfId="7175"/>
    <cellStyle name="T_Thiet bi_Viec Huy dang lam_CT 134" xfId="7176"/>
    <cellStyle name="T_tien luong" xfId="7177"/>
    <cellStyle name="T_Tien luong chuan 01" xfId="7178"/>
    <cellStyle name="T_tien2004" xfId="7179"/>
    <cellStyle name="T_tien2004 2" xfId="7180"/>
    <cellStyle name="T_tien2004_BIEU KE HOACH  2015 (KTN 6.11 sua)" xfId="7181"/>
    <cellStyle name="T_tien2004_bieu ke hoach dau thau" xfId="7182"/>
    <cellStyle name="T_tien2004_bieu ke hoach dau thau 2" xfId="7183"/>
    <cellStyle name="T_tien2004_bieu ke hoach dau thau truong mam non SKH" xfId="7184"/>
    <cellStyle name="T_tien2004_bieu ke hoach dau thau truong mam non SKH 2" xfId="7185"/>
    <cellStyle name="T_tien2004_bieu ke hoach dau thau truong mam non SKH_BIEU KE HOACH  2015 (KTN 6.11 sua)" xfId="7186"/>
    <cellStyle name="T_tien2004_bieu ke hoach dau thau_BIEU KE HOACH  2015 (KTN 6.11 sua)" xfId="7187"/>
    <cellStyle name="T_tien2004_bieu tong hop lai kh von 2011 gui phong TH-KTDN" xfId="7188"/>
    <cellStyle name="T_tien2004_bieu tong hop lai kh von 2011 gui phong TH-KTDN 2" xfId="7189"/>
    <cellStyle name="T_tien2004_bieu tong hop lai kh von 2011 gui phong TH-KTDN_BIEU KE HOACH  2015 (KTN 6.11 sua)" xfId="7190"/>
    <cellStyle name="T_tien2004_Book1" xfId="7191"/>
    <cellStyle name="T_tien2004_Book1 2" xfId="7192"/>
    <cellStyle name="T_tien2004_Book1_BIEU KE HOACH  2015 (KTN 6.11 sua)" xfId="7193"/>
    <cellStyle name="T_tien2004_Book1_Ke hoach 2010 (theo doi 11-8-2010)" xfId="7194"/>
    <cellStyle name="T_tien2004_Book1_Ke hoach 2010 (theo doi 11-8-2010) 2" xfId="8661"/>
    <cellStyle name="T_tien2004_Book1_Ke hoach 2010 (theo doi 11-8-2010)_CT 134" xfId="7195"/>
    <cellStyle name="T_tien2004_Copy of KH PHAN BO VON ĐỐI ỨNG NAM 2011 (30 TY phuong án gop WB)" xfId="7196"/>
    <cellStyle name="T_tien2004_Copy of KH PHAN BO VON ĐỐI ỨNG NAM 2011 (30 TY phuong án gop WB) 2" xfId="7197"/>
    <cellStyle name="T_tien2004_Copy of KH PHAN BO VON ĐỐI ỨNG NAM 2011 (30 TY phuong án gop WB)_BIEU KE HOACH  2015 (KTN 6.11 sua)" xfId="7198"/>
    <cellStyle name="T_tien2004_DT tieu hoc diem TDC ban Cho 28-02-09" xfId="7199"/>
    <cellStyle name="T_tien2004_DT tieu hoc diem TDC ban Cho 28-02-09 2" xfId="7200"/>
    <cellStyle name="T_tien2004_DT tieu hoc diem TDC ban Cho 28-02-09_BIEU KE HOACH  2015 (KTN 6.11 sua)" xfId="7201"/>
    <cellStyle name="T_tien2004_DTTD chieng chan Tham lai 29-9-2009" xfId="7202"/>
    <cellStyle name="T_tien2004_DTTD chieng chan Tham lai 29-9-2009 2" xfId="7203"/>
    <cellStyle name="T_tien2004_DTTD chieng chan Tham lai 29-9-2009_BIEU KE HOACH  2015 (KTN 6.11 sua)" xfId="7204"/>
    <cellStyle name="T_tien2004_GVL" xfId="7205"/>
    <cellStyle name="T_tien2004_GVL 2" xfId="7206"/>
    <cellStyle name="T_tien2004_GVL_BIEU KE HOACH  2015 (KTN 6.11 sua)" xfId="7207"/>
    <cellStyle name="T_tien2004_Ke hoach 2010 (theo doi 11-8-2010)" xfId="7208"/>
    <cellStyle name="T_tien2004_Ke hoach 2010 (theo doi 11-8-2010) 2" xfId="7209"/>
    <cellStyle name="T_tien2004_Ke hoach 2010 (theo doi 11-8-2010)_BIEU KE HOACH  2015 (KTN 6.11 sua)" xfId="7210"/>
    <cellStyle name="T_tien2004_ke hoach dau thau 30-6-2010" xfId="7211"/>
    <cellStyle name="T_tien2004_ke hoach dau thau 30-6-2010 2" xfId="7212"/>
    <cellStyle name="T_tien2004_ke hoach dau thau 30-6-2010_BIEU KE HOACH  2015 (KTN 6.11 sua)" xfId="7213"/>
    <cellStyle name="T_tien2004_KH Von 2012 gui BKH 1" xfId="7214"/>
    <cellStyle name="T_tien2004_KH Von 2012 gui BKH 1 2" xfId="7215"/>
    <cellStyle name="T_tien2004_KH Von 2012 gui BKH 1_BIEU KE HOACH  2015 (KTN 6.11 sua)" xfId="7216"/>
    <cellStyle name="T_tien2004_QD ke hoach dau thau" xfId="7217"/>
    <cellStyle name="T_tien2004_QD ke hoach dau thau 2" xfId="7218"/>
    <cellStyle name="T_tien2004_QD ke hoach dau thau_BIEU KE HOACH  2015 (KTN 6.11 sua)" xfId="7219"/>
    <cellStyle name="T_tien2004_Tienluong" xfId="7220"/>
    <cellStyle name="T_tien2004_Tienluong 2" xfId="7221"/>
    <cellStyle name="T_tien2004_Tienluong_BIEU KE HOACH  2015 (KTN 6.11 sua)" xfId="7222"/>
    <cellStyle name="T_tien2004_tinh toan hoang ha" xfId="7223"/>
    <cellStyle name="T_tien2004_tinh toan hoang ha 2" xfId="7224"/>
    <cellStyle name="T_tien2004_tinh toan hoang ha_BIEU KE HOACH  2015 (KTN 6.11 sua)" xfId="7225"/>
    <cellStyle name="T_tien2004_Tong von ĐTPT" xfId="7226"/>
    <cellStyle name="T_tien2004_Tong von ĐTPT 2" xfId="7227"/>
    <cellStyle name="T_tien2004_Tong von ĐTPT_BIEU KE HOACH  2015 (KTN 6.11 sua)" xfId="7228"/>
    <cellStyle name="T_Tienluong" xfId="7229"/>
    <cellStyle name="T_Tienluong 2" xfId="7230"/>
    <cellStyle name="T_Tienluong_BIEU KE HOACH  2015 (KTN 6.11 sua)" xfId="7231"/>
    <cellStyle name="T_tinh toan hoang ha" xfId="7232"/>
    <cellStyle name="T_tinh toan hoang ha 2" xfId="7233"/>
    <cellStyle name="T_tinh toan hoang ha_BIEU KE HOACH  2015 (KTN 6.11 sua)" xfId="7234"/>
    <cellStyle name="T_TINH TOAN THUY LUC" xfId="7235"/>
    <cellStyle name="T_TINH TOAN THUY LUC 2" xfId="7236"/>
    <cellStyle name="T_TINH TOAN THUY LUC_BIEU KE HOACH  2015 (KTN 6.11 sua)" xfId="7237"/>
    <cellStyle name="T_TINH TOAN THUY LUC_GVL" xfId="7238"/>
    <cellStyle name="T_TINH TOAN THUY LUC_GVL 2" xfId="7239"/>
    <cellStyle name="T_TINH TOAN THUY LUC_GVL_BIEU KE HOACH  2015 (KTN 6.11 sua)" xfId="7240"/>
    <cellStyle name="T_TINH TOAN THUY LUC_Ke hoach 2010 (theo doi 11-8-2010)" xfId="7241"/>
    <cellStyle name="T_TINH TOAN THUY LUC_Ke hoach 2010 (theo doi 11-8-2010) 2" xfId="8662"/>
    <cellStyle name="T_TINH TOAN THUY LUC_Ke hoach 2010 (theo doi 11-8-2010)_CT 134" xfId="7242"/>
    <cellStyle name="T_Tong DT_Then Thau26-09" xfId="7243"/>
    <cellStyle name="T_Tong DT_Then Thau26-09 2" xfId="7244"/>
    <cellStyle name="T_Tong DT_Then Thau26-09_BIEU KE HOACH  2015 (KTN 6.11 sua)" xfId="7245"/>
    <cellStyle name="T_Tong hop  " xfId="7246"/>
    <cellStyle name="T_Tong hop gia tri" xfId="7247"/>
    <cellStyle name="T_Tong hop gia tri 2" xfId="7248"/>
    <cellStyle name="T_Tong hop gia tri_BIEU KE HOACH  2015 (KTN 6.11 sua)" xfId="7249"/>
    <cellStyle name="T_Tong von ĐTPT" xfId="7250"/>
    <cellStyle name="T_Tong von ĐTPT 2" xfId="7251"/>
    <cellStyle name="T_Tong von ĐTPT_BIEU KE HOACH  2015 (KTN 6.11 sua)" xfId="7252"/>
    <cellStyle name="T_TT THUY LUC HUOI DAO DANG" xfId="7253"/>
    <cellStyle name="T_TT THUY LUC HUOI DAO DANG 2" xfId="7254"/>
    <cellStyle name="T_TT THUY LUC HUOI DAO DANG 2 2" xfId="7255"/>
    <cellStyle name="T_TT THUY LUC HUOI DAO DANG 2 3" xfId="7256"/>
    <cellStyle name="T_TT THUY LUC HUOI DAO DANG 3" xfId="7257"/>
    <cellStyle name="T_TT THUY LUC HUOI DAO DANG 4" xfId="7258"/>
    <cellStyle name="T_TT THUY LUC HUOI DAO DANG_BIEU KE HOACH  2015 (KTN 6.11 sua)" xfId="7259"/>
    <cellStyle name="T_TT THUY LUC HUOI DAO DANG_GVL" xfId="7260"/>
    <cellStyle name="T_TT THUY LUC HUOI DAO DANG_GVL 2" xfId="7261"/>
    <cellStyle name="T_TT THUY LUC HUOI DAO DANG_GVL 2 2" xfId="7262"/>
    <cellStyle name="T_TT THUY LUC HUOI DAO DANG_GVL 2 3" xfId="7263"/>
    <cellStyle name="T_TT THUY LUC HUOI DAO DANG_GVL 3" xfId="7264"/>
    <cellStyle name="T_TT THUY LUC HUOI DAO DANG_GVL 4" xfId="7265"/>
    <cellStyle name="T_TT THUY LUC HUOI DAO DANG_GVL_BIEU KE HOACH  2015 (KTN 6.11 sua)" xfId="7266"/>
    <cellStyle name="T_TT THUY LUC HUOI DAO DANG_Ke hoach 2010 (theo doi 11-8-2010)" xfId="7267"/>
    <cellStyle name="T_TT THUY LUC HUOI DAO DANG_Ke hoach 2010 (theo doi 11-8-2010) 2" xfId="7268"/>
    <cellStyle name="T_TT THUY LUC HUOI DAO DANG_Ke hoach 2010 (theo doi 11-8-2010) 3" xfId="7269"/>
    <cellStyle name="T_TT THUY LUC HUOI DAO DANG_Ke hoach 2010 (theo doi 11-8-2010)_CT 134" xfId="7270"/>
    <cellStyle name="T_TT.Nam Tam" xfId="7271"/>
    <cellStyle name="T_TT.Nam Tam 2" xfId="7272"/>
    <cellStyle name="T_TT.Nam Tam 2 2" xfId="7273"/>
    <cellStyle name="T_TT.Nam Tam 3" xfId="7274"/>
    <cellStyle name="T_TT.Nam Tam 4" xfId="7275"/>
    <cellStyle name="T_TT.Nam Tam_BIEU KE HOACH  2015 (KTN 6.11 sua)" xfId="7276"/>
    <cellStyle name="T_Viec Huy dang lam" xfId="7277"/>
    <cellStyle name="T_Viec Huy dang lam_CT 134" xfId="7278"/>
    <cellStyle name="T_ÿÿÿÿÿ" xfId="7279"/>
    <cellStyle name="T_ÿÿÿÿÿ 2" xfId="7280"/>
    <cellStyle name="T_ÿÿÿÿÿ 2 2" xfId="7281"/>
    <cellStyle name="T_ÿÿÿÿÿ 3" xfId="7282"/>
    <cellStyle name="T_ÿÿÿÿÿ 4" xfId="7283"/>
    <cellStyle name="T_ÿÿÿÿÿ_BIEU KE HOACH  2015 (KTN 6.11 sua)" xfId="7284"/>
    <cellStyle name="TD1" xfId="7285"/>
    <cellStyle name="TD1 2" xfId="7286"/>
    <cellStyle name="TD1 2 2" xfId="7287"/>
    <cellStyle name="TD1 3" xfId="7288"/>
    <cellStyle name="tde" xfId="7289"/>
    <cellStyle name="tde 2" xfId="7290"/>
    <cellStyle name="tde 3" xfId="7291"/>
    <cellStyle name="Text Indent A" xfId="7292"/>
    <cellStyle name="Text Indent A 2" xfId="7293"/>
    <cellStyle name="Text Indent A 3" xfId="7294"/>
    <cellStyle name="Text Indent B" xfId="7295"/>
    <cellStyle name="Text Indent B 2" xfId="7296"/>
    <cellStyle name="Text Indent B 2 2" xfId="7297"/>
    <cellStyle name="Text Indent B 2 3" xfId="7298"/>
    <cellStyle name="Text Indent B 3" xfId="7299"/>
    <cellStyle name="Text Indent B 4" xfId="7300"/>
    <cellStyle name="Text Indent C" xfId="7301"/>
    <cellStyle name="Text Indent C 2" xfId="7302"/>
    <cellStyle name="Text Indent C 2 2" xfId="7303"/>
    <cellStyle name="Text Indent C 2 3" xfId="7304"/>
    <cellStyle name="Text Indent C 3" xfId="7305"/>
    <cellStyle name="Text Indent C 4" xfId="7306"/>
    <cellStyle name="th" xfId="7307"/>
    <cellStyle name="þ_x001d_" xfId="8663"/>
    <cellStyle name="th 10" xfId="7308"/>
    <cellStyle name="þ_x001d_ 10" xfId="7309"/>
    <cellStyle name="th 11" xfId="7310"/>
    <cellStyle name="þ_x001d_ 11" xfId="7311"/>
    <cellStyle name="th 12" xfId="7312"/>
    <cellStyle name="þ_x001d_ 12" xfId="7313"/>
    <cellStyle name="th 13" xfId="7314"/>
    <cellStyle name="þ_x001d_ 13" xfId="7315"/>
    <cellStyle name="th 14" xfId="7316"/>
    <cellStyle name="þ_x001d_ 14" xfId="7317"/>
    <cellStyle name="th 15" xfId="7318"/>
    <cellStyle name="þ_x001d_ 15" xfId="7319"/>
    <cellStyle name="th 16" xfId="7320"/>
    <cellStyle name="þ_x001d_ 16" xfId="7321"/>
    <cellStyle name="th 17" xfId="7322"/>
    <cellStyle name="þ_x001d_ 17" xfId="7323"/>
    <cellStyle name="th 18" xfId="7324"/>
    <cellStyle name="þ_x001d_ 18" xfId="7325"/>
    <cellStyle name="th 19" xfId="7326"/>
    <cellStyle name="þ_x001d_ 19" xfId="7327"/>
    <cellStyle name="þ 2" xfId="7328"/>
    <cellStyle name="þ_x001d_ 2" xfId="7329"/>
    <cellStyle name="þ 2 2" xfId="7330"/>
    <cellStyle name="þ_x001d_ 2 2" xfId="7331"/>
    <cellStyle name="th 20" xfId="7332"/>
    <cellStyle name="þ_x001d_ 20" xfId="7333"/>
    <cellStyle name="th 21" xfId="7334"/>
    <cellStyle name="þ_x001d_ 21" xfId="7335"/>
    <cellStyle name="th 22" xfId="7336"/>
    <cellStyle name="þ_x001d_ 22" xfId="7337"/>
    <cellStyle name="th 23" xfId="7338"/>
    <cellStyle name="þ_x001d_ 23" xfId="7339"/>
    <cellStyle name="th 24" xfId="7340"/>
    <cellStyle name="þ_x001d_ 24" xfId="7341"/>
    <cellStyle name="th 25" xfId="7342"/>
    <cellStyle name="þ_x001d_ 25" xfId="7343"/>
    <cellStyle name="th 26" xfId="7344"/>
    <cellStyle name="þ_x001d_ 26" xfId="7345"/>
    <cellStyle name="th 27" xfId="7346"/>
    <cellStyle name="þ_x001d_ 27" xfId="7347"/>
    <cellStyle name="th 28" xfId="7348"/>
    <cellStyle name="þ_x001d_ 28" xfId="7349"/>
    <cellStyle name="th 29" xfId="7350"/>
    <cellStyle name="þ_x001d_ 29" xfId="7351"/>
    <cellStyle name="th 3" xfId="7352"/>
    <cellStyle name="þ_x001d_ 3" xfId="7353"/>
    <cellStyle name="þ_x001d_ 3 2" xfId="7354"/>
    <cellStyle name="th 30" xfId="7355"/>
    <cellStyle name="þ_x001d_ 30" xfId="7356"/>
    <cellStyle name="th 31" xfId="7357"/>
    <cellStyle name="þ_x001d_ 31" xfId="7358"/>
    <cellStyle name="th 32" xfId="7359"/>
    <cellStyle name="þ_x001d_ 32" xfId="7360"/>
    <cellStyle name="th 33" xfId="7361"/>
    <cellStyle name="þ_x001d_ 33" xfId="7362"/>
    <cellStyle name="th 34" xfId="7363"/>
    <cellStyle name="þ_x001d_ 34" xfId="7364"/>
    <cellStyle name="th 35" xfId="7365"/>
    <cellStyle name="þ_x001d_ 35" xfId="7366"/>
    <cellStyle name="th 36" xfId="7367"/>
    <cellStyle name="þ_x001d_ 36" xfId="7368"/>
    <cellStyle name="th 37" xfId="7369"/>
    <cellStyle name="þ_x001d_ 37" xfId="7370"/>
    <cellStyle name="th 38" xfId="7371"/>
    <cellStyle name="þ_x001d_ 38" xfId="7372"/>
    <cellStyle name="th 39" xfId="7373"/>
    <cellStyle name="þ_x001d_ 39" xfId="7374"/>
    <cellStyle name="th 4" xfId="7375"/>
    <cellStyle name="þ_x001d_ 4" xfId="7376"/>
    <cellStyle name="th 40" xfId="7377"/>
    <cellStyle name="þ_x001d_ 40" xfId="7378"/>
    <cellStyle name="th 41" xfId="7379"/>
    <cellStyle name="þ_x001d_ 41" xfId="7380"/>
    <cellStyle name="th 42" xfId="7381"/>
    <cellStyle name="þ_x001d_ 42" xfId="7382"/>
    <cellStyle name="th 43" xfId="7383"/>
    <cellStyle name="þ_x001d_ 43" xfId="7384"/>
    <cellStyle name="th 44" xfId="7385"/>
    <cellStyle name="þ_x001d_ 44" xfId="7386"/>
    <cellStyle name="th 45" xfId="7387"/>
    <cellStyle name="þ_x001d_ 45" xfId="7388"/>
    <cellStyle name="th 46" xfId="7389"/>
    <cellStyle name="þ_x001d_ 46" xfId="7390"/>
    <cellStyle name="th 47" xfId="7391"/>
    <cellStyle name="þ_x001d_ 47" xfId="7392"/>
    <cellStyle name="th 48" xfId="7393"/>
    <cellStyle name="þ_x001d_ 48" xfId="7394"/>
    <cellStyle name="th 49" xfId="7395"/>
    <cellStyle name="þ_x001d_ 49" xfId="7396"/>
    <cellStyle name="th 5" xfId="7397"/>
    <cellStyle name="þ_x001d_ 5" xfId="7398"/>
    <cellStyle name="th 50" xfId="7399"/>
    <cellStyle name="þ_x001d_ 50" xfId="7400"/>
    <cellStyle name="th 51" xfId="7401"/>
    <cellStyle name="þ_x001d_ 51" xfId="7402"/>
    <cellStyle name="th 52" xfId="7403"/>
    <cellStyle name="þ_x001d_ 52" xfId="7404"/>
    <cellStyle name="th 53" xfId="7405"/>
    <cellStyle name="þ_x001d_ 53" xfId="7406"/>
    <cellStyle name="th 54" xfId="7407"/>
    <cellStyle name="þ_x001d_ 54" xfId="7408"/>
    <cellStyle name="th 55" xfId="7409"/>
    <cellStyle name="þ_x001d_ 55" xfId="7410"/>
    <cellStyle name="th 56" xfId="7411"/>
    <cellStyle name="þ_x001d_ 56" xfId="7412"/>
    <cellStyle name="th 57" xfId="7413"/>
    <cellStyle name="þ_x001d_ 57" xfId="7414"/>
    <cellStyle name="th 58" xfId="7415"/>
    <cellStyle name="þ_x001d_ 58" xfId="7416"/>
    <cellStyle name="th 59" xfId="7417"/>
    <cellStyle name="þ_x001d_ 59" xfId="7418"/>
    <cellStyle name="th 6" xfId="7419"/>
    <cellStyle name="þ_x001d_ 6" xfId="7420"/>
    <cellStyle name="th 60" xfId="7421"/>
    <cellStyle name="þ_x001d_ 60" xfId="7422"/>
    <cellStyle name="þ_x001d_ 61" xfId="7423"/>
    <cellStyle name="th 7" xfId="7424"/>
    <cellStyle name="þ_x001d_ 7" xfId="7425"/>
    <cellStyle name="th 8" xfId="7426"/>
    <cellStyle name="þ_x001d_ 8" xfId="7427"/>
    <cellStyle name="th 9" xfId="7428"/>
    <cellStyle name="þ_x001d_ 9" xfId="7429"/>
    <cellStyle name="þ_Bieu chi tieu KH 2014 (Huy-04-11)" xfId="7430"/>
    <cellStyle name="th_BIEU KE HOACH  2015 (KTN 6.11 sua)" xfId="7431"/>
    <cellStyle name="þ_x001d__BIEU KE HOACH  2015 (KTN 6.11 sua)" xfId="7432"/>
    <cellStyle name="th_Copy of BIEU BC 5 NAMcn (3-3)guikh-QLCN" xfId="8664"/>
    <cellStyle name="þ_Copy of Biểu BC điều chỉnh chỉ tiêu NN các huyện chia tách 404 ngay 23.5" xfId="7433"/>
    <cellStyle name="þ_Copy of Biểu BC điều chỉnh chỉ tiêu NN các huyện chia tách 404 ngay 23.5 2" xfId="7434"/>
    <cellStyle name="þ_Copy of Biểu BC điều chỉnh chỉ tiêu NN các huyện chia tách 404 ngay 23.5 3" xfId="7435"/>
    <cellStyle name="þ_Dự kiến danh mục đầu tư NTM năm 2015" xfId="7436"/>
    <cellStyle name="þ_DU THAO BCKT LChâu" xfId="7437"/>
    <cellStyle name="þ_DU THAO BCKT LChâu 2" xfId="7438"/>
    <cellStyle name="þ_Viec Huy dang lam" xfId="7439"/>
    <cellStyle name="than" xfId="7440"/>
    <cellStyle name="than 2" xfId="7441"/>
    <cellStyle name="than 3" xfId="7442"/>
    <cellStyle name="Thanh" xfId="7443"/>
    <cellStyle name="Thanh 2" xfId="7444"/>
    <cellStyle name="Thanh 2 2" xfId="7445"/>
    <cellStyle name="Thanh 2 3" xfId="7446"/>
    <cellStyle name="Thanh 3" xfId="7447"/>
    <cellStyle name="Thanh 4" xfId="7448"/>
    <cellStyle name="þ_x001d_ð" xfId="7449"/>
    <cellStyle name="þ_x001d_ð 2" xfId="7450"/>
    <cellStyle name="þ_x001d_ð 2 2" xfId="7451"/>
    <cellStyle name="þ_x001d_ð 3" xfId="7452"/>
    <cellStyle name="þ_x001d_ð 4" xfId="7453"/>
    <cellStyle name="þ_x001d_ð¤_x000c_¯" xfId="7454"/>
    <cellStyle name="þ_x001d_ð¤_x000c_¯ 2" xfId="7455"/>
    <cellStyle name="þ_x001d_ð¤_x000c_¯ 3" xfId="7456"/>
    <cellStyle name="þ_x001d_ð¤_x000c_¯þ_x0014__x000d_" xfId="7457"/>
    <cellStyle name="þ_x001d_ð¤_x000c_¯þ_x0014__x000d_ 2" xfId="7458"/>
    <cellStyle name="þ_x001d_ð¤_x000c_¯þ_x0014__x000d_ 3" xfId="7459"/>
    <cellStyle name="þ_x001d_ð¤_x000c_¯þ_x0014__x000d_¨þU" xfId="7460"/>
    <cellStyle name="þ_x001d_ð¤_x000c_¯þ_x0014__x000d_¨þU_x0001_" xfId="7461"/>
    <cellStyle name="þ_x001d_ð¤_x000c_¯þ_x0014__x000d_¨þU 10" xfId="7462"/>
    <cellStyle name="þ_x001d_ð¤_x000c_¯þ_x0014__x000d_¨þU_x0001_ 10" xfId="7463"/>
    <cellStyle name="þ_x001d_ð¤_x000c_¯þ_x0014__x000d_¨þU 11" xfId="7464"/>
    <cellStyle name="þ_x001d_ð¤_x000c_¯þ_x0014__x000d_¨þU_x0001_ 11" xfId="7465"/>
    <cellStyle name="þ_x001d_ð¤_x000c_¯þ_x0014__x000d_¨þU 12" xfId="7466"/>
    <cellStyle name="þ_x001d_ð¤_x000c_¯þ_x0014__x000d_¨þU_x0001_ 12" xfId="7467"/>
    <cellStyle name="þ_x001d_ð¤_x000c_¯þ_x0014__x000d_¨þU 13" xfId="7468"/>
    <cellStyle name="þ_x001d_ð¤_x000c_¯þ_x0014__x000d_¨þU_x0001_ 13" xfId="7469"/>
    <cellStyle name="þ_x001d_ð¤_x000c_¯þ_x0014__x000d_¨þU 14" xfId="7470"/>
    <cellStyle name="þ_x001d_ð¤_x000c_¯þ_x0014__x000d_¨þU_x0001_ 14" xfId="7471"/>
    <cellStyle name="þ_x001d_ð¤_x000c_¯þ_x0014__x000d_¨þU 15" xfId="7472"/>
    <cellStyle name="þ_x001d_ð¤_x000c_¯þ_x0014__x000d_¨þU_x0001_ 15" xfId="7473"/>
    <cellStyle name="þ_x001d_ð¤_x000c_¯þ_x0014__x000d_¨þU 16" xfId="7474"/>
    <cellStyle name="þ_x001d_ð¤_x000c_¯þ_x0014__x000d_¨þU_x0001_ 16" xfId="7475"/>
    <cellStyle name="þ_x001d_ð¤_x000c_¯þ_x0014__x000d_¨þU 17" xfId="7476"/>
    <cellStyle name="þ_x001d_ð¤_x000c_¯þ_x0014__x000d_¨þU_x0001_ 17" xfId="7477"/>
    <cellStyle name="þ_x001d_ð¤_x000c_¯þ_x0014__x000d_¨þU 18" xfId="7478"/>
    <cellStyle name="þ_x001d_ð¤_x000c_¯þ_x0014__x000d_¨þU_x0001_ 18" xfId="7479"/>
    <cellStyle name="þ_x001d_ð¤_x000c_¯þ_x0014__x000d_¨þU 19" xfId="7480"/>
    <cellStyle name="þ_x001d_ð¤_x000c_¯þ_x0014__x000d_¨þU_x0001_ 19" xfId="7481"/>
    <cellStyle name="þ_x001d_ð¤_x000c_¯þ_x0014__x000d_¨þU 2" xfId="7482"/>
    <cellStyle name="þ_x001d_ð¤_x000c_¯þ_x0014__x000d_¨þU_x0001_ 2" xfId="7483"/>
    <cellStyle name="þ_x001d_ð¤_x000c_¯þ_x0014__x000d_¨þU 20" xfId="7484"/>
    <cellStyle name="þ_x001d_ð¤_x000c_¯þ_x0014__x000d_¨þU_x0001_ 20" xfId="7485"/>
    <cellStyle name="þ_x001d_ð¤_x000c_¯þ_x0014__x000d_¨þU 21" xfId="7486"/>
    <cellStyle name="þ_x001d_ð¤_x000c_¯þ_x0014__x000d_¨þU_x0001_ 21" xfId="7487"/>
    <cellStyle name="þ_x001d_ð¤_x000c_¯þ_x0014__x000d_¨þU 22" xfId="7488"/>
    <cellStyle name="þ_x001d_ð¤_x000c_¯þ_x0014__x000d_¨þU_x0001_ 22" xfId="7489"/>
    <cellStyle name="þ_x001d_ð¤_x000c_¯þ_x0014__x000d_¨þU 23" xfId="7490"/>
    <cellStyle name="þ_x001d_ð¤_x000c_¯þ_x0014__x000d_¨þU_x0001_ 23" xfId="7491"/>
    <cellStyle name="þ_x001d_ð¤_x000c_¯þ_x0014__x000d_¨þU 24" xfId="7492"/>
    <cellStyle name="þ_x001d_ð¤_x000c_¯þ_x0014__x000d_¨þU_x0001_ 24" xfId="7493"/>
    <cellStyle name="þ_x001d_ð¤_x000c_¯þ_x0014__x000d_¨þU 25" xfId="7494"/>
    <cellStyle name="þ_x001d_ð¤_x000c_¯þ_x0014__x000d_¨þU_x0001_ 25" xfId="7495"/>
    <cellStyle name="þ_x001d_ð¤_x000c_¯þ_x0014__x000d_¨þU 26" xfId="7496"/>
    <cellStyle name="þ_x001d_ð¤_x000c_¯þ_x0014__x000d_¨þU_x0001_ 26" xfId="7497"/>
    <cellStyle name="þ_x001d_ð¤_x000c_¯þ_x0014__x000d_¨þU 27" xfId="7498"/>
    <cellStyle name="þ_x001d_ð¤_x000c_¯þ_x0014__x000d_¨þU_x0001_ 27" xfId="7499"/>
    <cellStyle name="þ_x001d_ð¤_x000c_¯þ_x0014__x000d_¨þU 28" xfId="7500"/>
    <cellStyle name="þ_x001d_ð¤_x000c_¯þ_x0014__x000d_¨þU_x0001_ 28" xfId="7501"/>
    <cellStyle name="þ_x001d_ð¤_x000c_¯þ_x0014__x000d_¨þU 29" xfId="7502"/>
    <cellStyle name="þ_x001d_ð¤_x000c_¯þ_x0014__x000d_¨þU_x0001_ 29" xfId="7503"/>
    <cellStyle name="þ_x001d_ð¤_x000c_¯þ_x0014__x000d_¨þU 3" xfId="7504"/>
    <cellStyle name="þ_x001d_ð¤_x000c_¯þ_x0014__x000d_¨þU_x0001_ 3" xfId="7505"/>
    <cellStyle name="þ_x001d_ð¤_x000c_¯þ_x0014__x000d_¨þU 30" xfId="7506"/>
    <cellStyle name="þ_x001d_ð¤_x000c_¯þ_x0014__x000d_¨þU_x0001_ 30" xfId="7507"/>
    <cellStyle name="þ_x001d_ð¤_x000c_¯þ_x0014__x000d_¨þU 31" xfId="7508"/>
    <cellStyle name="þ_x001d_ð¤_x000c_¯þ_x0014__x000d_¨þU_x0001_ 31" xfId="7509"/>
    <cellStyle name="þ_x001d_ð¤_x000c_¯þ_x0014__x000d_¨þU 32" xfId="7510"/>
    <cellStyle name="þ_x001d_ð¤_x000c_¯þ_x0014__x000d_¨þU_x0001_ 32" xfId="7511"/>
    <cellStyle name="þ_x001d_ð¤_x000c_¯þ_x0014__x000d_¨þU 33" xfId="7512"/>
    <cellStyle name="þ_x001d_ð¤_x000c_¯þ_x0014__x000d_¨þU_x0001_ 33" xfId="7513"/>
    <cellStyle name="þ_x001d_ð¤_x000c_¯þ_x0014__x000d_¨þU 34" xfId="7514"/>
    <cellStyle name="þ_x001d_ð¤_x000c_¯þ_x0014__x000d_¨þU_x0001_ 34" xfId="7515"/>
    <cellStyle name="þ_x001d_ð¤_x000c_¯þ_x0014__x000d_¨þU 35" xfId="7516"/>
    <cellStyle name="þ_x001d_ð¤_x000c_¯þ_x0014__x000d_¨þU_x0001_ 35" xfId="7517"/>
    <cellStyle name="þ_x001d_ð¤_x000c_¯þ_x0014__x000d_¨þU 36" xfId="7518"/>
    <cellStyle name="þ_x001d_ð¤_x000c_¯þ_x0014__x000d_¨þU_x0001_ 36" xfId="7519"/>
    <cellStyle name="þ_x001d_ð¤_x000c_¯þ_x0014__x000d_¨þU 37" xfId="7520"/>
    <cellStyle name="þ_x001d_ð¤_x000c_¯þ_x0014__x000d_¨þU_x0001_ 37" xfId="7521"/>
    <cellStyle name="þ_x001d_ð¤_x000c_¯þ_x0014__x000d_¨þU 38" xfId="7522"/>
    <cellStyle name="þ_x001d_ð¤_x000c_¯þ_x0014__x000d_¨þU_x0001_ 38" xfId="7523"/>
    <cellStyle name="þ_x001d_ð¤_x000c_¯þ_x0014__x000d_¨þU 39" xfId="7524"/>
    <cellStyle name="þ_x001d_ð¤_x000c_¯þ_x0014__x000d_¨þU_x0001_ 39" xfId="7525"/>
    <cellStyle name="þ_x001d_ð¤_x000c_¯þ_x0014__x000d_¨þU 4" xfId="7526"/>
    <cellStyle name="þ_x001d_ð¤_x000c_¯þ_x0014__x000d_¨þU_x0001_ 4" xfId="7527"/>
    <cellStyle name="þ_x001d_ð¤_x000c_¯þ_x0014__x000d_¨þU 40" xfId="7528"/>
    <cellStyle name="þ_x001d_ð¤_x000c_¯þ_x0014__x000d_¨þU_x0001_ 40" xfId="7529"/>
    <cellStyle name="þ_x001d_ð¤_x000c_¯þ_x0014__x000d_¨þU 41" xfId="7530"/>
    <cellStyle name="þ_x001d_ð¤_x000c_¯þ_x0014__x000d_¨þU_x0001_ 41" xfId="7531"/>
    <cellStyle name="þ_x001d_ð¤_x000c_¯þ_x0014__x000d_¨þU 42" xfId="7532"/>
    <cellStyle name="þ_x001d_ð¤_x000c_¯þ_x0014__x000d_¨þU_x0001_ 42" xfId="7533"/>
    <cellStyle name="þ_x001d_ð¤_x000c_¯þ_x0014__x000d_¨þU 43" xfId="7534"/>
    <cellStyle name="þ_x001d_ð¤_x000c_¯þ_x0014__x000d_¨þU_x0001_ 43" xfId="7535"/>
    <cellStyle name="þ_x001d_ð¤_x000c_¯þ_x0014__x000d_¨þU 44" xfId="7536"/>
    <cellStyle name="þ_x001d_ð¤_x000c_¯þ_x0014__x000d_¨þU_x0001_ 44" xfId="7537"/>
    <cellStyle name="þ_x001d_ð¤_x000c_¯þ_x0014__x000d_¨þU 45" xfId="7538"/>
    <cellStyle name="þ_x001d_ð¤_x000c_¯þ_x0014__x000d_¨þU_x0001_ 45" xfId="7539"/>
    <cellStyle name="þ_x001d_ð¤_x000c_¯þ_x0014__x000d_¨þU 46" xfId="7540"/>
    <cellStyle name="þ_x001d_ð¤_x000c_¯þ_x0014__x000d_¨þU_x0001_ 46" xfId="7541"/>
    <cellStyle name="þ_x001d_ð¤_x000c_¯þ_x0014__x000d_¨þU 47" xfId="7542"/>
    <cellStyle name="þ_x001d_ð¤_x000c_¯þ_x0014__x000d_¨þU_x0001_ 47" xfId="7543"/>
    <cellStyle name="þ_x001d_ð¤_x000c_¯þ_x0014__x000d_¨þU 48" xfId="7544"/>
    <cellStyle name="þ_x001d_ð¤_x000c_¯þ_x0014__x000d_¨þU_x0001_ 48" xfId="7545"/>
    <cellStyle name="þ_x001d_ð¤_x000c_¯þ_x0014__x000d_¨þU 49" xfId="7546"/>
    <cellStyle name="þ_x001d_ð¤_x000c_¯þ_x0014__x000d_¨þU_x0001_ 49" xfId="7547"/>
    <cellStyle name="þ_x001d_ð¤_x000c_¯þ_x0014__x000d_¨þU 5" xfId="7548"/>
    <cellStyle name="þ_x001d_ð¤_x000c_¯þ_x0014__x000d_¨þU_x0001_ 5" xfId="7549"/>
    <cellStyle name="þ_x001d_ð¤_x000c_¯þ_x0014__x000d_¨þU 50" xfId="7550"/>
    <cellStyle name="þ_x001d_ð¤_x000c_¯þ_x0014__x000d_¨þU_x0001_ 50" xfId="7551"/>
    <cellStyle name="þ_x001d_ð¤_x000c_¯þ_x0014__x000d_¨þU 51" xfId="7552"/>
    <cellStyle name="þ_x001d_ð¤_x000c_¯þ_x0014__x000d_¨þU_x0001_ 51" xfId="7553"/>
    <cellStyle name="þ_x001d_ð¤_x000c_¯þ_x0014__x000d_¨þU 52" xfId="7554"/>
    <cellStyle name="þ_x001d_ð¤_x000c_¯þ_x0014__x000d_¨þU_x0001_ 52" xfId="7555"/>
    <cellStyle name="þ_x001d_ð¤_x000c_¯þ_x0014__x000d_¨þU 53" xfId="7556"/>
    <cellStyle name="þ_x001d_ð¤_x000c_¯þ_x0014__x000d_¨þU_x0001_ 53" xfId="7557"/>
    <cellStyle name="þ_x001d_ð¤_x000c_¯þ_x0014__x000d_¨þU 54" xfId="7558"/>
    <cellStyle name="þ_x001d_ð¤_x000c_¯þ_x0014__x000d_¨þU_x0001_ 54" xfId="7559"/>
    <cellStyle name="þ_x001d_ð¤_x000c_¯þ_x0014__x000d_¨þU 55" xfId="7560"/>
    <cellStyle name="þ_x001d_ð¤_x000c_¯þ_x0014__x000d_¨þU_x0001_ 55" xfId="7561"/>
    <cellStyle name="þ_x001d_ð¤_x000c_¯þ_x0014__x000d_¨þU 56" xfId="7562"/>
    <cellStyle name="þ_x001d_ð¤_x000c_¯þ_x0014__x000d_¨þU_x0001_ 56" xfId="7563"/>
    <cellStyle name="þ_x001d_ð¤_x000c_¯þ_x0014__x000d_¨þU 57" xfId="7564"/>
    <cellStyle name="þ_x001d_ð¤_x000c_¯þ_x0014__x000d_¨þU_x0001_ 57" xfId="7565"/>
    <cellStyle name="þ_x001d_ð¤_x000c_¯þ_x0014__x000d_¨þU 58" xfId="7566"/>
    <cellStyle name="þ_x001d_ð¤_x000c_¯þ_x0014__x000d_¨þU_x0001_ 58" xfId="7567"/>
    <cellStyle name="þ_x001d_ð¤_x000c_¯þ_x0014__x000d_¨þU 59" xfId="7568"/>
    <cellStyle name="þ_x001d_ð¤_x000c_¯þ_x0014__x000d_¨þU_x0001_ 59" xfId="7569"/>
    <cellStyle name="þ_x001d_ð¤_x000c_¯þ_x0014__x000d_¨þU 6" xfId="7570"/>
    <cellStyle name="þ_x001d_ð¤_x000c_¯þ_x0014__x000d_¨þU_x0001_ 6" xfId="7571"/>
    <cellStyle name="þ_x001d_ð¤_x000c_¯þ_x0014__x000d_¨þU 7" xfId="7572"/>
    <cellStyle name="þ_x001d_ð¤_x000c_¯þ_x0014__x000d_¨þU_x0001_ 7" xfId="7573"/>
    <cellStyle name="þ_x001d_ð¤_x000c_¯þ_x0014__x000d_¨þU 8" xfId="7574"/>
    <cellStyle name="þ_x001d_ð¤_x000c_¯þ_x0014__x000d_¨þU_x0001_ 8" xfId="7575"/>
    <cellStyle name="þ_x001d_ð¤_x000c_¯þ_x0014__x000d_¨þU 9" xfId="7576"/>
    <cellStyle name="þ_x001d_ð¤_x000c_¯þ_x0014__x000d_¨þU_x0001_ 9" xfId="7577"/>
    <cellStyle name="þ_x001d_ð¤_x000c_¯þ_x0014__x000d_¨þU_x0001_À_x0004_" xfId="7578"/>
    <cellStyle name="þ_x001d_ð¤_x000c_¯þ_x0014__x000d_¨þU_x0001_À_x0004_ 2" xfId="7579"/>
    <cellStyle name="þ_x001d_ð¤_x000c_¯þ_x0014__x000d_¨þU_x0001_À_x0004_ 3" xfId="7580"/>
    <cellStyle name="þ_x001d_ð¤_x000c_¯þ_x0014__x000d_¨þU_x0001_À_x0004_ _x0015__x000f_" xfId="7581"/>
    <cellStyle name="þ_x001d_ð¤_x000c_¯þ_x0014__x000d_¨þU_x0001_À_x0004_ _x0015__x000f__x0001__x0001_" xfId="7582"/>
    <cellStyle name="þ_x001d_ð¤_x000c_¯þ_x0014__x000d_¨þU_x0001_À_x0004_ _x0015__x000f_ 10" xfId="7583"/>
    <cellStyle name="þ_x001d_ð¤_x000c_¯þ_x0014__x000d_¨þU_x0001_À_x0004_ _x0015__x000f__x0001__x0001_ 10" xfId="7584"/>
    <cellStyle name="þ_x001d_ð¤_x000c_¯þ_x0014__x000d_¨þU_x0001_À_x0004_ _x0015__x000f_ 11" xfId="7585"/>
    <cellStyle name="þ_x001d_ð¤_x000c_¯þ_x0014__x000d_¨þU_x0001_À_x0004_ _x0015__x000f__x0001__x0001_ 11" xfId="7586"/>
    <cellStyle name="þ_x001d_ð¤_x000c_¯þ_x0014__x000d_¨þU_x0001_À_x0004_ _x0015__x000f_ 12" xfId="7587"/>
    <cellStyle name="þ_x001d_ð¤_x000c_¯þ_x0014__x000d_¨þU_x0001_À_x0004_ _x0015__x000f__x0001__x0001_ 12" xfId="7588"/>
    <cellStyle name="þ_x001d_ð¤_x000c_¯þ_x0014__x000d_¨þU_x0001_À_x0004_ _x0015__x000f_ 13" xfId="7589"/>
    <cellStyle name="þ_x001d_ð¤_x000c_¯þ_x0014__x000d_¨þU_x0001_À_x0004_ _x0015__x000f__x0001__x0001_ 13" xfId="7590"/>
    <cellStyle name="þ_x001d_ð¤_x000c_¯þ_x0014__x000d_¨þU_x0001_À_x0004_ _x0015__x000f_ 14" xfId="7591"/>
    <cellStyle name="þ_x001d_ð¤_x000c_¯þ_x0014__x000d_¨þU_x0001_À_x0004_ _x0015__x000f__x0001__x0001_ 14" xfId="7592"/>
    <cellStyle name="þ_x001d_ð¤_x000c_¯þ_x0014__x000d_¨þU_x0001_À_x0004_ _x0015__x000f_ 15" xfId="7593"/>
    <cellStyle name="þ_x001d_ð¤_x000c_¯þ_x0014__x000d_¨þU_x0001_À_x0004_ _x0015__x000f__x0001__x0001_ 15" xfId="7594"/>
    <cellStyle name="þ_x001d_ð¤_x000c_¯þ_x0014__x000d_¨þU_x0001_À_x0004_ _x0015__x000f_ 16" xfId="7595"/>
    <cellStyle name="þ_x001d_ð¤_x000c_¯þ_x0014__x000d_¨þU_x0001_À_x0004_ _x0015__x000f__x0001__x0001_ 16" xfId="7596"/>
    <cellStyle name="þ_x001d_ð¤_x000c_¯þ_x0014__x000d_¨þU_x0001_À_x0004_ _x0015__x000f_ 17" xfId="7597"/>
    <cellStyle name="þ_x001d_ð¤_x000c_¯þ_x0014__x000d_¨þU_x0001_À_x0004_ _x0015__x000f__x0001__x0001_ 17" xfId="7598"/>
    <cellStyle name="þ_x001d_ð¤_x000c_¯þ_x0014__x000d_¨þU_x0001_À_x0004_ _x0015__x000f_ 18" xfId="7599"/>
    <cellStyle name="þ_x001d_ð¤_x000c_¯þ_x0014__x000d_¨þU_x0001_À_x0004_ _x0015__x000f__x0001__x0001_ 18" xfId="7600"/>
    <cellStyle name="þ_x001d_ð¤_x000c_¯þ_x0014__x000d_¨þU_x0001_À_x0004_ _x0015__x000f_ 19" xfId="7601"/>
    <cellStyle name="þ_x001d_ð¤_x000c_¯þ_x0014__x000d_¨þU_x0001_À_x0004_ _x0015__x000f__x0001__x0001_ 19" xfId="7602"/>
    <cellStyle name="þ_x001d_ð¤_x000c_¯þ_x0014__x000d_¨þU_x0001_À_x0004_ _x0015__x000f_ 2" xfId="7603"/>
    <cellStyle name="þ_x001d_ð¤_x000c_¯þ_x0014__x000d_¨þU_x0001_À_x0004_ _x0015__x000f__x0001__x0001_ 2" xfId="7604"/>
    <cellStyle name="þ_x001d_ð¤_x000c_¯þ_x0014__x000d_¨þU_x0001_À_x0004_ _x0015__x000f_ 20" xfId="7605"/>
    <cellStyle name="þ_x001d_ð¤_x000c_¯þ_x0014__x000d_¨þU_x0001_À_x0004_ _x0015__x000f__x0001__x0001_ 20" xfId="7606"/>
    <cellStyle name="þ_x001d_ð¤_x000c_¯þ_x0014__x000d_¨þU_x0001_À_x0004_ _x0015__x000f_ 21" xfId="7607"/>
    <cellStyle name="þ_x001d_ð¤_x000c_¯þ_x0014__x000d_¨þU_x0001_À_x0004_ _x0015__x000f__x0001__x0001_ 21" xfId="7608"/>
    <cellStyle name="þ_x001d_ð¤_x000c_¯þ_x0014__x000d_¨þU_x0001_À_x0004_ _x0015__x000f_ 22" xfId="7609"/>
    <cellStyle name="þ_x001d_ð¤_x000c_¯þ_x0014__x000d_¨þU_x0001_À_x0004_ _x0015__x000f__x0001__x0001_ 22" xfId="7610"/>
    <cellStyle name="þ_x001d_ð¤_x000c_¯þ_x0014__x000d_¨þU_x0001_À_x0004_ _x0015__x000f_ 23" xfId="7611"/>
    <cellStyle name="þ_x001d_ð¤_x000c_¯þ_x0014__x000d_¨þU_x0001_À_x0004_ _x0015__x000f__x0001__x0001_ 23" xfId="7612"/>
    <cellStyle name="þ_x001d_ð¤_x000c_¯þ_x0014__x000d_¨þU_x0001_À_x0004_ _x0015__x000f_ 24" xfId="7613"/>
    <cellStyle name="þ_x001d_ð¤_x000c_¯þ_x0014__x000d_¨þU_x0001_À_x0004_ _x0015__x000f__x0001__x0001_ 24" xfId="7614"/>
    <cellStyle name="þ_x001d_ð¤_x000c_¯þ_x0014__x000d_¨þU_x0001_À_x0004_ _x0015__x000f_ 25" xfId="7615"/>
    <cellStyle name="þ_x001d_ð¤_x000c_¯þ_x0014__x000d_¨þU_x0001_À_x0004_ _x0015__x000f__x0001__x0001_ 25" xfId="7616"/>
    <cellStyle name="þ_x001d_ð¤_x000c_¯þ_x0014__x000d_¨þU_x0001_À_x0004_ _x0015__x000f_ 26" xfId="7617"/>
    <cellStyle name="þ_x001d_ð¤_x000c_¯þ_x0014__x000d_¨þU_x0001_À_x0004_ _x0015__x000f__x0001__x0001_ 26" xfId="7618"/>
    <cellStyle name="þ_x001d_ð¤_x000c_¯þ_x0014__x000d_¨þU_x0001_À_x0004_ _x0015__x000f_ 27" xfId="7619"/>
    <cellStyle name="þ_x001d_ð¤_x000c_¯þ_x0014__x000d_¨þU_x0001_À_x0004_ _x0015__x000f__x0001__x0001_ 27" xfId="7620"/>
    <cellStyle name="þ_x001d_ð¤_x000c_¯þ_x0014__x000d_¨þU_x0001_À_x0004_ _x0015__x000f_ 28" xfId="7621"/>
    <cellStyle name="þ_x001d_ð¤_x000c_¯þ_x0014__x000d_¨þU_x0001_À_x0004_ _x0015__x000f__x0001__x0001_ 28" xfId="7622"/>
    <cellStyle name="þ_x001d_ð¤_x000c_¯þ_x0014__x000d_¨þU_x0001_À_x0004_ _x0015__x000f_ 29" xfId="7623"/>
    <cellStyle name="þ_x001d_ð¤_x000c_¯þ_x0014__x000d_¨þU_x0001_À_x0004_ _x0015__x000f__x0001__x0001_ 29" xfId="7624"/>
    <cellStyle name="þ_x001d_ð¤_x000c_¯þ_x0014__x000d_¨þU_x0001_À_x0004_ _x0015__x000f_ 3" xfId="7625"/>
    <cellStyle name="þ_x001d_ð¤_x000c_¯þ_x0014__x000d_¨þU_x0001_À_x0004_ _x0015__x000f__x0001__x0001_ 3" xfId="7626"/>
    <cellStyle name="þ_x001d_ð¤_x000c_¯þ_x0014__x000d_¨þU_x0001_À_x0004_ _x0015__x000f_ 30" xfId="7627"/>
    <cellStyle name="þ_x001d_ð¤_x000c_¯þ_x0014__x000d_¨þU_x0001_À_x0004_ _x0015__x000f__x0001__x0001_ 30" xfId="7628"/>
    <cellStyle name="þ_x001d_ð¤_x000c_¯þ_x0014__x000d_¨þU_x0001_À_x0004_ _x0015__x000f_ 31" xfId="7629"/>
    <cellStyle name="þ_x001d_ð¤_x000c_¯þ_x0014__x000d_¨þU_x0001_À_x0004_ _x0015__x000f__x0001__x0001_ 31" xfId="7630"/>
    <cellStyle name="þ_x001d_ð¤_x000c_¯þ_x0014__x000d_¨þU_x0001_À_x0004_ _x0015__x000f_ 32" xfId="7631"/>
    <cellStyle name="þ_x001d_ð¤_x000c_¯þ_x0014__x000d_¨þU_x0001_À_x0004_ _x0015__x000f__x0001__x0001_ 32" xfId="7632"/>
    <cellStyle name="þ_x001d_ð¤_x000c_¯þ_x0014__x000d_¨þU_x0001_À_x0004_ _x0015__x000f_ 33" xfId="7633"/>
    <cellStyle name="þ_x001d_ð¤_x000c_¯þ_x0014__x000d_¨þU_x0001_À_x0004_ _x0015__x000f__x0001__x0001_ 33" xfId="7634"/>
    <cellStyle name="þ_x001d_ð¤_x000c_¯þ_x0014__x000d_¨þU_x0001_À_x0004_ _x0015__x000f_ 34" xfId="7635"/>
    <cellStyle name="þ_x001d_ð¤_x000c_¯þ_x0014__x000d_¨þU_x0001_À_x0004_ _x0015__x000f__x0001__x0001_ 34" xfId="7636"/>
    <cellStyle name="þ_x001d_ð¤_x000c_¯þ_x0014__x000d_¨þU_x0001_À_x0004_ _x0015__x000f_ 35" xfId="7637"/>
    <cellStyle name="þ_x001d_ð¤_x000c_¯þ_x0014__x000d_¨þU_x0001_À_x0004_ _x0015__x000f__x0001__x0001_ 35" xfId="7638"/>
    <cellStyle name="þ_x001d_ð¤_x000c_¯þ_x0014__x000d_¨þU_x0001_À_x0004_ _x0015__x000f_ 36" xfId="7639"/>
    <cellStyle name="þ_x001d_ð¤_x000c_¯þ_x0014__x000d_¨þU_x0001_À_x0004_ _x0015__x000f__x0001__x0001_ 36" xfId="7640"/>
    <cellStyle name="þ_x001d_ð¤_x000c_¯þ_x0014__x000d_¨þU_x0001_À_x0004_ _x0015__x000f_ 37" xfId="7641"/>
    <cellStyle name="þ_x001d_ð¤_x000c_¯þ_x0014__x000d_¨þU_x0001_À_x0004_ _x0015__x000f__x0001__x0001_ 37" xfId="7642"/>
    <cellStyle name="þ_x001d_ð¤_x000c_¯þ_x0014__x000d_¨þU_x0001_À_x0004_ _x0015__x000f_ 38" xfId="7643"/>
    <cellStyle name="þ_x001d_ð¤_x000c_¯þ_x0014__x000d_¨þU_x0001_À_x0004_ _x0015__x000f__x0001__x0001_ 38" xfId="7644"/>
    <cellStyle name="þ_x001d_ð¤_x000c_¯þ_x0014__x000d_¨þU_x0001_À_x0004_ _x0015__x000f_ 39" xfId="7645"/>
    <cellStyle name="þ_x001d_ð¤_x000c_¯þ_x0014__x000d_¨þU_x0001_À_x0004_ _x0015__x000f__x0001__x0001_ 39" xfId="7646"/>
    <cellStyle name="þ_x001d_ð¤_x000c_¯þ_x0014__x000d_¨þU_x0001_À_x0004_ _x0015__x000f_ 4" xfId="7647"/>
    <cellStyle name="þ_x001d_ð¤_x000c_¯þ_x0014__x000d_¨þU_x0001_À_x0004_ _x0015__x000f__x0001__x0001_ 4" xfId="7648"/>
    <cellStyle name="þ_x001d_ð¤_x000c_¯þ_x0014__x000d_¨þU_x0001_À_x0004_ _x0015__x000f_ 40" xfId="7649"/>
    <cellStyle name="þ_x001d_ð¤_x000c_¯þ_x0014__x000d_¨þU_x0001_À_x0004_ _x0015__x000f__x0001__x0001_ 40" xfId="7650"/>
    <cellStyle name="þ_x001d_ð¤_x000c_¯þ_x0014__x000d_¨þU_x0001_À_x0004_ _x0015__x000f_ 41" xfId="7651"/>
    <cellStyle name="þ_x001d_ð¤_x000c_¯þ_x0014__x000d_¨þU_x0001_À_x0004_ _x0015__x000f__x0001__x0001_ 41" xfId="7652"/>
    <cellStyle name="þ_x001d_ð¤_x000c_¯þ_x0014__x000d_¨þU_x0001_À_x0004_ _x0015__x000f_ 42" xfId="7653"/>
    <cellStyle name="þ_x001d_ð¤_x000c_¯þ_x0014__x000d_¨þU_x0001_À_x0004_ _x0015__x000f__x0001__x0001_ 42" xfId="7654"/>
    <cellStyle name="þ_x001d_ð¤_x000c_¯þ_x0014__x000d_¨þU_x0001_À_x0004_ _x0015__x000f_ 43" xfId="7655"/>
    <cellStyle name="þ_x001d_ð¤_x000c_¯þ_x0014__x000d_¨þU_x0001_À_x0004_ _x0015__x000f__x0001__x0001_ 43" xfId="7656"/>
    <cellStyle name="þ_x001d_ð¤_x000c_¯þ_x0014__x000d_¨þU_x0001_À_x0004_ _x0015__x000f_ 44" xfId="7657"/>
    <cellStyle name="þ_x001d_ð¤_x000c_¯þ_x0014__x000d_¨þU_x0001_À_x0004_ _x0015__x000f__x0001__x0001_ 44" xfId="7658"/>
    <cellStyle name="þ_x001d_ð¤_x000c_¯þ_x0014__x000d_¨þU_x0001_À_x0004_ _x0015__x000f_ 45" xfId="7659"/>
    <cellStyle name="þ_x001d_ð¤_x000c_¯þ_x0014__x000d_¨þU_x0001_À_x0004_ _x0015__x000f__x0001__x0001_ 45" xfId="7660"/>
    <cellStyle name="þ_x001d_ð¤_x000c_¯þ_x0014__x000d_¨þU_x0001_À_x0004_ _x0015__x000f_ 46" xfId="7661"/>
    <cellStyle name="þ_x001d_ð¤_x000c_¯þ_x0014__x000d_¨þU_x0001_À_x0004_ _x0015__x000f__x0001__x0001_ 46" xfId="7662"/>
    <cellStyle name="þ_x001d_ð¤_x000c_¯þ_x0014__x000d_¨þU_x0001_À_x0004_ _x0015__x000f_ 47" xfId="7663"/>
    <cellStyle name="þ_x001d_ð¤_x000c_¯þ_x0014__x000d_¨þU_x0001_À_x0004_ _x0015__x000f__x0001__x0001_ 47" xfId="7664"/>
    <cellStyle name="þ_x001d_ð¤_x000c_¯þ_x0014__x000d_¨þU_x0001_À_x0004_ _x0015__x000f_ 48" xfId="7665"/>
    <cellStyle name="þ_x001d_ð¤_x000c_¯þ_x0014__x000d_¨þU_x0001_À_x0004_ _x0015__x000f__x0001__x0001_ 48" xfId="7666"/>
    <cellStyle name="þ_x001d_ð¤_x000c_¯þ_x0014__x000d_¨þU_x0001_À_x0004_ _x0015__x000f_ 49" xfId="7667"/>
    <cellStyle name="þ_x001d_ð¤_x000c_¯þ_x0014__x000d_¨þU_x0001_À_x0004_ _x0015__x000f__x0001__x0001_ 49" xfId="7668"/>
    <cellStyle name="þ_x001d_ð¤_x000c_¯þ_x0014__x000d_¨þU_x0001_À_x0004_ _x0015__x000f_ 5" xfId="7669"/>
    <cellStyle name="þ_x001d_ð¤_x000c_¯þ_x0014__x000d_¨þU_x0001_À_x0004_ _x0015__x000f__x0001__x0001_ 5" xfId="7670"/>
    <cellStyle name="þ_x001d_ð¤_x000c_¯þ_x0014__x000d_¨þU_x0001_À_x0004_ _x0015__x000f_ 50" xfId="7671"/>
    <cellStyle name="þ_x001d_ð¤_x000c_¯þ_x0014__x000d_¨þU_x0001_À_x0004_ _x0015__x000f__x0001__x0001_ 50" xfId="7672"/>
    <cellStyle name="þ_x001d_ð¤_x000c_¯þ_x0014__x000d_¨þU_x0001_À_x0004_ _x0015__x000f_ 51" xfId="7673"/>
    <cellStyle name="þ_x001d_ð¤_x000c_¯þ_x0014__x000d_¨þU_x0001_À_x0004_ _x0015__x000f__x0001__x0001_ 51" xfId="7674"/>
    <cellStyle name="þ_x001d_ð¤_x000c_¯þ_x0014__x000d_¨þU_x0001_À_x0004_ _x0015__x000f_ 52" xfId="7675"/>
    <cellStyle name="þ_x001d_ð¤_x000c_¯þ_x0014__x000d_¨þU_x0001_À_x0004_ _x0015__x000f__x0001__x0001_ 52" xfId="7676"/>
    <cellStyle name="þ_x001d_ð¤_x000c_¯þ_x0014__x000d_¨þU_x0001_À_x0004_ _x0015__x000f_ 53" xfId="7677"/>
    <cellStyle name="þ_x001d_ð¤_x000c_¯þ_x0014__x000d_¨þU_x0001_À_x0004_ _x0015__x000f__x0001__x0001_ 53" xfId="7678"/>
    <cellStyle name="þ_x001d_ð¤_x000c_¯þ_x0014__x000d_¨þU_x0001_À_x0004_ _x0015__x000f_ 54" xfId="7679"/>
    <cellStyle name="þ_x001d_ð¤_x000c_¯þ_x0014__x000d_¨þU_x0001_À_x0004_ _x0015__x000f__x0001__x0001_ 54" xfId="7680"/>
    <cellStyle name="þ_x001d_ð¤_x000c_¯þ_x0014__x000d_¨þU_x0001_À_x0004_ _x0015__x000f_ 55" xfId="7681"/>
    <cellStyle name="þ_x001d_ð¤_x000c_¯þ_x0014__x000d_¨þU_x0001_À_x0004_ _x0015__x000f__x0001__x0001_ 55" xfId="7682"/>
    <cellStyle name="þ_x001d_ð¤_x000c_¯þ_x0014__x000d_¨þU_x0001_À_x0004_ _x0015__x000f_ 56" xfId="7683"/>
    <cellStyle name="þ_x001d_ð¤_x000c_¯þ_x0014__x000d_¨þU_x0001_À_x0004_ _x0015__x000f__x0001__x0001_ 56" xfId="7684"/>
    <cellStyle name="þ_x001d_ð¤_x000c_¯þ_x0014__x000d_¨þU_x0001_À_x0004_ _x0015__x000f_ 57" xfId="7685"/>
    <cellStyle name="þ_x001d_ð¤_x000c_¯þ_x0014__x000d_¨þU_x0001_À_x0004_ _x0015__x000f__x0001__x0001_ 57" xfId="7686"/>
    <cellStyle name="þ_x001d_ð¤_x000c_¯þ_x0014__x000d_¨þU_x0001_À_x0004_ _x0015__x000f_ 58" xfId="7687"/>
    <cellStyle name="þ_x001d_ð¤_x000c_¯þ_x0014__x000d_¨þU_x0001_À_x0004_ _x0015__x000f__x0001__x0001_ 58" xfId="7688"/>
    <cellStyle name="þ_x001d_ð¤_x000c_¯þ_x0014__x000d_¨þU_x0001_À_x0004_ _x0015__x000f_ 59" xfId="7689"/>
    <cellStyle name="þ_x001d_ð¤_x000c_¯þ_x0014__x000d_¨þU_x0001_À_x0004_ _x0015__x000f__x0001__x0001_ 59" xfId="7690"/>
    <cellStyle name="þ_x001d_ð¤_x000c_¯þ_x0014__x000d_¨þU_x0001_À_x0004_ _x0015__x000f_ 6" xfId="7691"/>
    <cellStyle name="þ_x001d_ð¤_x000c_¯þ_x0014__x000d_¨þU_x0001_À_x0004_ _x0015__x000f__x0001__x0001_ 6" xfId="7692"/>
    <cellStyle name="þ_x001d_ð¤_x000c_¯þ_x0014__x000d_¨þU_x0001_À_x0004_ _x0015__x000f_ 7" xfId="7693"/>
    <cellStyle name="þ_x001d_ð¤_x000c_¯þ_x0014__x000d_¨þU_x0001_À_x0004_ _x0015__x000f__x0001__x0001_ 7" xfId="7694"/>
    <cellStyle name="þ_x001d_ð¤_x000c_¯þ_x0014__x000d_¨þU_x0001_À_x0004_ _x0015__x000f_ 8" xfId="7695"/>
    <cellStyle name="þ_x001d_ð¤_x000c_¯þ_x0014__x000d_¨þU_x0001_À_x0004_ _x0015__x000f__x0001__x0001_ 8" xfId="7696"/>
    <cellStyle name="þ_x001d_ð¤_x000c_¯þ_x0014__x000d_¨þU_x0001_À_x0004_ _x0015__x000f_ 9" xfId="7697"/>
    <cellStyle name="þ_x001d_ð¤_x000c_¯þ_x0014__x000d_¨þU_x0001_À_x0004_ _x0015__x000f__x0001__x0001_ 9" xfId="7698"/>
    <cellStyle name="þ_x001d_ð¤_x000c_¯þ_x0014__x000d_¨þU_x0001_À_x0004_ _x0015__x000f__x0001__x0001_?_x0002_ÿÿÿÿÿÿÿÿÿÿÿÿÿÿÿ¯?(_x0002__x001d__x0017_ ???º%ÿÿÿÿ????_x0006__x0016_??????????????Í!Ë??????????           ?????           ?????????_x000d__x000d_U_x000d_H\D2_x000d_D2\DEMO.MSC_x000d_S;C:\DOS;C:\HANH\D3;C:\HANH\D2;C:\NC_x000d_????????????????????????????????????????????????????????????" xfId="7699"/>
    <cellStyle name="þ_x001d_ð¤_x000c_¯þ_x0014__x000d_¨þU_x0001_À_x0004_ _x0015__x000f__x0001__x0001_?_x0002_ÿÿÿÿÿÿÿÿÿÿÿÿÿÿÿ¯?(_x0002__x001d__x0017_ ???º%ÿÿÿÿ????_x0006__x0016_??????????????Í!Ë??????????           ?????           ?????????_x000d__x000d_U_x000d_H\D2_x000d_D2\DEMO.MSC_x000d_S;C:\DOS;C:\HANH\D3;C:\HANH\D2;C:\NC_x000d_???????????????????????????????????????????????????????????? 2" xfId="7700"/>
    <cellStyle name="þ_x001d_ð¤_x000c_¯þ_x0014__x000d_¨þU_x0001_À_x0004_ _x0015__x000f__x0001__x0001_?_x0002_ÿÿÿÿÿÿÿÿÿÿÿÿÿÿÿ¯?(_x0002__x001d__x0017_ ???º%ÿÿÿÿ????_x0006__x0016_??????????????Í!Ë??????????           ?????           ?????????_x000d__x000d_U_x000d_H\D2_x000d_D2\DEMO.MSC_x000d_S;C:\DOS;C:\HANH\D3;C:\HANH\D2;C:\NC_x000d_???????????????????????????????????????????????????????????? 3" xfId="7701"/>
    <cellStyle name="þ_x001d_ð¤_x000c_¯þ_x0014__x000d_¨þU_x0001_À_x0004_ _x0015__x000f__x0001__x0001__Book1" xfId="7702"/>
    <cellStyle name="þ_x001d_ð·" xfId="7703"/>
    <cellStyle name="þ_x001d_ð· 2" xfId="7704"/>
    <cellStyle name="þ_x001d_ð· 2 2" xfId="7705"/>
    <cellStyle name="þ_x001d_ð· 3" xfId="7706"/>
    <cellStyle name="þ_x001d_ð· 4" xfId="7707"/>
    <cellStyle name="þ_x001d_ð·_x000c_æ" xfId="7708"/>
    <cellStyle name="þ_x001d_ð·_x000c_æ 2" xfId="7709"/>
    <cellStyle name="þ_x001d_ð·_x000c_æþ" xfId="7710"/>
    <cellStyle name="þ_x001d_ð·_x000c_æþ'" xfId="7711"/>
    <cellStyle name="þ_x001d_ð·_x000c_æþ 2" xfId="7712"/>
    <cellStyle name="þ_x001d_ð·_x000c_æþ' 2" xfId="7713"/>
    <cellStyle name="þ_x001d_ð·_x000c_æþ'_x000d_" xfId="7714"/>
    <cellStyle name="þ_x001d_ð·_x000c_æþ'_x000d_ 2" xfId="7715"/>
    <cellStyle name="þ_x001d_ð·_x000c_æþ'_x000d_ 2 2" xfId="7716"/>
    <cellStyle name="þ_x001d_ð·_x000c_æþ'_x000d_ 3" xfId="7717"/>
    <cellStyle name="þ_x001d_ð·_x000c_æþ'_x000d_ß" xfId="7718"/>
    <cellStyle name="þ_x001d_ð·_x000c_æþ'_x000d_ß 2" xfId="7719"/>
    <cellStyle name="þ_x001d_ð·_x000c_æþ'_x000d_ßþ" xfId="7720"/>
    <cellStyle name="þ_x001d_ð·_x000c_æþ'_x000d_ßþ 2" xfId="7721"/>
    <cellStyle name="þ_x001d_ð·_x000c_æþ'_x000d_ßþU" xfId="7722"/>
    <cellStyle name="þ_x001d_ð·_x000c_æþ'_x000d_ßþU_x0001_" xfId="7723"/>
    <cellStyle name="þ_x001d_ð·_x000c_æþ'_x000d_ßþU 2" xfId="7724"/>
    <cellStyle name="þ_x001d_ð·_x000c_æþ'_x000d_ßþU_x0001_ 2" xfId="7725"/>
    <cellStyle name="þ_x001d_ð·_x000c_æþ'_x000d_ßþU_x0001_Ø" xfId="7726"/>
    <cellStyle name="þ_x001d_ð·_x000c_æþ'_x000d_ßþU_x0001_Ø_x0005_" xfId="7727"/>
    <cellStyle name="þ_x001d_ð·_x000c_æþ'_x000d_ßþU_x0001_Ø 2" xfId="7728"/>
    <cellStyle name="þ_x001d_ð·_x000c_æþ'_x000d_ßþU_x0001_Ø_x0005_ 2" xfId="7729"/>
    <cellStyle name="þ_x001d_ð·_x000c_æþ'_x000d_ßþU_x0001_Ø_x0005_ü" xfId="7730"/>
    <cellStyle name="þ_x001d_ð·_x000c_æþ'_x000d_ßþU_x0001_Ø_x0005_ü_x0014_" xfId="7731"/>
    <cellStyle name="þ_x001d_ð·_x000c_æþ'_x000d_ßþU_x0001_Ø_x0005_ü_x0014__x0007_" xfId="7732"/>
    <cellStyle name="þ_x001d_ð·_x000c_æþ'_x000d_ßþU_x0001_Ø_x0005_ü_x0014__x0007__x0001_" xfId="7733"/>
    <cellStyle name="þ_x001d_ð·_x000c_æþ'_x000d_ßþU_x0001_Ø_x0005_ü_x0014__x0007__x0001__x0001_" xfId="7734"/>
    <cellStyle name="þ_x001d_ð·_x000c_æþ'_x000d_ßþU_x0001_Ø_x0005_ü_x0014__x0007__x0001_ 10" xfId="7735"/>
    <cellStyle name="þ_x001d_ð·_x000c_æþ'_x000d_ßþU_x0001_Ø_x0005_ü_x0014__x0007__x0001__x0001_ 10" xfId="7736"/>
    <cellStyle name="þ_x001d_ð·_x000c_æþ'_x000d_ßþU_x0001_Ø_x0005_ü_x0014__x0007__x0001_ 11" xfId="7737"/>
    <cellStyle name="þ_x001d_ð·_x000c_æþ'_x000d_ßþU_x0001_Ø_x0005_ü_x0014__x0007__x0001__x0001_ 11" xfId="7738"/>
    <cellStyle name="þ_x001d_ð·_x000c_æþ'_x000d_ßþU_x0001_Ø_x0005_ü_x0014__x0007__x0001_ 12" xfId="7739"/>
    <cellStyle name="þ_x001d_ð·_x000c_æþ'_x000d_ßþU_x0001_Ø_x0005_ü_x0014__x0007__x0001__x0001_ 12" xfId="7740"/>
    <cellStyle name="þ_x001d_ð·_x000c_æþ'_x000d_ßþU_x0001_Ø_x0005_ü_x0014__x0007__x0001_ 13" xfId="7741"/>
    <cellStyle name="þ_x001d_ð·_x000c_æþ'_x000d_ßþU_x0001_Ø_x0005_ü_x0014__x0007__x0001__x0001_ 13" xfId="7742"/>
    <cellStyle name="þ_x001d_ð·_x000c_æþ'_x000d_ßþU_x0001_Ø_x0005_ü_x0014__x0007__x0001_ 14" xfId="7743"/>
    <cellStyle name="þ_x001d_ð·_x000c_æþ'_x000d_ßþU_x0001_Ø_x0005_ü_x0014__x0007__x0001__x0001_ 14" xfId="7744"/>
    <cellStyle name="þ_x001d_ð·_x000c_æþ'_x000d_ßþU_x0001_Ø_x0005_ü_x0014__x0007__x0001_ 15" xfId="7745"/>
    <cellStyle name="þ_x001d_ð·_x000c_æþ'_x000d_ßþU_x0001_Ø_x0005_ü_x0014__x0007__x0001__x0001_ 15" xfId="7746"/>
    <cellStyle name="þ_x001d_ð·_x000c_æþ'_x000d_ßþU_x0001_Ø_x0005_ü_x0014__x0007__x0001_ 16" xfId="7747"/>
    <cellStyle name="þ_x001d_ð·_x000c_æþ'_x000d_ßþU_x0001_Ø_x0005_ü_x0014__x0007__x0001__x0001_ 16" xfId="7748"/>
    <cellStyle name="þ_x001d_ð·_x000c_æþ'_x000d_ßþU_x0001_Ø_x0005_ü_x0014__x0007__x0001_ 17" xfId="7749"/>
    <cellStyle name="þ_x001d_ð·_x000c_æþ'_x000d_ßþU_x0001_Ø_x0005_ü_x0014__x0007__x0001__x0001_ 17" xfId="7750"/>
    <cellStyle name="þ_x001d_ð·_x000c_æþ'_x000d_ßþU_x0001_Ø_x0005_ü_x0014__x0007__x0001_ 18" xfId="7751"/>
    <cellStyle name="þ_x001d_ð·_x000c_æþ'_x000d_ßþU_x0001_Ø_x0005_ü_x0014__x0007__x0001__x0001_ 18" xfId="7752"/>
    <cellStyle name="þ_x001d_ð·_x000c_æþ'_x000d_ßþU_x0001_Ø_x0005_ü_x0014__x0007__x0001_ 19" xfId="7753"/>
    <cellStyle name="þ_x001d_ð·_x000c_æþ'_x000d_ßþU_x0001_Ø_x0005_ü_x0014__x0007__x0001__x0001_ 19" xfId="7754"/>
    <cellStyle name="þ_x001d_ð·_x000c_æþ'_x000d_ßþU_x0001_Ø_x0005_ü 2" xfId="7755"/>
    <cellStyle name="þ_x001d_ð·_x000c_æþ'_x000d_ßþU_x0001_Ø_x0005_ü_x0014_ 2" xfId="7756"/>
    <cellStyle name="þ_x001d_ð·_x000c_æþ'_x000d_ßþU_x0001_Ø_x0005_ü_x0014__x0007_ 2" xfId="7757"/>
    <cellStyle name="þ_x001d_ð·_x000c_æþ'_x000d_ßþU_x0001_Ø_x0005_ü_x0014__x0007__x0001_ 2" xfId="7758"/>
    <cellStyle name="þ_x001d_ð·_x000c_æþ'_x000d_ßþU_x0001_Ø_x0005_ü_x0014__x0007__x0001__x0001_ 2" xfId="7759"/>
    <cellStyle name="þ_x001d_ð·_x000c_æþ'_x000d_ßþU_x0001_Ø_x0005_ü_x0014__x0007__x0001_ 2 2" xfId="7760"/>
    <cellStyle name="þ_x001d_ð·_x000c_æþ'_x000d_ßþU_x0001_Ø_x0005_ü_x0014__x0007__x0001__x0001_ 2 2" xfId="7761"/>
    <cellStyle name="þ_x001d_ð·_x000c_æþ'_x000d_ßþU_x0001_Ø_x0005_ü_x0014__x0007__x0001_ 20" xfId="7762"/>
    <cellStyle name="þ_x001d_ð·_x000c_æþ'_x000d_ßþU_x0001_Ø_x0005_ü_x0014__x0007__x0001__x0001_ 20" xfId="7763"/>
    <cellStyle name="þ_x001d_ð·_x000c_æþ'_x000d_ßþU_x0001_Ø_x0005_ü_x0014__x0007__x0001_ 21" xfId="7764"/>
    <cellStyle name="þ_x001d_ð·_x000c_æþ'_x000d_ßþU_x0001_Ø_x0005_ü_x0014__x0007__x0001__x0001_ 21" xfId="7765"/>
    <cellStyle name="þ_x001d_ð·_x000c_æþ'_x000d_ßþU_x0001_Ø_x0005_ü_x0014__x0007__x0001_ 22" xfId="7766"/>
    <cellStyle name="þ_x001d_ð·_x000c_æþ'_x000d_ßþU_x0001_Ø_x0005_ü_x0014__x0007__x0001__x0001_ 22" xfId="7767"/>
    <cellStyle name="þ_x001d_ð·_x000c_æþ'_x000d_ßþU_x0001_Ø_x0005_ü_x0014__x0007__x0001_ 23" xfId="7768"/>
    <cellStyle name="þ_x001d_ð·_x000c_æþ'_x000d_ßþU_x0001_Ø_x0005_ü_x0014__x0007__x0001__x0001_ 23" xfId="7769"/>
    <cellStyle name="þ_x001d_ð·_x000c_æþ'_x000d_ßþU_x0001_Ø_x0005_ü_x0014__x0007__x0001_ 24" xfId="7770"/>
    <cellStyle name="þ_x001d_ð·_x000c_æþ'_x000d_ßþU_x0001_Ø_x0005_ü_x0014__x0007__x0001__x0001_ 24" xfId="7771"/>
    <cellStyle name="þ_x001d_ð·_x000c_æþ'_x000d_ßþU_x0001_Ø_x0005_ü_x0014__x0007__x0001_ 25" xfId="7772"/>
    <cellStyle name="þ_x001d_ð·_x000c_æþ'_x000d_ßþU_x0001_Ø_x0005_ü_x0014__x0007__x0001__x0001_ 25" xfId="7773"/>
    <cellStyle name="þ_x001d_ð·_x000c_æþ'_x000d_ßþU_x0001_Ø_x0005_ü_x0014__x0007__x0001_ 26" xfId="7774"/>
    <cellStyle name="þ_x001d_ð·_x000c_æþ'_x000d_ßþU_x0001_Ø_x0005_ü_x0014__x0007__x0001__x0001_ 26" xfId="7775"/>
    <cellStyle name="þ_x001d_ð·_x000c_æþ'_x000d_ßþU_x0001_Ø_x0005_ü_x0014__x0007__x0001_ 27" xfId="7776"/>
    <cellStyle name="þ_x001d_ð·_x000c_æþ'_x000d_ßþU_x0001_Ø_x0005_ü_x0014__x0007__x0001__x0001_ 27" xfId="7777"/>
    <cellStyle name="þ_x001d_ð·_x000c_æþ'_x000d_ßþU_x0001_Ø_x0005_ü_x0014__x0007__x0001_ 28" xfId="7778"/>
    <cellStyle name="þ_x001d_ð·_x000c_æþ'_x000d_ßþU_x0001_Ø_x0005_ü_x0014__x0007__x0001__x0001_ 28" xfId="7779"/>
    <cellStyle name="þ_x001d_ð·_x000c_æþ'_x000d_ßþU_x0001_Ø_x0005_ü_x0014__x0007__x0001_ 29" xfId="7780"/>
    <cellStyle name="þ_x001d_ð·_x000c_æþ'_x000d_ßþU_x0001_Ø_x0005_ü_x0014__x0007__x0001__x0001_ 29" xfId="7781"/>
    <cellStyle name="þ_x001d_ð·_x000c_æþ'_x000d_ßþU_x0001_Ø_x0005_ü_x0014__x0007_ 3" xfId="7782"/>
    <cellStyle name="þ_x001d_ð·_x000c_æþ'_x000d_ßþU_x0001_Ø_x0005_ü_x0014__x0007__x0001_ 3" xfId="7783"/>
    <cellStyle name="þ_x001d_ð·_x000c_æþ'_x000d_ßþU_x0001_Ø_x0005_ü_x0014__x0007__x0001__x0001_ 3" xfId="7784"/>
    <cellStyle name="þ_x001d_ð·_x000c_æþ'_x000d_ßþU_x0001_Ø_x0005_ü_x0014__x0007__x0001_ 3 2" xfId="7785"/>
    <cellStyle name="þ_x001d_ð·_x000c_æþ'_x000d_ßþU_x0001_Ø_x0005_ü_x0014__x0007__x0001__x0001_ 3 2" xfId="7786"/>
    <cellStyle name="þ_x001d_ð·_x000c_æþ'_x000d_ßþU_x0001_Ø_x0005_ü_x0014__x0007__x0001_ 30" xfId="7787"/>
    <cellStyle name="þ_x001d_ð·_x000c_æþ'_x000d_ßþU_x0001_Ø_x0005_ü_x0014__x0007__x0001__x0001_ 30" xfId="7788"/>
    <cellStyle name="þ_x001d_ð·_x000c_æþ'_x000d_ßþU_x0001_Ø_x0005_ü_x0014__x0007__x0001_ 31" xfId="7789"/>
    <cellStyle name="þ_x001d_ð·_x000c_æþ'_x000d_ßþU_x0001_Ø_x0005_ü_x0014__x0007__x0001__x0001_ 31" xfId="7790"/>
    <cellStyle name="þ_x001d_ð·_x000c_æþ'_x000d_ßþU_x0001_Ø_x0005_ü_x0014__x0007__x0001_ 32" xfId="7791"/>
    <cellStyle name="þ_x001d_ð·_x000c_æþ'_x000d_ßþU_x0001_Ø_x0005_ü_x0014__x0007__x0001__x0001_ 32" xfId="7792"/>
    <cellStyle name="þ_x001d_ð·_x000c_æþ'_x000d_ßþU_x0001_Ø_x0005_ü_x0014__x0007__x0001_ 33" xfId="7793"/>
    <cellStyle name="þ_x001d_ð·_x000c_æþ'_x000d_ßþU_x0001_Ø_x0005_ü_x0014__x0007__x0001__x0001_ 33" xfId="7794"/>
    <cellStyle name="þ_x001d_ð·_x000c_æþ'_x000d_ßþU_x0001_Ø_x0005_ü_x0014__x0007__x0001_ 34" xfId="7795"/>
    <cellStyle name="þ_x001d_ð·_x000c_æþ'_x000d_ßþU_x0001_Ø_x0005_ü_x0014__x0007__x0001__x0001_ 34" xfId="7796"/>
    <cellStyle name="þ_x001d_ð·_x000c_æþ'_x000d_ßþU_x0001_Ø_x0005_ü_x0014__x0007__x0001_ 35" xfId="7797"/>
    <cellStyle name="þ_x001d_ð·_x000c_æþ'_x000d_ßþU_x0001_Ø_x0005_ü_x0014__x0007__x0001__x0001_ 35" xfId="7798"/>
    <cellStyle name="þ_x001d_ð·_x000c_æþ'_x000d_ßþU_x0001_Ø_x0005_ü_x0014__x0007__x0001_ 36" xfId="7799"/>
    <cellStyle name="þ_x001d_ð·_x000c_æþ'_x000d_ßþU_x0001_Ø_x0005_ü_x0014__x0007__x0001__x0001_ 36" xfId="7800"/>
    <cellStyle name="þ_x001d_ð·_x000c_æþ'_x000d_ßþU_x0001_Ø_x0005_ü_x0014__x0007__x0001_ 37" xfId="7801"/>
    <cellStyle name="þ_x001d_ð·_x000c_æþ'_x000d_ßþU_x0001_Ø_x0005_ü_x0014__x0007__x0001__x0001_ 37" xfId="7802"/>
    <cellStyle name="þ_x001d_ð·_x000c_æþ'_x000d_ßþU_x0001_Ø_x0005_ü_x0014__x0007__x0001_ 38" xfId="7803"/>
    <cellStyle name="þ_x001d_ð·_x000c_æþ'_x000d_ßþU_x0001_Ø_x0005_ü_x0014__x0007__x0001__x0001_ 38" xfId="7804"/>
    <cellStyle name="þ_x001d_ð·_x000c_æþ'_x000d_ßþU_x0001_Ø_x0005_ü_x0014__x0007__x0001_ 39" xfId="7805"/>
    <cellStyle name="þ_x001d_ð·_x000c_æþ'_x000d_ßþU_x0001_Ø_x0005_ü_x0014__x0007__x0001__x0001_ 39" xfId="7806"/>
    <cellStyle name="þ_x001d_ð·_x000c_æþ'_x000d_ßþU_x0001_Ø_x0005_ü_x0014__x0007__x0001_ 4" xfId="7807"/>
    <cellStyle name="þ_x001d_ð·_x000c_æþ'_x000d_ßþU_x0001_Ø_x0005_ü_x0014__x0007__x0001__x0001_ 4" xfId="7808"/>
    <cellStyle name="þ_x001d_ð·_x000c_æþ'_x000d_ßþU_x0001_Ø_x0005_ü_x0014__x0007__x0001_ 40" xfId="7809"/>
    <cellStyle name="þ_x001d_ð·_x000c_æþ'_x000d_ßþU_x0001_Ø_x0005_ü_x0014__x0007__x0001__x0001_ 40" xfId="7810"/>
    <cellStyle name="þ_x001d_ð·_x000c_æþ'_x000d_ßþU_x0001_Ø_x0005_ü_x0014__x0007__x0001_ 41" xfId="7811"/>
    <cellStyle name="þ_x001d_ð·_x000c_æþ'_x000d_ßþU_x0001_Ø_x0005_ü_x0014__x0007__x0001__x0001_ 41" xfId="7812"/>
    <cellStyle name="þ_x001d_ð·_x000c_æþ'_x000d_ßþU_x0001_Ø_x0005_ü_x0014__x0007__x0001_ 42" xfId="7813"/>
    <cellStyle name="þ_x001d_ð·_x000c_æþ'_x000d_ßþU_x0001_Ø_x0005_ü_x0014__x0007__x0001__x0001_ 42" xfId="7814"/>
    <cellStyle name="þ_x001d_ð·_x000c_æþ'_x000d_ßþU_x0001_Ø_x0005_ü_x0014__x0007__x0001_ 43" xfId="7815"/>
    <cellStyle name="þ_x001d_ð·_x000c_æþ'_x000d_ßþU_x0001_Ø_x0005_ü_x0014__x0007__x0001__x0001_ 43" xfId="7816"/>
    <cellStyle name="þ_x001d_ð·_x000c_æþ'_x000d_ßþU_x0001_Ø_x0005_ü_x0014__x0007__x0001_ 44" xfId="7817"/>
    <cellStyle name="þ_x001d_ð·_x000c_æþ'_x000d_ßþU_x0001_Ø_x0005_ü_x0014__x0007__x0001__x0001_ 44" xfId="7818"/>
    <cellStyle name="þ_x001d_ð·_x000c_æþ'_x000d_ßþU_x0001_Ø_x0005_ü_x0014__x0007__x0001_ 45" xfId="7819"/>
    <cellStyle name="þ_x001d_ð·_x000c_æþ'_x000d_ßþU_x0001_Ø_x0005_ü_x0014__x0007__x0001__x0001_ 45" xfId="7820"/>
    <cellStyle name="þ_x001d_ð·_x000c_æþ'_x000d_ßþU_x0001_Ø_x0005_ü_x0014__x0007__x0001_ 46" xfId="7821"/>
    <cellStyle name="þ_x001d_ð·_x000c_æþ'_x000d_ßþU_x0001_Ø_x0005_ü_x0014__x0007__x0001__x0001_ 46" xfId="7822"/>
    <cellStyle name="þ_x001d_ð·_x000c_æþ'_x000d_ßþU_x0001_Ø_x0005_ü_x0014__x0007__x0001_ 47" xfId="7823"/>
    <cellStyle name="þ_x001d_ð·_x000c_æþ'_x000d_ßþU_x0001_Ø_x0005_ü_x0014__x0007__x0001__x0001_ 47" xfId="7824"/>
    <cellStyle name="þ_x001d_ð·_x000c_æþ'_x000d_ßþU_x0001_Ø_x0005_ü_x0014__x0007__x0001_ 48" xfId="7825"/>
    <cellStyle name="þ_x001d_ð·_x000c_æþ'_x000d_ßþU_x0001_Ø_x0005_ü_x0014__x0007__x0001__x0001_ 48" xfId="7826"/>
    <cellStyle name="þ_x001d_ð·_x000c_æþ'_x000d_ßþU_x0001_Ø_x0005_ü_x0014__x0007__x0001_ 49" xfId="7827"/>
    <cellStyle name="þ_x001d_ð·_x000c_æþ'_x000d_ßþU_x0001_Ø_x0005_ü_x0014__x0007__x0001__x0001_ 49" xfId="7828"/>
    <cellStyle name="þ_x001d_ð·_x000c_æþ'_x000d_ßþU_x0001_Ø_x0005_ü_x0014__x0007__x0001_ 5" xfId="7829"/>
    <cellStyle name="þ_x001d_ð·_x000c_æþ'_x000d_ßþU_x0001_Ø_x0005_ü_x0014__x0007__x0001__x0001_ 5" xfId="7830"/>
    <cellStyle name="þ_x001d_ð·_x000c_æþ'_x000d_ßþU_x0001_Ø_x0005_ü_x0014__x0007__x0001_ 50" xfId="7831"/>
    <cellStyle name="þ_x001d_ð·_x000c_æþ'_x000d_ßþU_x0001_Ø_x0005_ü_x0014__x0007__x0001__x0001_ 50" xfId="7832"/>
    <cellStyle name="þ_x001d_ð·_x000c_æþ'_x000d_ßþU_x0001_Ø_x0005_ü_x0014__x0007__x0001_ 51" xfId="7833"/>
    <cellStyle name="þ_x001d_ð·_x000c_æþ'_x000d_ßþU_x0001_Ø_x0005_ü_x0014__x0007__x0001__x0001_ 51" xfId="7834"/>
    <cellStyle name="þ_x001d_ð·_x000c_æþ'_x000d_ßþU_x0001_Ø_x0005_ü_x0014__x0007__x0001_ 52" xfId="7835"/>
    <cellStyle name="þ_x001d_ð·_x000c_æþ'_x000d_ßþU_x0001_Ø_x0005_ü_x0014__x0007__x0001__x0001_ 52" xfId="7836"/>
    <cellStyle name="þ_x001d_ð·_x000c_æþ'_x000d_ßþU_x0001_Ø_x0005_ü_x0014__x0007__x0001_ 53" xfId="7837"/>
    <cellStyle name="þ_x001d_ð·_x000c_æþ'_x000d_ßþU_x0001_Ø_x0005_ü_x0014__x0007__x0001__x0001_ 53" xfId="7838"/>
    <cellStyle name="þ_x001d_ð·_x000c_æþ'_x000d_ßþU_x0001_Ø_x0005_ü_x0014__x0007__x0001_ 54" xfId="7839"/>
    <cellStyle name="þ_x001d_ð·_x000c_æþ'_x000d_ßþU_x0001_Ø_x0005_ü_x0014__x0007__x0001__x0001_ 54" xfId="7840"/>
    <cellStyle name="þ_x001d_ð·_x000c_æþ'_x000d_ßþU_x0001_Ø_x0005_ü_x0014__x0007__x0001_ 55" xfId="7841"/>
    <cellStyle name="þ_x001d_ð·_x000c_æþ'_x000d_ßþU_x0001_Ø_x0005_ü_x0014__x0007__x0001__x0001_ 55" xfId="7842"/>
    <cellStyle name="þ_x001d_ð·_x000c_æþ'_x000d_ßþU_x0001_Ø_x0005_ü_x0014__x0007__x0001_ 56" xfId="7843"/>
    <cellStyle name="þ_x001d_ð·_x000c_æþ'_x000d_ßþU_x0001_Ø_x0005_ü_x0014__x0007__x0001__x0001_ 56" xfId="7844"/>
    <cellStyle name="þ_x001d_ð·_x000c_æþ'_x000d_ßþU_x0001_Ø_x0005_ü_x0014__x0007__x0001_ 57" xfId="7845"/>
    <cellStyle name="þ_x001d_ð·_x000c_æþ'_x000d_ßþU_x0001_Ø_x0005_ü_x0014__x0007__x0001__x0001_ 57" xfId="7846"/>
    <cellStyle name="þ_x001d_ð·_x000c_æþ'_x000d_ßþU_x0001_Ø_x0005_ü_x0014__x0007__x0001_ 58" xfId="7847"/>
    <cellStyle name="þ_x001d_ð·_x000c_æþ'_x000d_ßþU_x0001_Ø_x0005_ü_x0014__x0007__x0001__x0001_ 58" xfId="7848"/>
    <cellStyle name="þ_x001d_ð·_x000c_æþ'_x000d_ßþU_x0001_Ø_x0005_ü_x0014__x0007__x0001_ 59" xfId="7849"/>
    <cellStyle name="þ_x001d_ð·_x000c_æþ'_x000d_ßþU_x0001_Ø_x0005_ü_x0014__x0007__x0001__x0001_ 59" xfId="7850"/>
    <cellStyle name="þ_x001d_ð·_x000c_æþ'_x000d_ßþU_x0001_Ø_x0005_ü_x0014__x0007__x0001_ 6" xfId="7851"/>
    <cellStyle name="þ_x001d_ð·_x000c_æþ'_x000d_ßþU_x0001_Ø_x0005_ü_x0014__x0007__x0001__x0001_ 6" xfId="7852"/>
    <cellStyle name="þ_x001d_ð·_x000c_æþ'_x000d_ßþU_x0001_Ø_x0005_ü_x0014__x0007__x0001_ 60" xfId="7853"/>
    <cellStyle name="þ_x001d_ð·_x000c_æþ'_x000d_ßþU_x0001_Ø_x0005_ü_x0014__x0007__x0001__x0001_ 60" xfId="7854"/>
    <cellStyle name="þ_x001d_ð·_x000c_æþ'_x000d_ßþU_x0001_Ø_x0005_ü_x0014__x0007__x0001_ 61" xfId="7855"/>
    <cellStyle name="þ_x001d_ð·_x000c_æþ'_x000d_ßþU_x0001_Ø_x0005_ü_x0014__x0007__x0001__x0001_ 61" xfId="7856"/>
    <cellStyle name="þ_x001d_ð·_x000c_æþ'_x000d_ßþU_x0001_Ø_x0005_ü_x0014__x0007__x0001_ 7" xfId="7857"/>
    <cellStyle name="þ_x001d_ð·_x000c_æþ'_x000d_ßþU_x0001_Ø_x0005_ü_x0014__x0007__x0001__x0001_ 7" xfId="7858"/>
    <cellStyle name="þ_x001d_ð·_x000c_æþ'_x000d_ßþU_x0001_Ø_x0005_ü_x0014__x0007__x0001_ 8" xfId="7859"/>
    <cellStyle name="þ_x001d_ð·_x000c_æþ'_x000d_ßþU_x0001_Ø_x0005_ü_x0014__x0007__x0001__x0001_ 8" xfId="7860"/>
    <cellStyle name="þ_x001d_ð·_x000c_æþ'_x000d_ßþU_x0001_Ø_x0005_ü_x0014__x0007__x0001_ 9" xfId="7861"/>
    <cellStyle name="þ_x001d_ð·_x000c_æþ'_x000d_ßþU_x0001_Ø_x0005_ü_x0014__x0007__x0001__x0001_ 9" xfId="7862"/>
    <cellStyle name="þ_x001d_ð·_x000c_æþ'_x000d_ßþU_x0001_Ø_x0005_ü_x0014__x0007__x0001__x0001_?_x0002_ÿÿÿÿÿÿÿÿÿÿÿÿÿÿÿ¯?(_x0002__x001e__x0016_ ???¼$ÿÿÿÿ????_x0006__x0016_??????????????Í!Ë??????????           ?????           ?????????_x000d_C:\WINDOWS\_x000d_V_x000d_S\TEMP_x000d_NC;C:\NU;C:\VIRUS;_x000d_?????????????????????????????????????????????????????????????????????????????" xfId="7863"/>
    <cellStyle name="þ_x001d_ð·_x000c_æþ'_x000d_ßþU_x0001_Ø_x0005_ü_x0014__x0007__x0001__x0001_?_x0002_ÿÿÿÿÿÿÿÿÿÿÿÿÿÿÿ¯?(_x0002__x001e__x0016_ ???¼$ÿÿÿÿ????_x0006__x0016_??????????????Í!Ë??????????           ?????           ?????????_x000d_C:\WINDOWS\_x000d_V_x000d_S\TEMP_x000d_NC;C:\NU;C:\VIRUS;_x000d_????????????????????????????????????????????????????????????????????????????? 2" xfId="7864"/>
    <cellStyle name="þ_x001d_ð·_x000c_æþ'_x000d_ßþU_x0001_Ø_x0005_ü_x0014__x0007__x0001__x0001_?_x0002_ÿÿÿÿÿÿÿÿÿÿÿÿÿÿÿ¯?(_x0002__x001e__x0016_ ???¼$ÿÿÿÿ????_x0006__x0016_??????????????Í!Ë??????????           ?????           ?????????_x000d_C:\WINDOWS\_x000d_V_x000d_S\TEMP_x000d_NC;C:\NU;C:\VIRUS;_x000d_????????????????????????????????????????????????????????????????????????????? 2 2" xfId="7865"/>
    <cellStyle name="þ_x001d_ð·_x000c_æþ'_x000d_ßþU_x0001_Ø_x0005_ü_x0014__x0007__x0001__x0001_?_x0002_ÿÿÿÿÿÿÿÿÿÿÿÿÿÿÿ¯?(_x0002__x001e__x0016_ ???¼$ÿÿÿÿ????_x0006__x0016_??????????????Í!Ë??????????           ?????           ?????????_x000d_C:\WINDOWS\_x000d_V_x000d_S\TEMP_x000d_NC;C:\NU;C:\VIRUS;_x000d_????????????????????????????????????????????????????????????????????????????? 3" xfId="7866"/>
    <cellStyle name="þ_x001d_ð·_x000c_æþ'_x000d_ßþU_x0001_Ø_x0005_ü_x0014__x0007__x0001__x0001_?_x0002_ÿÿÿÿÿÿÿÿÿÿÿÿÿÿÿ¯?(_x0002__x001e__x0016_ ???¼$ÿÿÿÿ????_x0006__x0016_??????????????Í!Ë??????????           ?????           ?????????_x000d_C:\WINDOWS\_x000d_V_x000d_S\TEMP_x000d_NC;C:\NU;C:\VIRUS;_x000d_????????????????????????????????????????????????????????????????????????????? 4" xfId="7867"/>
    <cellStyle name="þ_x001d_ð·_x000c_æþ'_x000d_ßþU_x0001_Ø_x0005_ü_x0014__x0007__x0001__x0001_?_x0002_ÿÿÿÿÿÿÿÿÿÿÿÿÿÿÿ¯?(_x0002__x001e__x0016_ ???¼$ÿÿÿÿ????_x0006__x0016_??????????????Í!Ë??????????           ?????           ????Fþ_x0016_?_x000d_FÆ_x0016_Pš_x001a_7_x0014__x000b_Àt_x0019_‹F_x0006_‹V_x0008_‰Fö‰VøÿvþFÆ_x0016_Pš‚C_x0014_ÉË¸ÿ_x0013_U‹ì_x001e_ŽØ‹F_x000a_‹V_x000c_Ä^_x0006_&amp;‰G_x0008_&amp;‰W_x000a__x001f_ÉË?¸ÿ_x0013_È_x0006_??WV_x001e_ŽØ‹^_x000a_‹v_x0006_ƒûÿt_x0007_ŽF_x0008_&amp;‰\_x000a_ƒ~_x000c_?u.ŽF_x0008_&amp;ÿt_x0002_&amp;ÿ4&amp;" xfId="7868"/>
    <cellStyle name="þ_x001d_ð·_x000c_æþ'_x000d_ßþU_x0001_Ø_x0005_ü_x0014__x0007__x0001__x0001_?_x0002_ÿÿÿÿÿÿÿÿÿÿÿÿÿÿÿ¯?(_x0002__x001e__x0016_ ???¼$ÿÿÿÿ????_x0006__x0016_??????????????Í!Ë??????????           ?????           ????Fþ_x0016_?_x000d_FÆ_x0016_Pš_x001a_7_x0014__x000b_Àt_x0019_‹F_x0006_‹V_x0008_‰Fö‰VøÿvþFÆ_x0016_Pš‚C_x0014_ÉË¸ÿ_x0013_U‹ì_x001e_ŽØ‹F_x000a_‹V_x000c_Ä^_x0006_&amp;‰G_x0008_&amp;‰W_x000a__x001f_ÉË?¸ÿ_x0013_È_x0006_??WV_x001e_ŽØ‹^_x000a_‹v_x0006_ƒûÿt_x0007_ŽF_x0008_&amp;‰\_x000a_ƒ~_x000c_?u.ŽF_x0008_&amp;ÿt_x0002_&amp;ÿ4&amp; 2" xfId="7869"/>
    <cellStyle name="þ_x001d_ð·_x000c_æþ'_x000d_ßþU_x0001_Ø_x0005_ü_x0014__x0007__x0001__x0001_?_x0002_ÿÿÿÿÿÿÿÿÿÿÿÿÿÿÿ¯?(_x0002__x001e__x0016_ ???¼$ÿÿÿÿ????_x0006__x0016_??????????????Í!Ë??????????           ?????           ????Fþ_x0016_?_x000d_FÆ_x0016_Pš_x001a_7_x0014__x000b_Àt_x0019_‹F_x0006_‹V_x0008_‰Fö‰VøÿvþFÆ_x0016_Pš‚C_x0014_ÉË¸ÿ_x0013_U‹ì_x001e_ŽØ‹F_x000a_‹V_x000c_Ä^_x0006_&amp;‰G_x0008_&amp;‰W_x000a__x001f_ÉË?¸ÿ_x0013_È_x0006_??WV_x001e_ŽØ‹^_x000a_‹v_x0006_ƒûÿt_x0007_ŽF_x0008_&amp;‰\_x000a_ƒ~_x000c_?u.ŽF_x0008_&amp;ÿt_x0002_&amp;ÿ4&amp; 2 2" xfId="7870"/>
    <cellStyle name="þ_x001d_ð·_x000c_æþ'_x000d_ßþU_x0001_Ø_x0005_ü_x0014__x0007__x0001__x0001_?_x0002_ÿÿÿÿÿÿÿÿÿÿÿÿÿÿÿ¯?(_x0002__x001e__x0016_ ???¼$ÿÿÿÿ????_x0006__x0016_??????????????Í!Ë??????????           ?????           ????Fþ_x0016_?_x000d_FÆ_x0016_Pš_x001a_7_x0014__x000b_Àt_x0019_‹F_x0006_‹V_x0008_‰Fö‰VøÿvþFÆ_x0016_Pš‚C_x0014_ÉË¸ÿ_x0013_U‹ì_x001e_ŽØ‹F_x000a_‹V_x000c_Ä^_x0006_&amp;‰G_x0008_&amp;‰W_x000a__x001f_ÉË?¸ÿ_x0013_È_x0006_??WV_x001e_ŽØ‹^_x000a_‹v_x0006_ƒûÿt_x0007_ŽF_x0008_&amp;‰\_x000a_ƒ~_x000c_?u.ŽF_x0008_&amp;ÿt_x0002_&amp;ÿ4&amp; 3" xfId="7871"/>
    <cellStyle name="þ_x001d_ð·_x000c_æþ'_x000d_ßþU_x0001_Ø_x0005_ü_x0014__x0007__x0001__x0001_?_x0002_ÿÿÿÿÿÿÿÿÿÿÿÿÿÿÿ¯?(_x0002__x001e__x0016_ ???¼$ÿÿÿÿ????_x0006__x0016_??????????????Í!Ë??????????           ?????           ????Fþ_x0016_?_x000d_FÆ_x0016_Pš_x001a_7_x0014__x000b_Àt_x0019_‹F_x0006_‹V_x0008_‰Fö‰VøÿvþFÆ_x0016_Pš‚C_x0014_ÉË¸ÿ_x0013_U‹ì_x001e_ŽØ‹F_x000a_‹V_x000c_Ä^_x0006_&amp;‰G_x0008_&amp;‰W_x000a__x001f_ÉË?¸ÿ_x0013_È_x0006_??WV_x001e_ŽØ‹^_x000a_‹v_x0006_ƒûÿt_x0007_ŽF_x0008_&amp;‰\_x000a_ƒ~_x000c_?u.ŽF_x0008_&amp;ÿt_x0002_&amp;ÿ4&amp; 4" xfId="7872"/>
    <cellStyle name="þ_x001d_ð·_x000c_æþ'_x000d_ßþU_x0001_Ø_x0005_ü_x0014__x0007__x0001__x0001__Bieu cn nhiệm kỳ sưa lai năm 2010,2011" xfId="7873"/>
    <cellStyle name="þ_x001d_ð·_x000c_æþ'_x000d_ßþU_x0001_Ø_x0005_ü_x0014__x0007__x0001__BIEU KE HOACH  2015 (KTN 6.11 sua)" xfId="7874"/>
    <cellStyle name="þ_x001d_ð·_x000c_æþ'_x000d_ßþU_x0001_Ø_x0005_ü_x0014__x0007__x0001__x0001__BIEU KE HOACH  2015 (KTN 6.11 sua)" xfId="7875"/>
    <cellStyle name="þ_x001d_ð·_BIEU KE HOACH  2015 (KTN 6.11 sua)" xfId="7876"/>
    <cellStyle name="þ_x001d_ðÇ%Uý—&amp;Hý9_x0008_Ÿ s_x000a__x0007_" xfId="7877"/>
    <cellStyle name="þ_x001d_ðÇ%Uý—&amp;Hý9_x0008_Ÿ s_x000a__x0007__x0001_" xfId="7878"/>
    <cellStyle name="þ_x001d_ðÇ%Uý—&amp;Hý9_x0008_Ÿ s_x000a__x0007__x0001__x0001_" xfId="7879"/>
    <cellStyle name="þ_x001d_ðÇ%Uý—&amp;Hý9_x0008_Ÿ s_x000a__x0007__x0001_ 2" xfId="7888"/>
    <cellStyle name="þ_x001d_ðÇ%Uý—&amp;Hý9_x0008_Ÿ s_x000a__x0007__x0001__x0001_ 2" xfId="7889"/>
    <cellStyle name="þ_x001d_ðÇ%Uý—&amp;Hý9_x0008_Ÿ s_x000a__x0007__x0001_ 2 2" xfId="7880"/>
    <cellStyle name="þ_x001d_ðÇ%Uý—&amp;Hý9_x0008_Ÿ s_x000a__x0007__x0001__x0001_ 2 2" xfId="7881"/>
    <cellStyle name="þ_x001d_ðÇ%Uý—&amp;Hý9_x0008_Ÿ s_x000a__x0007__x0001_ 3" xfId="7890"/>
    <cellStyle name="þ_x001d_ðÇ%Uý—&amp;Hý9_x0008_Ÿ s_x000a__x0007__x0001__x0001_ 3" xfId="7891"/>
    <cellStyle name="þ_x001d_ðÇ%Uý—&amp;Hý9_x0008_Ÿ s_x000a__x0007__x0001_ 3 2" xfId="7882"/>
    <cellStyle name="þ_x001d_ðÇ%Uý—&amp;Hý9_x0008_Ÿ s_x000a__x0007__x0001__x0001_ 3 2" xfId="7883"/>
    <cellStyle name="þ_x001d_ðÇ%Uý—&amp;Hý9_x0008_Ÿ s_x000a__x0007__x0001_ 4" xfId="7892"/>
    <cellStyle name="þ_x001d_ðÇ%Uý—&amp;Hý9_x0008_Ÿ s_x000a__x0007__x0001__x0001_ 4" xfId="7893"/>
    <cellStyle name="þ_x001d_ðÇ%Uý—&amp;Hý9_x0008_Ÿ s_x000a__x0007__x0001__x0001_?_x0002_ÿÿÿÿÿÿÿÿÿÿÿÿÿÿÿ_x0001_(_x0002_—_x000d_€???Î_x001f_ÿÿÿÿ????_x0007_???????????????Í!Ë??????????           ?????           ?????????_x000d_C:\WINDOWS\country.sys_x000d_??????????????????????????????????????????????????????????????????????????????????????????????" xfId="7884"/>
    <cellStyle name="þ_x001d_ðÇ%Uý—&amp;Hý9_x0008_Ÿ s_x000a__x0007__x0001__x0001_?_x0002_ÿÿÿÿÿÿÿÿÿÿÿÿÿÿÿ_x0001_(_x0002_—_x000d_€???Î_x001f_ÿÿÿÿ????_x0007_???????????????Í!Ë??????????           ?????           ?????????_x000d_C:\WINDOWS\country.sys_x000d_?????????????????????????????????????????????????????????????????????????????????????????????? 2" xfId="7885"/>
    <cellStyle name="þ_x001d_ðÇ%Uý—&amp;Hý9_x0008_Ÿ s_x000a__x0007__x0001__BIEU KE HOACH  2015 (KTN 6.11 sua)" xfId="7886"/>
    <cellStyle name="þ_x001d_ðÇ%Uý—&amp;Hý9_x0008_Ÿ s_x000a__x0007__x0001__x0001__BIEU KE HOACH  2015 (KTN 6.11 sua)" xfId="7887"/>
    <cellStyle name="þ_x001d_ðÇ%Uý—&amp;Hý9_x0008_Ÿ s_x000a__x0007__x0001__CT 134" xfId="8667"/>
    <cellStyle name="þ_x001d_ðÇ%Uý—&amp;Hý9_x0008_Ÿ s_x000a__x0007__x0001__x0001__CT 134" xfId="8668"/>
    <cellStyle name="þ_x001d_ðÇ%Uý—&amp;Hý9_x0008_Ÿ_x0009_s_x000a__x0007_" xfId="8696"/>
    <cellStyle name="þ_x001d_ðÇ%Uý—&amp;Hý9_x0008_Ÿ_x0009_s_x000a__x0007__x0001_" xfId="8697"/>
    <cellStyle name="þ_x001d_ðÇ%Uý—&amp;Hý9_x0008_Ÿ_x0009_s_x000a__x0007__x0001__x0001_" xfId="8698"/>
    <cellStyle name="þ_x001d_ðÇ%Uý—&amp;Hý9_x0008_Ÿ_x0009_s_x000a__x0007__x0001_ 2" xfId="8699"/>
    <cellStyle name="þ_x001d_ðÇ%Uý—&amp;Hý9_x0008_Ÿ_x0009_s_x000a__x0007__x0001__x0001_ 2" xfId="8700"/>
    <cellStyle name="þ_x001d_ðÇ%Uý—&amp;Hý9_x0008_Ÿ_x0009_s_x000a__x0007__x0001_ 3" xfId="8701"/>
    <cellStyle name="þ_x001d_ðÇ%Uý—&amp;Hý9_x0008_Ÿ_x0009_s_x000a__x0007__x0001__x0001_ 3" xfId="8702"/>
    <cellStyle name="þ_x001d_ðÇ%Uý—&amp;Hý9_x0008_Ÿ_x0009_s_x000a__x0007__x0001_ 4" xfId="8703"/>
    <cellStyle name="þ_x001d_ðÇ%Uý—&amp;Hý9_x0008_Ÿ_x0009_s_x000a__x0007__x0001__x0001_ 4" xfId="8704"/>
    <cellStyle name="þ_x001d_ðÇ%Uý—&amp;Hý9_x0008_Ÿ_x0009_s_x000a__x0007__x0001__x0001_?_x0002_ÿÿÿÿÿÿÿÿÿÿÿÿÿÿÿ_x0001_(_x0002_—_x000d_€???Î_x001f_ÿÿÿÿ????_x0007_???????????????Í!Ë??????????           ?????           ?????????_x000d_C:\WINDOWS\country.sys_x000d_??????????????????????????????????????????????????????????????????????????????????????????????" xfId="8705"/>
    <cellStyle name="þ_x001d_ðÇ%Uý—&amp;Hý9_x0008_Ÿ_x0009_s_x000a__x0007__x0001__CT 134" xfId="8706"/>
    <cellStyle name="þ_x001d_ðÇ%Uý—&amp;Hý9_x0008_Ÿ_x0009_s_x000a__x0007__x0001__x0001__CT 134" xfId="8707"/>
    <cellStyle name="þ_x001d_ðK_x000c_Fý_x001b__x000d_9ýU_x0001_Ð_x0008_¦)_x0007__x0001__x0001_" xfId="7894"/>
    <cellStyle name="þ_x001d_ðK_x000c_Fý_x001b__x000d_9ýU_x0001_Ð_x0008_¦)_x0007__x0001__x0001_ 2" xfId="7895"/>
    <cellStyle name="þ_x001d_ðK_x000c_Fý_x001b__x000d_9ýU_x0001_Ð_x0008_¦)_x0007__x0001__x0001_ 3" xfId="7896"/>
    <cellStyle name="thuong-10" xfId="7897"/>
    <cellStyle name="thuong-10 2" xfId="7898"/>
    <cellStyle name="thuong-10 3" xfId="7899"/>
    <cellStyle name="thuong-11" xfId="7900"/>
    <cellStyle name="thuong-11 2" xfId="7901"/>
    <cellStyle name="thuong-11 3" xfId="7902"/>
    <cellStyle name="thuy" xfId="7903"/>
    <cellStyle name="thuy 2" xfId="7904"/>
    <cellStyle name="Thuyet minh" xfId="7905"/>
    <cellStyle name="Thuyet minh 2" xfId="7906"/>
    <cellStyle name="Thuyet minh 3" xfId="7907"/>
    <cellStyle name="thvt" xfId="7908"/>
    <cellStyle name="thvt 2" xfId="7909"/>
    <cellStyle name="thvt 3" xfId="7910"/>
    <cellStyle name="Tiªu ®Ì" xfId="7911"/>
    <cellStyle name="Tiªu ®Ì 2" xfId="7912"/>
    <cellStyle name="Tiªu ®Ì 3" xfId="7913"/>
    <cellStyle name="Tien1" xfId="7914"/>
    <cellStyle name="Tien1 2" xfId="7915"/>
    <cellStyle name="Tien1 3" xfId="7916"/>
    <cellStyle name="Tieu_de_2" xfId="7917"/>
    <cellStyle name="Times New Roman" xfId="7918"/>
    <cellStyle name="Times New Roman 2" xfId="7919"/>
    <cellStyle name="Times New Roman 3" xfId="7920"/>
    <cellStyle name="TiÓu môc" xfId="7921"/>
    <cellStyle name="TiÓu môc 2" xfId="7922"/>
    <cellStyle name="TiÓu môc 3" xfId="7923"/>
    <cellStyle name="tit1" xfId="7924"/>
    <cellStyle name="tit1 2" xfId="7925"/>
    <cellStyle name="tit1 3" xfId="7926"/>
    <cellStyle name="tit2" xfId="7927"/>
    <cellStyle name="tit2 2" xfId="7928"/>
    <cellStyle name="tit2 3" xfId="7929"/>
    <cellStyle name="tit3" xfId="7930"/>
    <cellStyle name="tit3 2" xfId="7931"/>
    <cellStyle name="tit3 3" xfId="7932"/>
    <cellStyle name="tit4" xfId="7933"/>
    <cellStyle name="tit4 2" xfId="7934"/>
    <cellStyle name="tit4 3" xfId="7935"/>
    <cellStyle name="Title 2" xfId="7936"/>
    <cellStyle name="Title 2 2" xfId="7937"/>
    <cellStyle name="Title 2 3" xfId="7938"/>
    <cellStyle name="Title 3" xfId="7939"/>
    <cellStyle name="Title 4" xfId="7940"/>
    <cellStyle name="TNN" xfId="7941"/>
    <cellStyle name="TNN 2" xfId="7942"/>
    <cellStyle name="TNN 3" xfId="7943"/>
    <cellStyle name="Tong so" xfId="7944"/>
    <cellStyle name="tong so 1" xfId="7945"/>
    <cellStyle name="Tongcong" xfId="7946"/>
    <cellStyle name="Tongcong 2" xfId="7947"/>
    <cellStyle name="Tongcong 3" xfId="7948"/>
    <cellStyle name="Total 2" xfId="7949"/>
    <cellStyle name="Total 2 2" xfId="7950"/>
    <cellStyle name="Total 2 3" xfId="7951"/>
    <cellStyle name="Total 2 4" xfId="7952"/>
    <cellStyle name="Total 3" xfId="7953"/>
    <cellStyle name="Total 4" xfId="7954"/>
    <cellStyle name="Total 5" xfId="7955"/>
    <cellStyle name="trang" xfId="7956"/>
    <cellStyle name="trang 2" xfId="7957"/>
    <cellStyle name="trang 3" xfId="7958"/>
    <cellStyle name="ts" xfId="7959"/>
    <cellStyle name="ts 2" xfId="7960"/>
    <cellStyle name="ts 2 2" xfId="7961"/>
    <cellStyle name="ts 2 3" xfId="7962"/>
    <cellStyle name="ts 3" xfId="7963"/>
    <cellStyle name="ts 4" xfId="7964"/>
    <cellStyle name="tt1" xfId="7965"/>
    <cellStyle name="tt1 2" xfId="7966"/>
    <cellStyle name="tt1 3" xfId="7967"/>
    <cellStyle name="Tusental (0)_pldt" xfId="7968"/>
    <cellStyle name="Tusental_pldt" xfId="7969"/>
    <cellStyle name="UNIDAGSCode" xfId="7970"/>
    <cellStyle name="UNIDAGSCode 2" xfId="7971"/>
    <cellStyle name="UNIDAGSCode 2 2" xfId="7972"/>
    <cellStyle name="UNIDAGSCode 2 3" xfId="7973"/>
    <cellStyle name="UNIDAGSCode 3" xfId="7974"/>
    <cellStyle name="UNIDAGSCode 4" xfId="7975"/>
    <cellStyle name="UNIDAGSCode2" xfId="7976"/>
    <cellStyle name="UNIDAGSCode2 2" xfId="7977"/>
    <cellStyle name="UNIDAGSCode2 2 2" xfId="7978"/>
    <cellStyle name="UNIDAGSCode2 3" xfId="7979"/>
    <cellStyle name="UNIDAGSCode2 4" xfId="7980"/>
    <cellStyle name="UNIDAGSCurrency" xfId="7981"/>
    <cellStyle name="UNIDAGSCurrency 2" xfId="7982"/>
    <cellStyle name="UNIDAGSCurrency 2 2" xfId="7983"/>
    <cellStyle name="UNIDAGSCurrency 2 3" xfId="7984"/>
    <cellStyle name="UNIDAGSCurrency 3" xfId="7985"/>
    <cellStyle name="UNIDAGSCurrency 4" xfId="7986"/>
    <cellStyle name="UNIDAGSDate" xfId="7987"/>
    <cellStyle name="UNIDAGSDate 2" xfId="7988"/>
    <cellStyle name="UNIDAGSDate 2 2" xfId="7989"/>
    <cellStyle name="UNIDAGSDate 2 3" xfId="7990"/>
    <cellStyle name="UNIDAGSDate 3" xfId="7991"/>
    <cellStyle name="UNIDAGSDate 4" xfId="7992"/>
    <cellStyle name="UNIDAGSPercent" xfId="7993"/>
    <cellStyle name="UNIDAGSPercent 2" xfId="7994"/>
    <cellStyle name="UNIDAGSPercent 2 2" xfId="7995"/>
    <cellStyle name="UNIDAGSPercent 2 3" xfId="7996"/>
    <cellStyle name="UNIDAGSPercent 3" xfId="7997"/>
    <cellStyle name="UNIDAGSPercent 4" xfId="7998"/>
    <cellStyle name="UNIDAGSPercent2" xfId="7999"/>
    <cellStyle name="UNIDAGSPercent2 2" xfId="8000"/>
    <cellStyle name="UNIDAGSPercent2 2 2" xfId="8001"/>
    <cellStyle name="UNIDAGSPercent2 2 3" xfId="8002"/>
    <cellStyle name="UNIDAGSPercent2 3" xfId="8003"/>
    <cellStyle name="UNIDAGSPercent2 4" xfId="8004"/>
    <cellStyle name="ux_3_¼­¿ï-¾È»ê" xfId="8005"/>
    <cellStyle name="Valuta (0)_pldt" xfId="8006"/>
    <cellStyle name="Valuta_pldt" xfId="8007"/>
    <cellStyle name="VANG1" xfId="8008"/>
    <cellStyle name="VANG1 2" xfId="8009"/>
    <cellStyle name="VANG1 3" xfId="8010"/>
    <cellStyle name="viet" xfId="8011"/>
    <cellStyle name="viet 2" xfId="8012"/>
    <cellStyle name="viet 2 2" xfId="8013"/>
    <cellStyle name="viet 3" xfId="8014"/>
    <cellStyle name="viet 4" xfId="8015"/>
    <cellStyle name="viet 5" xfId="8016"/>
    <cellStyle name="viet2" xfId="8017"/>
    <cellStyle name="viet2 2" xfId="8018"/>
    <cellStyle name="viet2 2 2" xfId="8019"/>
    <cellStyle name="viet2 3" xfId="8020"/>
    <cellStyle name="viet2 4" xfId="8021"/>
    <cellStyle name="viet2 5" xfId="8022"/>
    <cellStyle name="VN new romanNormal" xfId="8023"/>
    <cellStyle name="VN new romanNormal 2" xfId="8024"/>
    <cellStyle name="VN new romanNormal 3" xfId="8025"/>
    <cellStyle name="VN new romanNormal 4" xfId="8026"/>
    <cellStyle name="Vn Time 13" xfId="8027"/>
    <cellStyle name="Vn Time 13 2" xfId="8028"/>
    <cellStyle name="Vn Time 13 3" xfId="8029"/>
    <cellStyle name="Vn Time 14" xfId="8030"/>
    <cellStyle name="Vn Time 14 2" xfId="8031"/>
    <cellStyle name="Vn Time 14 3" xfId="8032"/>
    <cellStyle name="VN time new roman" xfId="8033"/>
    <cellStyle name="VN time new roman 2" xfId="8034"/>
    <cellStyle name="VN time new roman 3" xfId="8035"/>
    <cellStyle name="VN time new roman 4" xfId="8036"/>
    <cellStyle name="vn_time" xfId="8037"/>
    <cellStyle name="vnbo" xfId="8038"/>
    <cellStyle name="vnbo 2" xfId="8039"/>
    <cellStyle name="vnbo 3" xfId="8040"/>
    <cellStyle name="vnhead1" xfId="8041"/>
    <cellStyle name="vnhead1 2" xfId="8042"/>
    <cellStyle name="vnhead1 3" xfId="8043"/>
    <cellStyle name="vnhead2" xfId="8044"/>
    <cellStyle name="vnhead2 2" xfId="8045"/>
    <cellStyle name="vnhead2 3" xfId="8046"/>
    <cellStyle name="vnhead3" xfId="8047"/>
    <cellStyle name="vnhead3 2" xfId="8048"/>
    <cellStyle name="vnhead3 3" xfId="8049"/>
    <cellStyle name="vnhead4" xfId="8050"/>
    <cellStyle name="vnhead4 2" xfId="8051"/>
    <cellStyle name="vnhead4 3" xfId="8052"/>
    <cellStyle name="vntxt1" xfId="8053"/>
    <cellStyle name="vntxt1 2" xfId="8054"/>
    <cellStyle name="vntxt1 3" xfId="8055"/>
    <cellStyle name="vntxt2" xfId="8056"/>
    <cellStyle name="vntxt2 2" xfId="8057"/>
    <cellStyle name="vntxt2 3" xfId="8058"/>
    <cellStyle name="W?hrung [0]_35ERI8T2gbIEMixb4v26icuOo" xfId="8059"/>
    <cellStyle name="W?hrung_35ERI8T2gbIEMixb4v26icuOo" xfId="8060"/>
    <cellStyle name="Währung [0]_68574_Materialbedarfsliste" xfId="8061"/>
    <cellStyle name="Währung_68574_Materialbedarfsliste" xfId="8062"/>
    <cellStyle name="Walutowy [0]_Invoices2001Slovakia" xfId="8063"/>
    <cellStyle name="Walutowy_Invoices2001Slovakia" xfId="8064"/>
    <cellStyle name="Warning Text 2" xfId="8065"/>
    <cellStyle name="Warning Text 2 2" xfId="8066"/>
    <cellStyle name="Warning Text 2 3" xfId="8067"/>
    <cellStyle name="Warning Text 3" xfId="8068"/>
    <cellStyle name="Warning Text 4" xfId="8069"/>
    <cellStyle name="wrap" xfId="8070"/>
    <cellStyle name="wrap 2" xfId="8071"/>
    <cellStyle name="wrap 3" xfId="8072"/>
    <cellStyle name="Wไhrung [0]_35ERI8T2gbIEMixb4v26icuOo" xfId="8073"/>
    <cellStyle name="Wไhrung_35ERI8T2gbIEMixb4v26icuOo" xfId="8074"/>
    <cellStyle name="xan1" xfId="8075"/>
    <cellStyle name="xan1 2" xfId="8076"/>
    <cellStyle name="xan1 3" xfId="8077"/>
    <cellStyle name="xuan" xfId="8078"/>
    <cellStyle name="xuan 2" xfId="8079"/>
    <cellStyle name="xuan 3" xfId="8080"/>
    <cellStyle name="xuan 4" xfId="8081"/>
    <cellStyle name="y" xfId="8082"/>
    <cellStyle name="y 2" xfId="8083"/>
    <cellStyle name="y 3" xfId="8084"/>
    <cellStyle name="Ý kh¸c_B¶ng 1 (2)" xfId="8085"/>
    <cellStyle name="Zeilenebene_1_主营业务利润明细表" xfId="8086"/>
    <cellStyle name="センター" xfId="8087"/>
    <cellStyle name="センター 2" xfId="8088"/>
    <cellStyle name="センター 3" xfId="8089"/>
    <cellStyle name="เครื่องหมายสกุลเงิน [0]_FTC_OFFER" xfId="8090"/>
    <cellStyle name="เครื่องหมายสกุลเงิน_FTC_OFFER" xfId="8091"/>
    <cellStyle name="ปกติ_FTC_OFFER" xfId="8092"/>
    <cellStyle name=" [0.00]_ Att. 1- Cover" xfId="8093"/>
    <cellStyle name="_ Att. 1- Cover" xfId="8094"/>
    <cellStyle name="?_ Att. 1- Cover" xfId="8095"/>
    <cellStyle name="똿뗦먛귟 [0.00]_PRODUCT DETAIL Q1" xfId="8096"/>
    <cellStyle name="똿뗦먛귟_PRODUCT DETAIL Q1" xfId="8097"/>
    <cellStyle name="믅됞 [0.00]_PRODUCT DETAIL Q1" xfId="8098"/>
    <cellStyle name="믅됞_PRODUCT DETAIL Q1" xfId="8099"/>
    <cellStyle name="백분율_††††† " xfId="8100"/>
    <cellStyle name="뷭?_BOOKSHIP" xfId="8101"/>
    <cellStyle name="쉼표 [0]_2001 Target monthly" xfId="8102"/>
    <cellStyle name="쉼표_Sample plan" xfId="8103"/>
    <cellStyle name="안건회계법인" xfId="8104"/>
    <cellStyle name="안건회계법인 2" xfId="8105"/>
    <cellStyle name="안건회계법인 3" xfId="8106"/>
    <cellStyle name="콤마 [ - 유형1" xfId="8107"/>
    <cellStyle name="콤마 [ - 유형1 2" xfId="8108"/>
    <cellStyle name="콤마 [ - 유형1 3" xfId="8109"/>
    <cellStyle name="콤마 [ - 유형2" xfId="8110"/>
    <cellStyle name="콤마 [ - 유형2 2" xfId="8111"/>
    <cellStyle name="콤마 [ - 유형2 3" xfId="8112"/>
    <cellStyle name="콤마 [ - 유형3" xfId="8113"/>
    <cellStyle name="콤마 [ - 유형3 2" xfId="8114"/>
    <cellStyle name="콤마 [ - 유형3 3" xfId="8115"/>
    <cellStyle name="콤마 [ - 유형4" xfId="8116"/>
    <cellStyle name="콤마 [ - 유형4 2" xfId="8117"/>
    <cellStyle name="콤마 [ - 유형4 3" xfId="8118"/>
    <cellStyle name="콤마 [ - 유형5" xfId="8119"/>
    <cellStyle name="콤마 [ - 유형5 2" xfId="8120"/>
    <cellStyle name="콤마 [ - 유형5 3" xfId="8121"/>
    <cellStyle name="콤마 [ - 유형6" xfId="8122"/>
    <cellStyle name="콤마 [ - 유형6 2" xfId="8123"/>
    <cellStyle name="콤마 [ - 유형6 3" xfId="8124"/>
    <cellStyle name="콤마 [ - 유형7" xfId="8125"/>
    <cellStyle name="콤마 [ - 유형7 2" xfId="8126"/>
    <cellStyle name="콤마 [ - 유형7 3" xfId="8127"/>
    <cellStyle name="콤마 [ - 유형8" xfId="8128"/>
    <cellStyle name="콤마 [ - 유형8 2" xfId="8129"/>
    <cellStyle name="콤마 [ - 유형8 3" xfId="8130"/>
    <cellStyle name="콤마 [0]_ 비목별 월별기술 " xfId="8131"/>
    <cellStyle name="콤마_ 비목별 월별기술 " xfId="8132"/>
    <cellStyle name="통화 [0]_††††† " xfId="8133"/>
    <cellStyle name="통화_††††† " xfId="8134"/>
    <cellStyle name="표준_ 97년 경영분석(안)" xfId="8135"/>
    <cellStyle name="표줠_Sheet1_1_총괄표 (수출입) (2)" xfId="8136"/>
    <cellStyle name="一般_00Q3902REV.1" xfId="8137"/>
    <cellStyle name="千位[0]_pldt" xfId="8138"/>
    <cellStyle name="千位_pldt" xfId="8139"/>
    <cellStyle name="千位分隔_CCTV" xfId="8140"/>
    <cellStyle name="千分位[0]_00Q3902REV.1" xfId="8141"/>
    <cellStyle name="千分位_00Q3902REV.1" xfId="8142"/>
    <cellStyle name="后继超级链接_销售公司-2002年报表体系（12.21）" xfId="8143"/>
    <cellStyle name="已瀏覽過的超連結" xfId="8144"/>
    <cellStyle name="已瀏覽過的超連結 2" xfId="8145"/>
    <cellStyle name="已瀏覽過的超連結 3" xfId="8146"/>
    <cellStyle name="常?_Sales Forecast - TCLVN" xfId="8147"/>
    <cellStyle name="常规_4403-200312" xfId="8148"/>
    <cellStyle name="桁区切り [0.00]_††††† " xfId="8149"/>
    <cellStyle name="桁区切り_††††† " xfId="8150"/>
    <cellStyle name="標準_#265_Rebates and Pricing" xfId="8151"/>
    <cellStyle name="貨幣 [0]_00Q3902REV.1" xfId="8152"/>
    <cellStyle name="貨幣[0]_BRE" xfId="8153"/>
    <cellStyle name="貨幣_00Q3902REV.1" xfId="8154"/>
    <cellStyle name="超级链接_销售公司-2002年报表体系（12.21）" xfId="8155"/>
    <cellStyle name="超連結" xfId="8156"/>
    <cellStyle name="超連結_x000f_" xfId="8157"/>
    <cellStyle name="超連結 10" xfId="8158"/>
    <cellStyle name="超連結_x000f_ 10" xfId="8159"/>
    <cellStyle name="超連結 11" xfId="8160"/>
    <cellStyle name="超連結_x000f_ 11" xfId="8161"/>
    <cellStyle name="超連結 12" xfId="8162"/>
    <cellStyle name="超連結_x000f_ 12" xfId="8163"/>
    <cellStyle name="超連結 13" xfId="8164"/>
    <cellStyle name="超連結_x000f_ 13" xfId="8165"/>
    <cellStyle name="超連結 14" xfId="8166"/>
    <cellStyle name="超連結_x000f_ 14" xfId="8167"/>
    <cellStyle name="超連結 15" xfId="8168"/>
    <cellStyle name="超連結_x000f_ 15" xfId="8169"/>
    <cellStyle name="超連結 16" xfId="8170"/>
    <cellStyle name="超連結_x000f_ 16" xfId="8171"/>
    <cellStyle name="超連結 17" xfId="8172"/>
    <cellStyle name="超連結_x000f_ 17" xfId="8173"/>
    <cellStyle name="超連結 18" xfId="8174"/>
    <cellStyle name="超連結_x000f_ 18" xfId="8175"/>
    <cellStyle name="超連結 19" xfId="8176"/>
    <cellStyle name="超連結_x000f_ 19" xfId="8177"/>
    <cellStyle name="超連結 2" xfId="8178"/>
    <cellStyle name="超連結_x000f_ 2" xfId="8179"/>
    <cellStyle name="超連結 20" xfId="8180"/>
    <cellStyle name="超連結_x000f_ 20" xfId="8181"/>
    <cellStyle name="超連結 21" xfId="8182"/>
    <cellStyle name="超連結_x000f_ 21" xfId="8183"/>
    <cellStyle name="超連結 22" xfId="8184"/>
    <cellStyle name="超連結_x000f_ 22" xfId="8185"/>
    <cellStyle name="超連結 23" xfId="8186"/>
    <cellStyle name="超連結_x000f_ 23" xfId="8187"/>
    <cellStyle name="超連結 24" xfId="8188"/>
    <cellStyle name="超連結_x000f_ 24" xfId="8189"/>
    <cellStyle name="超連結 25" xfId="8190"/>
    <cellStyle name="超連結_x000f_ 25" xfId="8191"/>
    <cellStyle name="超連結 26" xfId="8192"/>
    <cellStyle name="超連結_x000f_ 26" xfId="8193"/>
    <cellStyle name="超連結 27" xfId="8194"/>
    <cellStyle name="超連結_x000f_ 27" xfId="8195"/>
    <cellStyle name="超連結 28" xfId="8196"/>
    <cellStyle name="超連結_x000f_ 28" xfId="8197"/>
    <cellStyle name="超連結 29" xfId="8198"/>
    <cellStyle name="超連結_x000f_ 29" xfId="8199"/>
    <cellStyle name="超連結 3" xfId="8200"/>
    <cellStyle name="超連結_x000f_ 3" xfId="8201"/>
    <cellStyle name="超連結 30" xfId="8202"/>
    <cellStyle name="超連結_x000f_ 30" xfId="8203"/>
    <cellStyle name="超連結 31" xfId="8204"/>
    <cellStyle name="超連結_x000f_ 31" xfId="8205"/>
    <cellStyle name="超連結 32" xfId="8206"/>
    <cellStyle name="超連結_x000f_ 32" xfId="8207"/>
    <cellStyle name="超連結 33" xfId="8208"/>
    <cellStyle name="超連結_x000f_ 33" xfId="8209"/>
    <cellStyle name="超連結 34" xfId="8210"/>
    <cellStyle name="超連結_x000f_ 34" xfId="8211"/>
    <cellStyle name="超連結 35" xfId="8212"/>
    <cellStyle name="超連結_x000f_ 35" xfId="8213"/>
    <cellStyle name="超連結 36" xfId="8214"/>
    <cellStyle name="超連結_x000f_ 36" xfId="8215"/>
    <cellStyle name="超連結 37" xfId="8216"/>
    <cellStyle name="超連結_x000f_ 37" xfId="8217"/>
    <cellStyle name="超連結 38" xfId="8218"/>
    <cellStyle name="超連結_x000f_ 38" xfId="8219"/>
    <cellStyle name="超連結 39" xfId="8220"/>
    <cellStyle name="超連結_x000f_ 39" xfId="8221"/>
    <cellStyle name="超連結 4" xfId="8222"/>
    <cellStyle name="超連結_x000f_ 4" xfId="8223"/>
    <cellStyle name="超連結 40" xfId="8224"/>
    <cellStyle name="超連結_x000f_ 40" xfId="8225"/>
    <cellStyle name="超連結 41" xfId="8226"/>
    <cellStyle name="超連結_x000f_ 41" xfId="8227"/>
    <cellStyle name="超連結 42" xfId="8228"/>
    <cellStyle name="超連結_x000f_ 42" xfId="8229"/>
    <cellStyle name="超連結 43" xfId="8230"/>
    <cellStyle name="超連結_x000f_ 43" xfId="8231"/>
    <cellStyle name="超連結 44" xfId="8232"/>
    <cellStyle name="超連結_x000f_ 44" xfId="8233"/>
    <cellStyle name="超連結 45" xfId="8234"/>
    <cellStyle name="超連結_x000f_ 45" xfId="8235"/>
    <cellStyle name="超連結 46" xfId="8236"/>
    <cellStyle name="超連結_x000f_ 46" xfId="8237"/>
    <cellStyle name="超連結 47" xfId="8238"/>
    <cellStyle name="超連結_x000f_ 47" xfId="8239"/>
    <cellStyle name="超連結 48" xfId="8240"/>
    <cellStyle name="超連結_x000f_ 48" xfId="8241"/>
    <cellStyle name="超連結 49" xfId="8242"/>
    <cellStyle name="超連結_x000f_ 49" xfId="8243"/>
    <cellStyle name="超連結 5" xfId="8244"/>
    <cellStyle name="超連結_x000f_ 5" xfId="8245"/>
    <cellStyle name="超連結 50" xfId="8246"/>
    <cellStyle name="超連結_x000f_ 50" xfId="8247"/>
    <cellStyle name="超連結 51" xfId="8248"/>
    <cellStyle name="超連結_x000f_ 51" xfId="8249"/>
    <cellStyle name="超連結 52" xfId="8250"/>
    <cellStyle name="超連結_x000f_ 52" xfId="8251"/>
    <cellStyle name="超連結 53" xfId="8252"/>
    <cellStyle name="超連結_x000f_ 53" xfId="8253"/>
    <cellStyle name="超連結 54" xfId="8254"/>
    <cellStyle name="超連結_x000f_ 54" xfId="8255"/>
    <cellStyle name="超連結 55" xfId="8256"/>
    <cellStyle name="超連結_x000f_ 55" xfId="8257"/>
    <cellStyle name="超連結 56" xfId="8258"/>
    <cellStyle name="超連結_x000f_ 56" xfId="8259"/>
    <cellStyle name="超連結 57" xfId="8260"/>
    <cellStyle name="超連結_x000f_ 57" xfId="8261"/>
    <cellStyle name="超連結 58" xfId="8262"/>
    <cellStyle name="超連結_x000f_ 58" xfId="8263"/>
    <cellStyle name="超連結 59" xfId="8264"/>
    <cellStyle name="超連結_x000f_ 59" xfId="8265"/>
    <cellStyle name="超連結 6" xfId="8266"/>
    <cellStyle name="超連結_x000f_ 6" xfId="8267"/>
    <cellStyle name="超連結 7" xfId="8268"/>
    <cellStyle name="超連結_x000f_ 7" xfId="8269"/>
    <cellStyle name="超連結 8" xfId="8270"/>
    <cellStyle name="超連結_x000f_ 8" xfId="8271"/>
    <cellStyle name="超連結 9" xfId="8272"/>
    <cellStyle name="超連結_x000f_ 9" xfId="8273"/>
    <cellStyle name="超連結_x000d_" xfId="8274"/>
    <cellStyle name="超連結_x000d_ 2" xfId="8275"/>
    <cellStyle name="超連結_x000d_ 3" xfId="8276"/>
    <cellStyle name="超連結??汸" xfId="8277"/>
    <cellStyle name="超連結??汸 2" xfId="8278"/>
    <cellStyle name="超連結??汸 3" xfId="8279"/>
    <cellStyle name="超連結?w?" xfId="8280"/>
    <cellStyle name="超連結?w? 2" xfId="8281"/>
    <cellStyle name="超連結?w? 3" xfId="8282"/>
    <cellStyle name="超連結?潒?" xfId="8283"/>
    <cellStyle name="超連結?潒? 2" xfId="8284"/>
    <cellStyle name="超連結?潒? 3" xfId="8285"/>
    <cellStyle name="超連結♇⹡汸" xfId="8286"/>
    <cellStyle name="超連結♇⹡汸 2" xfId="8287"/>
    <cellStyle name="超連結♇⹡汸 3" xfId="8288"/>
    <cellStyle name="超連結⁷潒慭" xfId="8289"/>
    <cellStyle name="超連結⁷潒慭 2" xfId="8290"/>
    <cellStyle name="超連結⁷潒慭 3" xfId="8291"/>
    <cellStyle name="超連結敎w慭" xfId="8292"/>
    <cellStyle name="超連結敎w慭 2" xfId="8293"/>
    <cellStyle name="超連結敎w慭 3" xfId="8294"/>
    <cellStyle name="通貨 [0.00]_††††† " xfId="8295"/>
    <cellStyle name="通貨_††††† " xfId="8296"/>
    <cellStyle name="隨後的超連結" xfId="8297"/>
    <cellStyle name="隨後的超連結 2" xfId="8298"/>
    <cellStyle name="隨後的超連結 3" xfId="8299"/>
    <cellStyle name="隨後的超連結n_x0003_" xfId="8300"/>
    <cellStyle name="隨後的超連結n_x0003_ 2" xfId="8301"/>
    <cellStyle name="隨後的超連結n_x0003_ 3" xfId="8302"/>
    <cellStyle name="隨後的超連結n汸s?呃L" xfId="8303"/>
    <cellStyle name="隨後的超連結n汸s?呃L 2" xfId="8304"/>
    <cellStyle name="隨後的超連結n汸s?呃L 3" xfId="8305"/>
    <cellStyle name="隨後的超連結n汸s䱘呃L" xfId="8306"/>
    <cellStyle name="隨後的超連結n汸s䱘呃L 2" xfId="8307"/>
    <cellStyle name="隨後的超連結n汸s䱘呃L 3" xfId="8308"/>
    <cellStyle name="隨後的超連結s?呃L?R" xfId="8309"/>
    <cellStyle name="隨後的超連結s?呃L?R 2" xfId="8310"/>
    <cellStyle name="隨後的超連結s?呃L?R 3" xfId="8311"/>
    <cellStyle name="隨後的超連結s䱘呃L䄀R" xfId="8312"/>
    <cellStyle name="隨後的超連結s䱘呃L䄀R 2" xfId="8313"/>
    <cellStyle name="隨後的超連結s䱘呃L䄀R 3" xfId="8314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443</xdr:row>
      <xdr:rowOff>0</xdr:rowOff>
    </xdr:from>
    <xdr:to>
      <xdr:col>1</xdr:col>
      <xdr:colOff>57150</xdr:colOff>
      <xdr:row>443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85775" y="402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442</xdr:row>
      <xdr:rowOff>104775</xdr:rowOff>
    </xdr:from>
    <xdr:to>
      <xdr:col>1</xdr:col>
      <xdr:colOff>57150</xdr:colOff>
      <xdr:row>442</xdr:row>
      <xdr:rowOff>104775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85775" y="381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595</xdr:row>
      <xdr:rowOff>0</xdr:rowOff>
    </xdr:from>
    <xdr:to>
      <xdr:col>1</xdr:col>
      <xdr:colOff>57150</xdr:colOff>
      <xdr:row>595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542925" y="919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595</xdr:row>
      <xdr:rowOff>0</xdr:rowOff>
    </xdr:from>
    <xdr:to>
      <xdr:col>1</xdr:col>
      <xdr:colOff>57150</xdr:colOff>
      <xdr:row>595</xdr:row>
      <xdr:rowOff>0</xdr:rowOff>
    </xdr:to>
    <xdr:sp macro="" textlink="">
      <xdr:nvSpPr>
        <xdr:cNvPr id="5" name="Line 2"/>
        <xdr:cNvSpPr>
          <a:spLocks noChangeShapeType="1"/>
        </xdr:cNvSpPr>
      </xdr:nvSpPr>
      <xdr:spPr bwMode="auto">
        <a:xfrm>
          <a:off x="542925" y="919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595</xdr:row>
      <xdr:rowOff>0</xdr:rowOff>
    </xdr:from>
    <xdr:to>
      <xdr:col>1</xdr:col>
      <xdr:colOff>57150</xdr:colOff>
      <xdr:row>595</xdr:row>
      <xdr:rowOff>0</xdr:rowOff>
    </xdr:to>
    <xdr:sp macro="" textlink="">
      <xdr:nvSpPr>
        <xdr:cNvPr id="6" name="Line 3"/>
        <xdr:cNvSpPr>
          <a:spLocks noChangeShapeType="1"/>
        </xdr:cNvSpPr>
      </xdr:nvSpPr>
      <xdr:spPr bwMode="auto">
        <a:xfrm>
          <a:off x="542925" y="919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595</xdr:row>
      <xdr:rowOff>0</xdr:rowOff>
    </xdr:from>
    <xdr:to>
      <xdr:col>1</xdr:col>
      <xdr:colOff>57150</xdr:colOff>
      <xdr:row>595</xdr:row>
      <xdr:rowOff>0</xdr:rowOff>
    </xdr:to>
    <xdr:sp macro="" textlink="">
      <xdr:nvSpPr>
        <xdr:cNvPr id="7" name="Line 4"/>
        <xdr:cNvSpPr>
          <a:spLocks noChangeShapeType="1"/>
        </xdr:cNvSpPr>
      </xdr:nvSpPr>
      <xdr:spPr bwMode="auto">
        <a:xfrm>
          <a:off x="542925" y="919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372</xdr:row>
      <xdr:rowOff>0</xdr:rowOff>
    </xdr:from>
    <xdr:to>
      <xdr:col>1</xdr:col>
      <xdr:colOff>57150</xdr:colOff>
      <xdr:row>372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85800" y="10031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371</xdr:row>
      <xdr:rowOff>104775</xdr:rowOff>
    </xdr:from>
    <xdr:to>
      <xdr:col>1</xdr:col>
      <xdr:colOff>57150</xdr:colOff>
      <xdr:row>371</xdr:row>
      <xdr:rowOff>104775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685800" y="10018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531</xdr:row>
      <xdr:rowOff>0</xdr:rowOff>
    </xdr:from>
    <xdr:to>
      <xdr:col>1</xdr:col>
      <xdr:colOff>57150</xdr:colOff>
      <xdr:row>531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685800" y="13538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531</xdr:row>
      <xdr:rowOff>0</xdr:rowOff>
    </xdr:from>
    <xdr:to>
      <xdr:col>1</xdr:col>
      <xdr:colOff>57150</xdr:colOff>
      <xdr:row>531</xdr:row>
      <xdr:rowOff>0</xdr:rowOff>
    </xdr:to>
    <xdr:sp macro="" textlink="">
      <xdr:nvSpPr>
        <xdr:cNvPr id="5" name="Line 2"/>
        <xdr:cNvSpPr>
          <a:spLocks noChangeShapeType="1"/>
        </xdr:cNvSpPr>
      </xdr:nvSpPr>
      <xdr:spPr bwMode="auto">
        <a:xfrm>
          <a:off x="685800" y="13538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531</xdr:row>
      <xdr:rowOff>0</xdr:rowOff>
    </xdr:from>
    <xdr:to>
      <xdr:col>1</xdr:col>
      <xdr:colOff>57150</xdr:colOff>
      <xdr:row>531</xdr:row>
      <xdr:rowOff>0</xdr:rowOff>
    </xdr:to>
    <xdr:sp macro="" textlink="">
      <xdr:nvSpPr>
        <xdr:cNvPr id="6" name="Line 3"/>
        <xdr:cNvSpPr>
          <a:spLocks noChangeShapeType="1"/>
        </xdr:cNvSpPr>
      </xdr:nvSpPr>
      <xdr:spPr bwMode="auto">
        <a:xfrm>
          <a:off x="685800" y="13538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531</xdr:row>
      <xdr:rowOff>0</xdr:rowOff>
    </xdr:from>
    <xdr:to>
      <xdr:col>1</xdr:col>
      <xdr:colOff>57150</xdr:colOff>
      <xdr:row>531</xdr:row>
      <xdr:rowOff>0</xdr:rowOff>
    </xdr:to>
    <xdr:sp macro="" textlink="">
      <xdr:nvSpPr>
        <xdr:cNvPr id="7" name="Line 4"/>
        <xdr:cNvSpPr>
          <a:spLocks noChangeShapeType="1"/>
        </xdr:cNvSpPr>
      </xdr:nvSpPr>
      <xdr:spPr bwMode="auto">
        <a:xfrm>
          <a:off x="685800" y="13538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02\My%20Documents\Documents%20and%20Settings\So%20ke%20hoach\My%20Documents\QUYNH\Linh%20tinh\TRAM%20THU%20Y%20PHONG%20THO\TEDI\WC-T5%20-%20TEDI.EX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 tiet phat sinh"/>
      <sheetName val="TH phat sinh"/>
      <sheetName val="chenh lech phat sinh"/>
      <sheetName val="Tong hop"/>
      <sheetName val="chi tiet"/>
      <sheetName val="chenh lech vat tu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31">
          <cell r="C31" t="b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625"/>
  <sheetViews>
    <sheetView showWhiteSpace="0" zoomScale="85" zoomScaleNormal="85" zoomScalePageLayoutView="85" workbookViewId="0">
      <pane ySplit="3" topLeftCell="A4" activePane="bottomLeft" state="frozen"/>
      <selection pane="bottomLeft" activeCell="B30" sqref="B30"/>
    </sheetView>
  </sheetViews>
  <sheetFormatPr defaultRowHeight="18.75"/>
  <cols>
    <col min="1" max="1" width="9.42578125" style="1" bestFit="1" customWidth="1"/>
    <col min="2" max="2" width="67.85546875" style="1" customWidth="1"/>
    <col min="3" max="3" width="17.85546875" style="280" customWidth="1"/>
    <col min="4" max="4" width="15.7109375" style="1" customWidth="1"/>
    <col min="5" max="5" width="15" style="1" bestFit="1" customWidth="1"/>
    <col min="6" max="6" width="13" style="1" hidden="1" customWidth="1"/>
    <col min="7" max="7" width="16" style="1" bestFit="1" customWidth="1"/>
    <col min="8" max="8" width="16.7109375" style="1" customWidth="1"/>
    <col min="9" max="9" width="12.5703125" style="274" customWidth="1"/>
    <col min="10" max="10" width="11.42578125" style="274" customWidth="1"/>
    <col min="11" max="11" width="12.42578125" style="1" customWidth="1"/>
    <col min="12" max="12" width="9.140625" style="1"/>
    <col min="13" max="13" width="12.28515625" style="1" bestFit="1" customWidth="1"/>
    <col min="14" max="14" width="12.28515625" style="1" customWidth="1"/>
    <col min="15" max="16384" width="9.140625" style="1"/>
  </cols>
  <sheetData>
    <row r="1" spans="1:11" ht="51" customHeight="1">
      <c r="A1" s="325" t="s">
        <v>605</v>
      </c>
      <c r="B1" s="326"/>
      <c r="C1" s="326"/>
      <c r="D1" s="326"/>
      <c r="E1" s="326"/>
      <c r="F1" s="326"/>
      <c r="G1" s="326"/>
      <c r="H1" s="327" t="s">
        <v>624</v>
      </c>
      <c r="I1" s="326"/>
      <c r="J1" s="326"/>
      <c r="K1" s="326"/>
    </row>
    <row r="2" spans="1:11" ht="17.25" customHeight="1">
      <c r="A2" s="919" t="s">
        <v>625</v>
      </c>
      <c r="B2" s="917" t="s">
        <v>1</v>
      </c>
      <c r="C2" s="921" t="s">
        <v>2</v>
      </c>
      <c r="D2" s="917" t="s">
        <v>595</v>
      </c>
      <c r="E2" s="923" t="s">
        <v>597</v>
      </c>
      <c r="F2" s="923"/>
      <c r="G2" s="923"/>
      <c r="H2" s="924" t="s">
        <v>599</v>
      </c>
      <c r="I2" s="916" t="s">
        <v>98</v>
      </c>
      <c r="J2" s="916"/>
      <c r="K2" s="917" t="s">
        <v>3</v>
      </c>
    </row>
    <row r="3" spans="1:11" ht="131.25">
      <c r="A3" s="920"/>
      <c r="B3" s="918"/>
      <c r="C3" s="922"/>
      <c r="D3" s="918"/>
      <c r="E3" s="8" t="s">
        <v>132</v>
      </c>
      <c r="F3" s="8"/>
      <c r="G3" s="8" t="s">
        <v>596</v>
      </c>
      <c r="H3" s="925"/>
      <c r="I3" s="270" t="s">
        <v>598</v>
      </c>
      <c r="J3" s="270" t="s">
        <v>600</v>
      </c>
      <c r="K3" s="918"/>
    </row>
    <row r="4" spans="1:11">
      <c r="A4" s="328" t="s">
        <v>606</v>
      </c>
      <c r="B4" s="10" t="s">
        <v>5</v>
      </c>
      <c r="C4" s="9"/>
      <c r="D4" s="9"/>
      <c r="E4" s="11"/>
      <c r="F4" s="9"/>
      <c r="G4" s="12"/>
      <c r="H4" s="12"/>
      <c r="I4" s="271"/>
      <c r="J4" s="271"/>
      <c r="K4" s="9"/>
    </row>
    <row r="5" spans="1:11">
      <c r="A5" s="329" t="s">
        <v>607</v>
      </c>
      <c r="B5" s="14" t="s">
        <v>7</v>
      </c>
      <c r="C5" s="13"/>
      <c r="D5" s="13"/>
      <c r="E5" s="15"/>
      <c r="F5" s="13"/>
      <c r="G5" s="16"/>
      <c r="H5" s="16"/>
      <c r="I5" s="34"/>
      <c r="J5" s="34"/>
      <c r="K5" s="13"/>
    </row>
    <row r="6" spans="1:11" hidden="1">
      <c r="A6" s="329" t="s">
        <v>608</v>
      </c>
      <c r="B6" s="18" t="s">
        <v>8</v>
      </c>
      <c r="C6" s="17" t="s">
        <v>9</v>
      </c>
      <c r="D6" s="17"/>
      <c r="E6" s="19"/>
      <c r="F6" s="17"/>
      <c r="G6" s="20"/>
      <c r="H6" s="20"/>
      <c r="I6" s="34"/>
      <c r="J6" s="34"/>
      <c r="K6" s="17"/>
    </row>
    <row r="7" spans="1:11" hidden="1">
      <c r="A7" s="329" t="s">
        <v>609</v>
      </c>
      <c r="B7" s="18" t="s">
        <v>10</v>
      </c>
      <c r="C7" s="17" t="str">
        <f>C6</f>
        <v>Tr. đồng</v>
      </c>
      <c r="D7" s="17"/>
      <c r="E7" s="19"/>
      <c r="F7" s="17"/>
      <c r="G7" s="20"/>
      <c r="H7" s="20"/>
      <c r="I7" s="34"/>
      <c r="J7" s="34"/>
      <c r="K7" s="17"/>
    </row>
    <row r="8" spans="1:11" hidden="1">
      <c r="A8" s="329" t="s">
        <v>610</v>
      </c>
      <c r="B8" s="18" t="s">
        <v>11</v>
      </c>
      <c r="C8" s="17" t="str">
        <f>C6</f>
        <v>Tr. đồng</v>
      </c>
      <c r="D8" s="17"/>
      <c r="E8" s="19"/>
      <c r="F8" s="17"/>
      <c r="G8" s="20"/>
      <c r="H8" s="20"/>
      <c r="I8" s="34"/>
      <c r="J8" s="34"/>
      <c r="K8" s="17"/>
    </row>
    <row r="9" spans="1:11" hidden="1">
      <c r="A9" s="329" t="s">
        <v>611</v>
      </c>
      <c r="B9" s="18" t="s">
        <v>12</v>
      </c>
      <c r="C9" s="17" t="str">
        <f>C6</f>
        <v>Tr. đồng</v>
      </c>
      <c r="D9" s="17"/>
      <c r="E9" s="19"/>
      <c r="F9" s="17"/>
      <c r="G9" s="20"/>
      <c r="H9" s="20"/>
      <c r="I9" s="34"/>
      <c r="J9" s="34"/>
      <c r="K9" s="17"/>
    </row>
    <row r="10" spans="1:11" hidden="1">
      <c r="A10" s="329" t="s">
        <v>612</v>
      </c>
      <c r="B10" s="18" t="s">
        <v>13</v>
      </c>
      <c r="C10" s="17" t="str">
        <f>C6</f>
        <v>Tr. đồng</v>
      </c>
      <c r="D10" s="17"/>
      <c r="E10" s="19"/>
      <c r="F10" s="17"/>
      <c r="G10" s="20"/>
      <c r="H10" s="20"/>
      <c r="I10" s="34"/>
      <c r="J10" s="34"/>
      <c r="K10" s="17"/>
    </row>
    <row r="11" spans="1:11" hidden="1">
      <c r="A11" s="329" t="s">
        <v>613</v>
      </c>
      <c r="B11" s="18" t="s">
        <v>14</v>
      </c>
      <c r="C11" s="17" t="str">
        <f>C7</f>
        <v>Tr. đồng</v>
      </c>
      <c r="D11" s="17"/>
      <c r="E11" s="19"/>
      <c r="F11" s="17"/>
      <c r="G11" s="20"/>
      <c r="H11" s="20"/>
      <c r="I11" s="34"/>
      <c r="J11" s="34"/>
      <c r="K11" s="17"/>
    </row>
    <row r="12" spans="1:11" hidden="1">
      <c r="A12" s="329" t="s">
        <v>614</v>
      </c>
      <c r="B12" s="18" t="s">
        <v>15</v>
      </c>
      <c r="C12" s="17" t="str">
        <f>C6</f>
        <v>Tr. đồng</v>
      </c>
      <c r="D12" s="17"/>
      <c r="E12" s="19"/>
      <c r="F12" s="17"/>
      <c r="G12" s="20"/>
      <c r="H12" s="20"/>
      <c r="I12" s="34"/>
      <c r="J12" s="34"/>
      <c r="K12" s="17"/>
    </row>
    <row r="13" spans="1:11" hidden="1">
      <c r="A13" s="329" t="s">
        <v>615</v>
      </c>
      <c r="B13" s="18" t="s">
        <v>16</v>
      </c>
      <c r="C13" s="17" t="str">
        <f>C6</f>
        <v>Tr. đồng</v>
      </c>
      <c r="D13" s="17"/>
      <c r="E13" s="19"/>
      <c r="F13" s="17"/>
      <c r="G13" s="20"/>
      <c r="H13" s="20"/>
      <c r="I13" s="34"/>
      <c r="J13" s="34"/>
      <c r="K13" s="17"/>
    </row>
    <row r="14" spans="1:11" hidden="1">
      <c r="A14" s="329" t="s">
        <v>616</v>
      </c>
      <c r="B14" s="18" t="s">
        <v>17</v>
      </c>
      <c r="C14" s="17" t="str">
        <f>C6</f>
        <v>Tr. đồng</v>
      </c>
      <c r="D14" s="17"/>
      <c r="E14" s="19"/>
      <c r="F14" s="17"/>
      <c r="G14" s="20"/>
      <c r="H14" s="20"/>
      <c r="I14" s="34"/>
      <c r="J14" s="34"/>
      <c r="K14" s="17"/>
    </row>
    <row r="15" spans="1:11" hidden="1">
      <c r="A15" s="329" t="s">
        <v>617</v>
      </c>
      <c r="B15" s="18" t="s">
        <v>18</v>
      </c>
      <c r="C15" s="17" t="str">
        <f>C6</f>
        <v>Tr. đồng</v>
      </c>
      <c r="D15" s="17"/>
      <c r="E15" s="19"/>
      <c r="F15" s="17"/>
      <c r="G15" s="20"/>
      <c r="H15" s="20"/>
      <c r="I15" s="34"/>
      <c r="J15" s="34"/>
      <c r="K15" s="17"/>
    </row>
    <row r="16" spans="1:11" hidden="1">
      <c r="A16" s="329" t="s">
        <v>618</v>
      </c>
      <c r="B16" s="18" t="s">
        <v>19</v>
      </c>
      <c r="C16" s="17" t="str">
        <f>C6</f>
        <v>Tr. đồng</v>
      </c>
      <c r="D16" s="17"/>
      <c r="E16" s="19"/>
      <c r="F16" s="17"/>
      <c r="G16" s="20"/>
      <c r="H16" s="20"/>
      <c r="I16" s="34"/>
      <c r="J16" s="34"/>
      <c r="K16" s="17"/>
    </row>
    <row r="17" spans="1:11" hidden="1">
      <c r="A17" s="329" t="s">
        <v>619</v>
      </c>
      <c r="B17" s="18" t="s">
        <v>20</v>
      </c>
      <c r="C17" s="17" t="str">
        <f>C6</f>
        <v>Tr. đồng</v>
      </c>
      <c r="D17" s="17"/>
      <c r="E17" s="19"/>
      <c r="F17" s="17"/>
      <c r="G17" s="20"/>
      <c r="H17" s="20"/>
      <c r="I17" s="34"/>
      <c r="J17" s="34"/>
      <c r="K17" s="17"/>
    </row>
    <row r="18" spans="1:11" hidden="1">
      <c r="A18" s="329" t="s">
        <v>620</v>
      </c>
      <c r="B18" s="18" t="s">
        <v>18</v>
      </c>
      <c r="C18" s="17" t="str">
        <f>C6</f>
        <v>Tr. đồng</v>
      </c>
      <c r="D18" s="17"/>
      <c r="E18" s="19"/>
      <c r="F18" s="17"/>
      <c r="G18" s="20"/>
      <c r="H18" s="20"/>
      <c r="I18" s="34"/>
      <c r="J18" s="34"/>
      <c r="K18" s="17"/>
    </row>
    <row r="19" spans="1:11" hidden="1">
      <c r="A19" s="329" t="s">
        <v>621</v>
      </c>
      <c r="B19" s="18" t="s">
        <v>19</v>
      </c>
      <c r="C19" s="17" t="str">
        <f>C6</f>
        <v>Tr. đồng</v>
      </c>
      <c r="D19" s="17"/>
      <c r="E19" s="19"/>
      <c r="F19" s="17"/>
      <c r="G19" s="20"/>
      <c r="H19" s="20"/>
      <c r="I19" s="34"/>
      <c r="J19" s="34"/>
      <c r="K19" s="17"/>
    </row>
    <row r="20" spans="1:11" hidden="1">
      <c r="A20" s="329" t="s">
        <v>622</v>
      </c>
      <c r="B20" s="18" t="s">
        <v>21</v>
      </c>
      <c r="C20" s="17" t="str">
        <f>C6</f>
        <v>Tr. đồng</v>
      </c>
      <c r="D20" s="17"/>
      <c r="E20" s="19"/>
      <c r="F20" s="17"/>
      <c r="G20" s="20"/>
      <c r="H20" s="20"/>
      <c r="I20" s="34"/>
      <c r="J20" s="34"/>
      <c r="K20" s="17"/>
    </row>
    <row r="21" spans="1:11" hidden="1">
      <c r="A21" s="329" t="s">
        <v>623</v>
      </c>
      <c r="B21" s="18" t="s">
        <v>22</v>
      </c>
      <c r="C21" s="17" t="str">
        <f>C6</f>
        <v>Tr. đồng</v>
      </c>
      <c r="D21" s="17"/>
      <c r="E21" s="19"/>
      <c r="F21" s="17"/>
      <c r="G21" s="20"/>
      <c r="H21" s="20"/>
      <c r="I21" s="34"/>
      <c r="J21" s="34"/>
      <c r="K21" s="17"/>
    </row>
    <row r="22" spans="1:11" hidden="1">
      <c r="A22" s="17"/>
      <c r="B22" s="18" t="s">
        <v>10</v>
      </c>
      <c r="C22" s="17" t="str">
        <f>C6</f>
        <v>Tr. đồng</v>
      </c>
      <c r="D22" s="17"/>
      <c r="E22" s="19"/>
      <c r="F22" s="17"/>
      <c r="G22" s="20"/>
      <c r="H22" s="20"/>
      <c r="I22" s="34"/>
      <c r="J22" s="34"/>
      <c r="K22" s="17"/>
    </row>
    <row r="23" spans="1:11" hidden="1">
      <c r="A23" s="17"/>
      <c r="B23" s="18" t="s">
        <v>17</v>
      </c>
      <c r="C23" s="17" t="str">
        <f>C6</f>
        <v>Tr. đồng</v>
      </c>
      <c r="D23" s="17"/>
      <c r="E23" s="19"/>
      <c r="F23" s="17"/>
      <c r="G23" s="20"/>
      <c r="H23" s="20"/>
      <c r="I23" s="34"/>
      <c r="J23" s="34"/>
      <c r="K23" s="17"/>
    </row>
    <row r="24" spans="1:11" hidden="1">
      <c r="A24" s="17"/>
      <c r="B24" s="18" t="s">
        <v>23</v>
      </c>
      <c r="C24" s="17" t="str">
        <f>C6</f>
        <v>Tr. đồng</v>
      </c>
      <c r="D24" s="17"/>
      <c r="E24" s="19"/>
      <c r="F24" s="17"/>
      <c r="G24" s="20"/>
      <c r="H24" s="20"/>
      <c r="I24" s="34"/>
      <c r="J24" s="34"/>
      <c r="K24" s="17"/>
    </row>
    <row r="25" spans="1:11">
      <c r="A25" s="13"/>
      <c r="B25" s="14" t="s">
        <v>108</v>
      </c>
      <c r="C25" s="13" t="s">
        <v>24</v>
      </c>
      <c r="D25" s="218">
        <v>100</v>
      </c>
      <c r="E25" s="21">
        <v>100</v>
      </c>
      <c r="F25" s="218"/>
      <c r="G25" s="21">
        <v>100</v>
      </c>
      <c r="H25" s="21">
        <f>+H26+H27+H28</f>
        <v>100</v>
      </c>
      <c r="I25" s="218"/>
      <c r="J25" s="218"/>
      <c r="K25" s="13"/>
    </row>
    <row r="26" spans="1:11">
      <c r="A26" s="17"/>
      <c r="B26" s="18" t="s">
        <v>10</v>
      </c>
      <c r="C26" s="17" t="s">
        <v>24</v>
      </c>
      <c r="D26" s="34">
        <v>29</v>
      </c>
      <c r="E26" s="19">
        <v>35.200000000000003</v>
      </c>
      <c r="F26" s="17"/>
      <c r="G26" s="289">
        <f>+E26</f>
        <v>35.200000000000003</v>
      </c>
      <c r="H26" s="289">
        <v>34.200000000000003</v>
      </c>
      <c r="I26" s="34">
        <f>+G26/D26*100</f>
        <v>121.3793103448276</v>
      </c>
      <c r="J26" s="34">
        <f>+G26/E26*100</f>
        <v>100</v>
      </c>
      <c r="K26" s="17"/>
    </row>
    <row r="27" spans="1:11">
      <c r="A27" s="17"/>
      <c r="B27" s="18" t="s">
        <v>17</v>
      </c>
      <c r="C27" s="17" t="s">
        <v>24</v>
      </c>
      <c r="D27" s="34">
        <v>48</v>
      </c>
      <c r="E27" s="19">
        <v>32.299999999999997</v>
      </c>
      <c r="F27" s="17"/>
      <c r="G27" s="289">
        <f>+E27</f>
        <v>32.299999999999997</v>
      </c>
      <c r="H27" s="289">
        <v>32.799999999999997</v>
      </c>
      <c r="I27" s="34">
        <f t="shared" ref="I27:I29" si="0">+G27/D27*100</f>
        <v>67.291666666666657</v>
      </c>
      <c r="J27" s="34">
        <f t="shared" ref="J27:J29" si="1">+G27/E27*100</f>
        <v>100</v>
      </c>
      <c r="K27" s="17"/>
    </row>
    <row r="28" spans="1:11">
      <c r="A28" s="17"/>
      <c r="B28" s="18" t="s">
        <v>23</v>
      </c>
      <c r="C28" s="17" t="s">
        <v>24</v>
      </c>
      <c r="D28" s="34">
        <v>23</v>
      </c>
      <c r="E28" s="19">
        <v>32.5</v>
      </c>
      <c r="F28" s="17"/>
      <c r="G28" s="289">
        <f>+E28</f>
        <v>32.5</v>
      </c>
      <c r="H28" s="289">
        <v>33</v>
      </c>
      <c r="I28" s="34">
        <f t="shared" si="0"/>
        <v>141.30434782608697</v>
      </c>
      <c r="J28" s="34">
        <f t="shared" si="1"/>
        <v>100</v>
      </c>
      <c r="K28" s="17"/>
    </row>
    <row r="29" spans="1:11">
      <c r="A29" s="13"/>
      <c r="B29" s="14" t="s">
        <v>25</v>
      </c>
      <c r="C29" s="13" t="str">
        <f>C6</f>
        <v>Tr. đồng</v>
      </c>
      <c r="D29" s="217">
        <v>20.5</v>
      </c>
      <c r="E29" s="15">
        <v>22.9</v>
      </c>
      <c r="F29" s="13"/>
      <c r="G29" s="15">
        <v>22.9</v>
      </c>
      <c r="H29" s="15">
        <v>26.2</v>
      </c>
      <c r="I29" s="218">
        <f t="shared" si="0"/>
        <v>111.70731707317071</v>
      </c>
      <c r="J29" s="218">
        <f t="shared" si="1"/>
        <v>100</v>
      </c>
      <c r="K29" s="13"/>
    </row>
    <row r="30" spans="1:11">
      <c r="A30" s="13"/>
      <c r="B30" s="14" t="s">
        <v>133</v>
      </c>
      <c r="C30" s="13" t="s">
        <v>26</v>
      </c>
      <c r="D30" s="218">
        <v>29571.810999999998</v>
      </c>
      <c r="E30" s="21">
        <v>29600</v>
      </c>
      <c r="F30" s="22"/>
      <c r="G30" s="29">
        <v>30283.044000000002</v>
      </c>
      <c r="H30" s="29">
        <v>30027.5</v>
      </c>
      <c r="I30" s="218">
        <f>+G30/D30*100</f>
        <v>102.40510464509597</v>
      </c>
      <c r="J30" s="218">
        <f>+G30/E30*100</f>
        <v>102.30758108108108</v>
      </c>
      <c r="K30" s="13"/>
    </row>
    <row r="31" spans="1:11" hidden="1">
      <c r="A31" s="13"/>
      <c r="B31" s="14" t="s">
        <v>109</v>
      </c>
      <c r="C31" s="13" t="str">
        <f>C6</f>
        <v>Tr. đồng</v>
      </c>
      <c r="D31" s="13"/>
      <c r="E31" s="15"/>
      <c r="F31" s="13"/>
      <c r="G31" s="16"/>
      <c r="H31" s="16"/>
      <c r="I31" s="218"/>
      <c r="J31" s="218"/>
      <c r="K31" s="13"/>
    </row>
    <row r="32" spans="1:11" hidden="1">
      <c r="A32" s="13"/>
      <c r="B32" s="14" t="s">
        <v>27</v>
      </c>
      <c r="C32" s="13"/>
      <c r="D32" s="13"/>
      <c r="E32" s="15"/>
      <c r="F32" s="13"/>
      <c r="G32" s="16"/>
      <c r="H32" s="16"/>
      <c r="I32" s="218"/>
      <c r="J32" s="218"/>
      <c r="K32" s="13"/>
    </row>
    <row r="33" spans="1:11" hidden="1">
      <c r="A33" s="13"/>
      <c r="B33" s="14" t="s">
        <v>28</v>
      </c>
      <c r="C33" s="13" t="s">
        <v>29</v>
      </c>
      <c r="D33" s="13"/>
      <c r="E33" s="15"/>
      <c r="F33" s="13"/>
      <c r="G33" s="16"/>
      <c r="H33" s="16"/>
      <c r="I33" s="218"/>
      <c r="J33" s="218"/>
      <c r="K33" s="13"/>
    </row>
    <row r="34" spans="1:11" hidden="1">
      <c r="A34" s="13"/>
      <c r="B34" s="14" t="s">
        <v>30</v>
      </c>
      <c r="C34" s="13" t="s">
        <v>29</v>
      </c>
      <c r="D34" s="13"/>
      <c r="E34" s="15"/>
      <c r="F34" s="13"/>
      <c r="G34" s="16"/>
      <c r="H34" s="16"/>
      <c r="I34" s="218"/>
      <c r="J34" s="218"/>
      <c r="K34" s="13"/>
    </row>
    <row r="35" spans="1:11" hidden="1">
      <c r="A35" s="13"/>
      <c r="B35" s="14" t="s">
        <v>31</v>
      </c>
      <c r="C35" s="13" t="s">
        <v>29</v>
      </c>
      <c r="D35" s="13"/>
      <c r="E35" s="15"/>
      <c r="F35" s="13"/>
      <c r="G35" s="16"/>
      <c r="H35" s="16"/>
      <c r="I35" s="218"/>
      <c r="J35" s="218"/>
      <c r="K35" s="13"/>
    </row>
    <row r="36" spans="1:11" hidden="1">
      <c r="A36" s="13"/>
      <c r="B36" s="14" t="s">
        <v>110</v>
      </c>
      <c r="C36" s="13" t="s">
        <v>29</v>
      </c>
      <c r="D36" s="13"/>
      <c r="E36" s="15"/>
      <c r="F36" s="13"/>
      <c r="G36" s="16"/>
      <c r="H36" s="16"/>
      <c r="I36" s="218"/>
      <c r="J36" s="218"/>
      <c r="K36" s="13"/>
    </row>
    <row r="37" spans="1:11">
      <c r="A37" s="13"/>
      <c r="B37" s="14" t="s">
        <v>32</v>
      </c>
      <c r="C37" s="13"/>
      <c r="D37" s="13"/>
      <c r="E37" s="15"/>
      <c r="F37" s="13"/>
      <c r="G37" s="16"/>
      <c r="H37" s="16"/>
      <c r="I37" s="218"/>
      <c r="J37" s="218"/>
      <c r="K37" s="13"/>
    </row>
    <row r="38" spans="1:11">
      <c r="A38" s="17"/>
      <c r="B38" s="18" t="s">
        <v>33</v>
      </c>
      <c r="C38" s="17" t="s">
        <v>34</v>
      </c>
      <c r="D38" s="219">
        <f>+E38</f>
        <v>1020</v>
      </c>
      <c r="E38" s="35">
        <v>1020</v>
      </c>
      <c r="F38" s="219"/>
      <c r="G38" s="220">
        <f>+E38</f>
        <v>1020</v>
      </c>
      <c r="H38" s="220">
        <f>+G38</f>
        <v>1020</v>
      </c>
      <c r="I38" s="34">
        <f>+G38/D38*100</f>
        <v>100</v>
      </c>
      <c r="J38" s="34">
        <f>+G38/E38*100</f>
        <v>100</v>
      </c>
      <c r="K38" s="17"/>
    </row>
    <row r="39" spans="1:11">
      <c r="A39" s="17"/>
      <c r="B39" s="18" t="s">
        <v>28</v>
      </c>
      <c r="C39" s="17" t="s">
        <v>34</v>
      </c>
      <c r="D39" s="34">
        <v>104</v>
      </c>
      <c r="E39" s="35">
        <v>204</v>
      </c>
      <c r="F39" s="34"/>
      <c r="G39" s="35">
        <v>213</v>
      </c>
      <c r="H39" s="35">
        <v>353</v>
      </c>
      <c r="I39" s="34">
        <f>+G39/D39*100</f>
        <v>204.80769230769229</v>
      </c>
      <c r="J39" s="34">
        <f>+G39/E39*100</f>
        <v>104.41176470588236</v>
      </c>
      <c r="K39" s="17"/>
    </row>
    <row r="40" spans="1:11">
      <c r="A40" s="23"/>
      <c r="B40" s="24" t="s">
        <v>93</v>
      </c>
      <c r="C40" s="23" t="s">
        <v>29</v>
      </c>
      <c r="D40" s="272">
        <v>100</v>
      </c>
      <c r="E40" s="36">
        <v>100</v>
      </c>
      <c r="F40" s="23"/>
      <c r="G40" s="26">
        <v>100</v>
      </c>
      <c r="H40" s="26">
        <v>140</v>
      </c>
      <c r="I40" s="34">
        <f>+G40/D40*100</f>
        <v>100</v>
      </c>
      <c r="J40" s="34">
        <f>+G40/E40*100</f>
        <v>100</v>
      </c>
      <c r="K40" s="23"/>
    </row>
    <row r="41" spans="1:11">
      <c r="A41" s="13"/>
      <c r="B41" s="14" t="s">
        <v>35</v>
      </c>
      <c r="C41" s="13" t="s">
        <v>24</v>
      </c>
      <c r="D41" s="217">
        <v>5.5</v>
      </c>
      <c r="E41" s="221">
        <v>5.5</v>
      </c>
      <c r="F41" s="217"/>
      <c r="G41" s="221">
        <v>5.5</v>
      </c>
      <c r="H41" s="221">
        <v>5.5</v>
      </c>
      <c r="I41" s="218">
        <f>+G41/D41*100</f>
        <v>100</v>
      </c>
      <c r="J41" s="218">
        <f>+G41/E41*100</f>
        <v>100</v>
      </c>
      <c r="K41" s="13"/>
    </row>
    <row r="42" spans="1:11">
      <c r="A42" s="13"/>
      <c r="B42" s="14" t="s">
        <v>36</v>
      </c>
      <c r="C42" s="13" t="str">
        <f t="shared" ref="C42:C56" si="2">C6</f>
        <v>Tr. đồng</v>
      </c>
      <c r="D42" s="218">
        <v>46170</v>
      </c>
      <c r="E42" s="21">
        <v>46570</v>
      </c>
      <c r="F42" s="27"/>
      <c r="G42" s="29">
        <v>46900</v>
      </c>
      <c r="H42" s="29">
        <v>40670</v>
      </c>
      <c r="I42" s="218">
        <f>+G42/D42*100</f>
        <v>101.58111327701971</v>
      </c>
      <c r="J42" s="218">
        <f>+G42/E42*100</f>
        <v>100.70861069357954</v>
      </c>
      <c r="K42" s="13"/>
    </row>
    <row r="43" spans="1:11" hidden="1">
      <c r="A43" s="17"/>
      <c r="B43" s="18" t="s">
        <v>37</v>
      </c>
      <c r="C43" s="17" t="str">
        <f t="shared" si="2"/>
        <v>Tr. đồng</v>
      </c>
      <c r="D43" s="17"/>
      <c r="E43" s="19"/>
      <c r="F43" s="17"/>
      <c r="G43" s="20"/>
      <c r="H43" s="20"/>
      <c r="I43" s="34"/>
      <c r="J43" s="34"/>
      <c r="K43" s="17"/>
    </row>
    <row r="44" spans="1:11" hidden="1">
      <c r="A44" s="17"/>
      <c r="B44" s="18" t="s">
        <v>38</v>
      </c>
      <c r="C44" s="17" t="str">
        <f t="shared" si="2"/>
        <v>Tr. đồng</v>
      </c>
      <c r="D44" s="17"/>
      <c r="E44" s="19"/>
      <c r="F44" s="17"/>
      <c r="G44" s="20"/>
      <c r="H44" s="20"/>
      <c r="I44" s="34"/>
      <c r="J44" s="34"/>
      <c r="K44" s="17"/>
    </row>
    <row r="45" spans="1:11" hidden="1">
      <c r="A45" s="17"/>
      <c r="B45" s="18" t="s">
        <v>39</v>
      </c>
      <c r="C45" s="17" t="str">
        <f t="shared" si="2"/>
        <v>Tr. đồng</v>
      </c>
      <c r="D45" s="17"/>
      <c r="E45" s="19"/>
      <c r="F45" s="17"/>
      <c r="G45" s="20"/>
      <c r="H45" s="20"/>
      <c r="I45" s="34"/>
      <c r="J45" s="34"/>
      <c r="K45" s="17"/>
    </row>
    <row r="46" spans="1:11" hidden="1">
      <c r="A46" s="17"/>
      <c r="B46" s="18" t="s">
        <v>40</v>
      </c>
      <c r="C46" s="17" t="str">
        <f t="shared" si="2"/>
        <v>Tr. đồng</v>
      </c>
      <c r="D46" s="17"/>
      <c r="E46" s="19"/>
      <c r="F46" s="17"/>
      <c r="G46" s="20"/>
      <c r="H46" s="20"/>
      <c r="I46" s="34"/>
      <c r="J46" s="34"/>
      <c r="K46" s="17"/>
    </row>
    <row r="47" spans="1:11" hidden="1">
      <c r="A47" s="17"/>
      <c r="B47" s="18" t="s">
        <v>41</v>
      </c>
      <c r="C47" s="17" t="str">
        <f t="shared" si="2"/>
        <v>Tr. đồng</v>
      </c>
      <c r="D47" s="17"/>
      <c r="E47" s="19"/>
      <c r="F47" s="17"/>
      <c r="G47" s="20"/>
      <c r="H47" s="20"/>
      <c r="I47" s="34"/>
      <c r="J47" s="34"/>
      <c r="K47" s="17"/>
    </row>
    <row r="48" spans="1:11" hidden="1">
      <c r="A48" s="17"/>
      <c r="B48" s="18" t="s">
        <v>42</v>
      </c>
      <c r="C48" s="17" t="str">
        <f t="shared" si="2"/>
        <v>Tr. đồng</v>
      </c>
      <c r="D48" s="17"/>
      <c r="E48" s="19"/>
      <c r="F48" s="17"/>
      <c r="G48" s="20"/>
      <c r="H48" s="20"/>
      <c r="I48" s="34"/>
      <c r="J48" s="34"/>
      <c r="K48" s="17"/>
    </row>
    <row r="49" spans="1:11" hidden="1">
      <c r="A49" s="17"/>
      <c r="B49" s="18" t="s">
        <v>94</v>
      </c>
      <c r="C49" s="17" t="str">
        <f t="shared" si="2"/>
        <v>Tr. đồng</v>
      </c>
      <c r="D49" s="17"/>
      <c r="E49" s="19"/>
      <c r="F49" s="17"/>
      <c r="G49" s="20"/>
      <c r="H49" s="20"/>
      <c r="I49" s="34"/>
      <c r="J49" s="34"/>
      <c r="K49" s="17"/>
    </row>
    <row r="50" spans="1:11" hidden="1">
      <c r="A50" s="17"/>
      <c r="B50" s="18" t="s">
        <v>95</v>
      </c>
      <c r="C50" s="17" t="str">
        <f t="shared" si="2"/>
        <v>Tr. đồng</v>
      </c>
      <c r="D50" s="17"/>
      <c r="E50" s="19"/>
      <c r="F50" s="17"/>
      <c r="G50" s="20"/>
      <c r="H50" s="20"/>
      <c r="I50" s="34"/>
      <c r="J50" s="34"/>
      <c r="K50" s="17"/>
    </row>
    <row r="51" spans="1:11" hidden="1">
      <c r="A51" s="17"/>
      <c r="B51" s="18" t="s">
        <v>43</v>
      </c>
      <c r="C51" s="17" t="str">
        <f t="shared" si="2"/>
        <v>Tr. đồng</v>
      </c>
      <c r="D51" s="17"/>
      <c r="E51" s="19"/>
      <c r="F51" s="17"/>
      <c r="G51" s="20"/>
      <c r="H51" s="20"/>
      <c r="I51" s="34"/>
      <c r="J51" s="34"/>
      <c r="K51" s="17"/>
    </row>
    <row r="52" spans="1:11" hidden="1">
      <c r="A52" s="17"/>
      <c r="B52" s="18" t="s">
        <v>44</v>
      </c>
      <c r="C52" s="17" t="str">
        <f t="shared" si="2"/>
        <v>Tr. đồng</v>
      </c>
      <c r="D52" s="17"/>
      <c r="E52" s="19"/>
      <c r="F52" s="17"/>
      <c r="G52" s="20"/>
      <c r="H52" s="20"/>
      <c r="I52" s="34"/>
      <c r="J52" s="34"/>
      <c r="K52" s="17"/>
    </row>
    <row r="53" spans="1:11" hidden="1">
      <c r="A53" s="17"/>
      <c r="B53" s="18" t="s">
        <v>45</v>
      </c>
      <c r="C53" s="17" t="str">
        <f t="shared" si="2"/>
        <v>Tr. đồng</v>
      </c>
      <c r="D53" s="17"/>
      <c r="E53" s="19"/>
      <c r="F53" s="17"/>
      <c r="G53" s="20"/>
      <c r="H53" s="20"/>
      <c r="I53" s="34"/>
      <c r="J53" s="34"/>
      <c r="K53" s="17"/>
    </row>
    <row r="54" spans="1:11" hidden="1">
      <c r="A54" s="17"/>
      <c r="B54" s="18" t="s">
        <v>46</v>
      </c>
      <c r="C54" s="17" t="str">
        <f t="shared" si="2"/>
        <v>Tr. đồng</v>
      </c>
      <c r="D54" s="17"/>
      <c r="E54" s="19"/>
      <c r="F54" s="17"/>
      <c r="G54" s="20"/>
      <c r="H54" s="20"/>
      <c r="I54" s="34"/>
      <c r="J54" s="34"/>
      <c r="K54" s="17"/>
    </row>
    <row r="55" spans="1:11" hidden="1">
      <c r="A55" s="17"/>
      <c r="B55" s="18" t="s">
        <v>47</v>
      </c>
      <c r="C55" s="17" t="str">
        <f t="shared" si="2"/>
        <v>Tr. đồng</v>
      </c>
      <c r="D55" s="17"/>
      <c r="E55" s="19"/>
      <c r="F55" s="17"/>
      <c r="G55" s="20"/>
      <c r="H55" s="20"/>
      <c r="I55" s="34"/>
      <c r="J55" s="34"/>
      <c r="K55" s="17"/>
    </row>
    <row r="56" spans="1:11" hidden="1">
      <c r="A56" s="17"/>
      <c r="B56" s="18" t="s">
        <v>48</v>
      </c>
      <c r="C56" s="17" t="str">
        <f t="shared" si="2"/>
        <v>Tr. đồng</v>
      </c>
      <c r="D56" s="17"/>
      <c r="E56" s="19"/>
      <c r="F56" s="17"/>
      <c r="G56" s="20"/>
      <c r="H56" s="20"/>
      <c r="I56" s="34"/>
      <c r="J56" s="34"/>
      <c r="K56" s="17"/>
    </row>
    <row r="57" spans="1:11" hidden="1">
      <c r="A57" s="17"/>
      <c r="B57" s="18" t="s">
        <v>96</v>
      </c>
      <c r="C57" s="17" t="e">
        <f>#REF!</f>
        <v>#REF!</v>
      </c>
      <c r="D57" s="17"/>
      <c r="E57" s="19"/>
      <c r="F57" s="17"/>
      <c r="G57" s="20"/>
      <c r="H57" s="20"/>
      <c r="I57" s="34"/>
      <c r="J57" s="34"/>
      <c r="K57" s="17"/>
    </row>
    <row r="58" spans="1:11" hidden="1">
      <c r="A58" s="17"/>
      <c r="B58" s="18" t="s">
        <v>49</v>
      </c>
      <c r="C58" s="17" t="e">
        <f>#REF!</f>
        <v>#REF!</v>
      </c>
      <c r="D58" s="17"/>
      <c r="E58" s="19"/>
      <c r="F58" s="17"/>
      <c r="G58" s="20"/>
      <c r="H58" s="20"/>
      <c r="I58" s="34"/>
      <c r="J58" s="34"/>
      <c r="K58" s="17"/>
    </row>
    <row r="59" spans="1:11" hidden="1">
      <c r="A59" s="17"/>
      <c r="B59" s="18" t="s">
        <v>50</v>
      </c>
      <c r="C59" s="17" t="e">
        <f>#REF!</f>
        <v>#REF!</v>
      </c>
      <c r="D59" s="17"/>
      <c r="E59" s="19"/>
      <c r="F59" s="17"/>
      <c r="G59" s="20"/>
      <c r="H59" s="20"/>
      <c r="I59" s="34"/>
      <c r="J59" s="34"/>
      <c r="K59" s="17"/>
    </row>
    <row r="60" spans="1:11" hidden="1">
      <c r="A60" s="17"/>
      <c r="B60" s="18" t="s">
        <v>51</v>
      </c>
      <c r="C60" s="17" t="e">
        <f>#REF!</f>
        <v>#REF!</v>
      </c>
      <c r="D60" s="17"/>
      <c r="E60" s="19"/>
      <c r="F60" s="17"/>
      <c r="G60" s="20"/>
      <c r="H60" s="20"/>
      <c r="I60" s="34"/>
      <c r="J60" s="34"/>
      <c r="K60" s="17"/>
    </row>
    <row r="61" spans="1:11" hidden="1">
      <c r="A61" s="17"/>
      <c r="B61" s="18" t="s">
        <v>145</v>
      </c>
      <c r="C61" s="17" t="e">
        <f>#REF!</f>
        <v>#REF!</v>
      </c>
      <c r="D61" s="17"/>
      <c r="E61" s="19"/>
      <c r="F61" s="17"/>
      <c r="G61" s="20"/>
      <c r="H61" s="20"/>
      <c r="I61" s="34"/>
      <c r="J61" s="34"/>
      <c r="K61" s="17"/>
    </row>
    <row r="62" spans="1:11" s="2" customFormat="1">
      <c r="A62" s="13"/>
      <c r="B62" s="14" t="s">
        <v>146</v>
      </c>
      <c r="C62" s="13"/>
      <c r="D62" s="13"/>
      <c r="E62" s="15"/>
      <c r="F62" s="13"/>
      <c r="G62" s="16"/>
      <c r="H62" s="16"/>
      <c r="I62" s="218"/>
      <c r="J62" s="34"/>
      <c r="K62" s="13"/>
    </row>
    <row r="63" spans="1:11">
      <c r="A63" s="13"/>
      <c r="B63" s="14" t="s">
        <v>53</v>
      </c>
      <c r="C63" s="13"/>
      <c r="D63" s="13"/>
      <c r="E63" s="15"/>
      <c r="F63" s="13"/>
      <c r="G63" s="16"/>
      <c r="H63" s="16"/>
      <c r="I63" s="34"/>
      <c r="J63" s="34"/>
      <c r="K63" s="13"/>
    </row>
    <row r="64" spans="1:11">
      <c r="A64" s="13"/>
      <c r="B64" s="14" t="s">
        <v>54</v>
      </c>
      <c r="C64" s="13" t="s">
        <v>55</v>
      </c>
      <c r="D64" s="21">
        <v>63289</v>
      </c>
      <c r="E64" s="21">
        <v>64605</v>
      </c>
      <c r="F64" s="28"/>
      <c r="G64" s="29">
        <v>64735</v>
      </c>
      <c r="H64" s="29">
        <v>65878</v>
      </c>
      <c r="I64" s="218">
        <f>+G64/D64*100</f>
        <v>102.28475722479419</v>
      </c>
      <c r="J64" s="218">
        <f>+G64/E64*100</f>
        <v>100.20122281557155</v>
      </c>
      <c r="K64" s="17"/>
    </row>
    <row r="65" spans="1:11" s="4" customFormat="1">
      <c r="A65" s="23"/>
      <c r="B65" s="24" t="s">
        <v>56</v>
      </c>
      <c r="C65" s="23" t="s">
        <v>57</v>
      </c>
      <c r="D65" s="299">
        <v>18.66</v>
      </c>
      <c r="E65" s="25">
        <v>16.41</v>
      </c>
      <c r="F65" s="23"/>
      <c r="G65" s="26">
        <v>17.8</v>
      </c>
      <c r="H65" s="26">
        <v>17.7</v>
      </c>
      <c r="I65" s="272">
        <f>+G65/D65*100</f>
        <v>95.39121114683816</v>
      </c>
      <c r="J65" s="272">
        <f t="shared" ref="J65:J67" si="3">+G65/E65*100</f>
        <v>108.47044485070079</v>
      </c>
      <c r="K65" s="23"/>
    </row>
    <row r="66" spans="1:11" s="4" customFormat="1">
      <c r="A66" s="23"/>
      <c r="B66" s="24" t="s">
        <v>58</v>
      </c>
      <c r="C66" s="23" t="s">
        <v>57</v>
      </c>
      <c r="D66" s="299">
        <v>0.5</v>
      </c>
      <c r="E66" s="25">
        <v>0.5</v>
      </c>
      <c r="F66" s="23"/>
      <c r="G66" s="26">
        <v>0.9</v>
      </c>
      <c r="H66" s="26">
        <v>0.5</v>
      </c>
      <c r="I66" s="272">
        <f t="shared" ref="I66:I67" si="4">+G66/D66*100</f>
        <v>180</v>
      </c>
      <c r="J66" s="272">
        <f t="shared" si="3"/>
        <v>180</v>
      </c>
      <c r="K66" s="23"/>
    </row>
    <row r="67" spans="1:11" s="4" customFormat="1">
      <c r="A67" s="23"/>
      <c r="B67" s="24" t="s">
        <v>59</v>
      </c>
      <c r="C67" s="23" t="s">
        <v>57</v>
      </c>
      <c r="D67" s="299">
        <v>21.8</v>
      </c>
      <c r="E67" s="25">
        <v>19.2</v>
      </c>
      <c r="F67" s="23"/>
      <c r="G67" s="26">
        <v>19.899999999999999</v>
      </c>
      <c r="H67" s="26">
        <v>19</v>
      </c>
      <c r="I67" s="272">
        <f t="shared" si="4"/>
        <v>91.284403669724753</v>
      </c>
      <c r="J67" s="272">
        <f t="shared" si="3"/>
        <v>103.64583333333333</v>
      </c>
      <c r="K67" s="23"/>
    </row>
    <row r="68" spans="1:11">
      <c r="A68" s="13"/>
      <c r="B68" s="14" t="s">
        <v>60</v>
      </c>
      <c r="C68" s="13"/>
      <c r="D68" s="13"/>
      <c r="E68" s="15"/>
      <c r="F68" s="13"/>
      <c r="G68" s="16"/>
      <c r="H68" s="16"/>
      <c r="I68" s="218"/>
      <c r="J68" s="218"/>
      <c r="K68" s="13"/>
    </row>
    <row r="69" spans="1:11" ht="37.5">
      <c r="A69" s="17"/>
      <c r="B69" s="18" t="s">
        <v>99</v>
      </c>
      <c r="C69" s="17" t="s">
        <v>61</v>
      </c>
      <c r="D69" s="34">
        <f>+D463</f>
        <v>9</v>
      </c>
      <c r="E69" s="268">
        <v>9</v>
      </c>
      <c r="F69" s="269"/>
      <c r="G69" s="35">
        <f>+G463</f>
        <v>9</v>
      </c>
      <c r="H69" s="35">
        <f>+H463</f>
        <v>10</v>
      </c>
      <c r="I69" s="34">
        <f t="shared" ref="I69" si="5">+G69/D69*100</f>
        <v>100</v>
      </c>
      <c r="J69" s="34">
        <f t="shared" ref="J69" si="6">+G69/E69*100</f>
        <v>100</v>
      </c>
      <c r="K69" s="17"/>
    </row>
    <row r="70" spans="1:11" ht="37.5">
      <c r="A70" s="17"/>
      <c r="B70" s="18" t="s">
        <v>100</v>
      </c>
      <c r="C70" s="17" t="s">
        <v>24</v>
      </c>
      <c r="D70" s="34">
        <f>+D465</f>
        <v>75</v>
      </c>
      <c r="E70" s="19">
        <v>75</v>
      </c>
      <c r="F70" s="30"/>
      <c r="G70" s="267">
        <f>+G465</f>
        <v>75</v>
      </c>
      <c r="H70" s="267">
        <f>+H465</f>
        <v>83.333333333333343</v>
      </c>
      <c r="I70" s="34">
        <f t="shared" ref="I70:I73" si="7">+G70/D70*100</f>
        <v>100</v>
      </c>
      <c r="J70" s="34">
        <f t="shared" ref="J70:J73" si="8">+G70/E70*100</f>
        <v>100</v>
      </c>
      <c r="K70" s="17"/>
    </row>
    <row r="71" spans="1:11">
      <c r="A71" s="17"/>
      <c r="B71" s="18" t="s">
        <v>62</v>
      </c>
      <c r="C71" s="17" t="s">
        <v>63</v>
      </c>
      <c r="D71" s="32">
        <f>+D452</f>
        <v>5.37</v>
      </c>
      <c r="E71" s="19">
        <v>5.73</v>
      </c>
      <c r="F71" s="17"/>
      <c r="G71" s="33">
        <f>+G452</f>
        <v>4.6436034362665426</v>
      </c>
      <c r="H71" s="33">
        <f>+H452</f>
        <v>6.1513855996063116</v>
      </c>
      <c r="I71" s="34">
        <f t="shared" si="7"/>
        <v>86.473062127868573</v>
      </c>
      <c r="J71" s="34">
        <f t="shared" si="8"/>
        <v>81.040199585803535</v>
      </c>
      <c r="K71" s="17"/>
    </row>
    <row r="72" spans="1:11" ht="37.5">
      <c r="A72" s="17"/>
      <c r="B72" s="18" t="s">
        <v>101</v>
      </c>
      <c r="C72" s="17" t="s">
        <v>61</v>
      </c>
      <c r="D72" s="34">
        <v>12</v>
      </c>
      <c r="E72" s="35">
        <v>12</v>
      </c>
      <c r="F72" s="219"/>
      <c r="G72" s="35">
        <v>12</v>
      </c>
      <c r="H72" s="35">
        <v>12</v>
      </c>
      <c r="I72" s="34">
        <f t="shared" si="7"/>
        <v>100</v>
      </c>
      <c r="J72" s="34">
        <f t="shared" si="8"/>
        <v>100</v>
      </c>
      <c r="K72" s="17"/>
    </row>
    <row r="73" spans="1:11" ht="37.5">
      <c r="A73" s="17"/>
      <c r="B73" s="18" t="s">
        <v>102</v>
      </c>
      <c r="C73" s="17" t="s">
        <v>24</v>
      </c>
      <c r="D73" s="32">
        <f>+D459</f>
        <v>41.67</v>
      </c>
      <c r="E73" s="19">
        <v>41.67</v>
      </c>
      <c r="F73" s="17"/>
      <c r="G73" s="33">
        <f>+G459</f>
        <v>41.6</v>
      </c>
      <c r="H73" s="33">
        <f>+H459</f>
        <v>58.3</v>
      </c>
      <c r="I73" s="34">
        <f t="shared" si="7"/>
        <v>99.832013438924889</v>
      </c>
      <c r="J73" s="34">
        <f t="shared" si="8"/>
        <v>99.832013438924889</v>
      </c>
      <c r="K73" s="17"/>
    </row>
    <row r="74" spans="1:11">
      <c r="A74" s="13"/>
      <c r="B74" s="14" t="s">
        <v>64</v>
      </c>
      <c r="C74" s="13"/>
      <c r="D74" s="13"/>
      <c r="E74" s="15"/>
      <c r="F74" s="13"/>
      <c r="G74" s="16"/>
      <c r="H74" s="16"/>
      <c r="I74" s="218"/>
      <c r="J74" s="218"/>
      <c r="K74" s="13"/>
    </row>
    <row r="75" spans="1:11">
      <c r="A75" s="17"/>
      <c r="B75" s="18" t="s">
        <v>65</v>
      </c>
      <c r="C75" s="17" t="s">
        <v>66</v>
      </c>
      <c r="D75" s="34">
        <v>13</v>
      </c>
      <c r="E75" s="35">
        <v>16</v>
      </c>
      <c r="F75" s="17"/>
      <c r="G75" s="35">
        <v>15</v>
      </c>
      <c r="H75" s="35">
        <v>22</v>
      </c>
      <c r="I75" s="34">
        <f t="shared" ref="I75" si="9">+G75/D75*100</f>
        <v>115.38461538461537</v>
      </c>
      <c r="J75" s="34">
        <f t="shared" ref="J75" si="10">+G75/E75*100</f>
        <v>93.75</v>
      </c>
      <c r="K75" s="17"/>
    </row>
    <row r="76" spans="1:11">
      <c r="A76" s="23"/>
      <c r="B76" s="24" t="s">
        <v>111</v>
      </c>
      <c r="C76" s="23" t="s">
        <v>66</v>
      </c>
      <c r="D76" s="272">
        <v>1</v>
      </c>
      <c r="E76" s="36">
        <v>3</v>
      </c>
      <c r="F76" s="23"/>
      <c r="G76" s="36">
        <v>2</v>
      </c>
      <c r="H76" s="36">
        <v>7</v>
      </c>
      <c r="I76" s="34">
        <f t="shared" ref="I76:I77" si="11">+G76/D76*100</f>
        <v>200</v>
      </c>
      <c r="J76" s="34">
        <f t="shared" ref="J76:J77" si="12">+G76/E76*100</f>
        <v>66.666666666666657</v>
      </c>
      <c r="K76" s="23"/>
    </row>
    <row r="77" spans="1:11">
      <c r="A77" s="17"/>
      <c r="B77" s="18" t="s">
        <v>67</v>
      </c>
      <c r="C77" s="17" t="s">
        <v>24</v>
      </c>
      <c r="D77" s="34">
        <v>100</v>
      </c>
      <c r="E77" s="35">
        <v>100</v>
      </c>
      <c r="F77" s="17"/>
      <c r="G77" s="35">
        <v>100</v>
      </c>
      <c r="H77" s="35">
        <v>100</v>
      </c>
      <c r="I77" s="34">
        <f t="shared" si="11"/>
        <v>100</v>
      </c>
      <c r="J77" s="34">
        <f t="shared" si="12"/>
        <v>100</v>
      </c>
      <c r="K77" s="17"/>
    </row>
    <row r="78" spans="1:11">
      <c r="A78" s="13"/>
      <c r="B78" s="14" t="s">
        <v>68</v>
      </c>
      <c r="C78" s="13"/>
      <c r="D78" s="13"/>
      <c r="E78" s="15"/>
      <c r="F78" s="13"/>
      <c r="G78" s="16"/>
      <c r="H78" s="16"/>
      <c r="I78" s="218"/>
      <c r="J78" s="218"/>
      <c r="K78" s="13"/>
    </row>
    <row r="79" spans="1:11">
      <c r="A79" s="17"/>
      <c r="B79" s="18" t="s">
        <v>103</v>
      </c>
      <c r="C79" s="17" t="s">
        <v>61</v>
      </c>
      <c r="D79" s="34">
        <v>12</v>
      </c>
      <c r="E79" s="19">
        <v>12</v>
      </c>
      <c r="F79" s="17"/>
      <c r="G79" s="20">
        <v>12</v>
      </c>
      <c r="H79" s="20">
        <v>12</v>
      </c>
      <c r="I79" s="34">
        <f t="shared" ref="I79" si="13">+G79/D79*100</f>
        <v>100</v>
      </c>
      <c r="J79" s="34">
        <f t="shared" ref="J79" si="14">+G79/E79*100</f>
        <v>100</v>
      </c>
      <c r="K79" s="17"/>
    </row>
    <row r="80" spans="1:11">
      <c r="A80" s="17"/>
      <c r="B80" s="24" t="s">
        <v>69</v>
      </c>
      <c r="C80" s="17"/>
      <c r="D80" s="34"/>
      <c r="E80" s="19"/>
      <c r="F80" s="17"/>
      <c r="G80" s="20"/>
      <c r="H80" s="20"/>
      <c r="I80" s="34"/>
      <c r="J80" s="34"/>
      <c r="K80" s="17"/>
    </row>
    <row r="81" spans="1:11">
      <c r="A81" s="17"/>
      <c r="B81" s="18" t="s">
        <v>112</v>
      </c>
      <c r="C81" s="17" t="s">
        <v>24</v>
      </c>
      <c r="D81" s="34">
        <v>92</v>
      </c>
      <c r="E81" s="35">
        <v>97</v>
      </c>
      <c r="F81" s="17"/>
      <c r="G81" s="20">
        <v>97</v>
      </c>
      <c r="H81" s="20">
        <v>98</v>
      </c>
      <c r="I81" s="34">
        <f t="shared" ref="I81" si="15">+G81/D81*100</f>
        <v>105.43478260869566</v>
      </c>
      <c r="J81" s="34">
        <f t="shared" ref="J81:J82" si="16">+G81/E81*100</f>
        <v>100</v>
      </c>
      <c r="K81" s="17"/>
    </row>
    <row r="82" spans="1:11">
      <c r="A82" s="17"/>
      <c r="B82" s="18" t="s">
        <v>104</v>
      </c>
      <c r="C82" s="17"/>
      <c r="D82" s="17"/>
      <c r="E82" s="35">
        <v>88</v>
      </c>
      <c r="F82" s="17"/>
      <c r="G82" s="20">
        <v>90</v>
      </c>
      <c r="H82" s="20">
        <v>91</v>
      </c>
      <c r="I82" s="34"/>
      <c r="J82" s="34">
        <f t="shared" si="16"/>
        <v>102.27272727272727</v>
      </c>
      <c r="K82" s="17"/>
    </row>
    <row r="83" spans="1:11">
      <c r="A83" s="13"/>
      <c r="B83" s="14" t="s">
        <v>70</v>
      </c>
      <c r="C83" s="13"/>
      <c r="D83" s="13"/>
      <c r="E83" s="15"/>
      <c r="F83" s="13"/>
      <c r="G83" s="16"/>
      <c r="H83" s="16"/>
      <c r="I83" s="218"/>
      <c r="J83" s="34"/>
      <c r="K83" s="13"/>
    </row>
    <row r="84" spans="1:11">
      <c r="A84" s="17"/>
      <c r="B84" s="18" t="s">
        <v>71</v>
      </c>
      <c r="C84" s="31" t="s">
        <v>134</v>
      </c>
      <c r="D84" s="300">
        <v>12</v>
      </c>
      <c r="E84" s="35">
        <v>12</v>
      </c>
      <c r="F84" s="17"/>
      <c r="G84" s="20">
        <v>12</v>
      </c>
      <c r="H84" s="20">
        <v>12</v>
      </c>
      <c r="I84" s="34">
        <f t="shared" ref="I84" si="17">+G84/D84*100</f>
        <v>100</v>
      </c>
      <c r="J84" s="34">
        <f t="shared" ref="J84" si="18">+G84/E84*100</f>
        <v>100</v>
      </c>
      <c r="K84" s="17"/>
    </row>
    <row r="85" spans="1:11">
      <c r="A85" s="17"/>
      <c r="B85" s="24" t="str">
        <f>+B80</f>
        <v>Trong đó: Thực hiện trong năm</v>
      </c>
      <c r="C85" s="17"/>
      <c r="D85" s="34"/>
      <c r="E85" s="35"/>
      <c r="F85" s="17"/>
      <c r="G85" s="20"/>
      <c r="H85" s="20"/>
      <c r="I85" s="34"/>
      <c r="J85" s="34"/>
      <c r="K85" s="17"/>
    </row>
    <row r="86" spans="1:11">
      <c r="A86" s="17"/>
      <c r="B86" s="18" t="s">
        <v>73</v>
      </c>
      <c r="C86" s="17" t="str">
        <f>C84</f>
        <v>Xã, thị trấn</v>
      </c>
      <c r="D86" s="34">
        <v>12</v>
      </c>
      <c r="E86" s="35">
        <v>12</v>
      </c>
      <c r="F86" s="17"/>
      <c r="G86" s="20">
        <v>12</v>
      </c>
      <c r="H86" s="20">
        <v>12</v>
      </c>
      <c r="I86" s="34">
        <f t="shared" ref="I86" si="19">+G86/D86*100</f>
        <v>100</v>
      </c>
      <c r="J86" s="34">
        <f t="shared" ref="J86" si="20">+G86/E86*100</f>
        <v>100</v>
      </c>
      <c r="K86" s="17"/>
    </row>
    <row r="87" spans="1:11">
      <c r="A87" s="17"/>
      <c r="B87" s="24" t="str">
        <f>+B85</f>
        <v>Trong đó: Thực hiện trong năm</v>
      </c>
      <c r="C87" s="17"/>
      <c r="D87" s="34"/>
      <c r="E87" s="19"/>
      <c r="F87" s="17"/>
      <c r="G87" s="20"/>
      <c r="H87" s="20"/>
      <c r="I87" s="34"/>
      <c r="J87" s="34"/>
      <c r="K87" s="17"/>
    </row>
    <row r="88" spans="1:11">
      <c r="A88" s="17"/>
      <c r="B88" s="18" t="s">
        <v>140</v>
      </c>
      <c r="C88" s="17" t="s">
        <v>24</v>
      </c>
      <c r="D88" s="34">
        <v>98</v>
      </c>
      <c r="E88" s="19">
        <v>97</v>
      </c>
      <c r="F88" s="17"/>
      <c r="G88" s="20">
        <v>97</v>
      </c>
      <c r="H88" s="20">
        <v>98</v>
      </c>
      <c r="I88" s="34">
        <f t="shared" ref="I88" si="21">+G88/D88*100</f>
        <v>98.979591836734699</v>
      </c>
      <c r="J88" s="34">
        <f t="shared" ref="J88" si="22">+G88/E88*100</f>
        <v>100</v>
      </c>
      <c r="K88" s="17"/>
    </row>
    <row r="89" spans="1:11">
      <c r="A89" s="13"/>
      <c r="B89" s="14" t="s">
        <v>74</v>
      </c>
      <c r="C89" s="13"/>
      <c r="D89" s="13"/>
      <c r="E89" s="15"/>
      <c r="F89" s="13"/>
      <c r="G89" s="16"/>
      <c r="H89" s="16"/>
      <c r="I89" s="218"/>
      <c r="J89" s="218"/>
      <c r="K89" s="13"/>
    </row>
    <row r="90" spans="1:11" ht="37.5">
      <c r="A90" s="17"/>
      <c r="B90" s="24" t="s">
        <v>135</v>
      </c>
      <c r="C90" s="17" t="s">
        <v>24</v>
      </c>
      <c r="D90" s="17"/>
      <c r="E90" s="19"/>
      <c r="F90" s="17"/>
      <c r="G90" s="20"/>
      <c r="H90" s="20"/>
      <c r="I90" s="34"/>
      <c r="J90" s="34"/>
      <c r="K90" s="17"/>
    </row>
    <row r="91" spans="1:11">
      <c r="A91" s="17"/>
      <c r="B91" s="18" t="s">
        <v>136</v>
      </c>
      <c r="C91" s="17" t="s">
        <v>24</v>
      </c>
      <c r="D91" s="32">
        <v>3.89</v>
      </c>
      <c r="E91" s="33">
        <v>2.42</v>
      </c>
      <c r="F91" s="32"/>
      <c r="G91" s="33">
        <v>4.3</v>
      </c>
      <c r="H91" s="33">
        <v>4.3</v>
      </c>
      <c r="I91" s="34">
        <f>+G91/D91*100</f>
        <v>110.53984575835474</v>
      </c>
      <c r="J91" s="34">
        <f>+G91/E91*100</f>
        <v>177.68595041322314</v>
      </c>
      <c r="K91" s="17"/>
    </row>
    <row r="92" spans="1:11">
      <c r="A92" s="17"/>
      <c r="B92" s="18" t="s">
        <v>113</v>
      </c>
      <c r="C92" s="17" t="s">
        <v>75</v>
      </c>
      <c r="D92" s="34">
        <v>57</v>
      </c>
      <c r="E92" s="35">
        <v>61</v>
      </c>
      <c r="F92" s="34"/>
      <c r="G92" s="35">
        <v>129</v>
      </c>
      <c r="H92" s="35">
        <v>574</v>
      </c>
      <c r="I92" s="34">
        <f t="shared" ref="I92:I113" si="23">+G92/D92*100</f>
        <v>226.31578947368419</v>
      </c>
      <c r="J92" s="34">
        <f t="shared" ref="J92:J113" si="24">+G92/E92*100</f>
        <v>211.47540983606555</v>
      </c>
      <c r="K92" s="17"/>
    </row>
    <row r="93" spans="1:11">
      <c r="A93" s="17"/>
      <c r="B93" s="18" t="s">
        <v>114</v>
      </c>
      <c r="C93" s="17" t="s">
        <v>76</v>
      </c>
      <c r="D93" s="34">
        <v>997</v>
      </c>
      <c r="E93" s="35">
        <v>767</v>
      </c>
      <c r="F93" s="34"/>
      <c r="G93" s="35">
        <v>1175</v>
      </c>
      <c r="H93" s="35">
        <v>1150</v>
      </c>
      <c r="I93" s="34">
        <f t="shared" si="23"/>
        <v>117.85356068204614</v>
      </c>
      <c r="J93" s="34">
        <f t="shared" si="24"/>
        <v>153.19426336375489</v>
      </c>
      <c r="K93" s="17"/>
    </row>
    <row r="94" spans="1:11">
      <c r="A94" s="17"/>
      <c r="B94" s="18" t="s">
        <v>115</v>
      </c>
      <c r="C94" s="17" t="s">
        <v>75</v>
      </c>
      <c r="D94" s="34">
        <v>307</v>
      </c>
      <c r="E94" s="35">
        <v>381</v>
      </c>
      <c r="F94" s="34"/>
      <c r="G94" s="35">
        <v>654</v>
      </c>
      <c r="H94" s="35">
        <v>574</v>
      </c>
      <c r="I94" s="34">
        <f t="shared" si="23"/>
        <v>213.02931596091207</v>
      </c>
      <c r="J94" s="34">
        <f t="shared" si="24"/>
        <v>171.65354330708661</v>
      </c>
      <c r="K94" s="17"/>
    </row>
    <row r="95" spans="1:11">
      <c r="A95" s="17"/>
      <c r="B95" s="18" t="s">
        <v>116</v>
      </c>
      <c r="C95" s="17" t="s">
        <v>55</v>
      </c>
      <c r="D95" s="34">
        <v>37888</v>
      </c>
      <c r="E95" s="35">
        <v>39205</v>
      </c>
      <c r="F95" s="34"/>
      <c r="G95" s="35">
        <v>39205</v>
      </c>
      <c r="H95" s="35">
        <v>40522</v>
      </c>
      <c r="I95" s="34">
        <f t="shared" si="23"/>
        <v>103.47603462837837</v>
      </c>
      <c r="J95" s="34">
        <f t="shared" si="24"/>
        <v>100</v>
      </c>
      <c r="K95" s="17"/>
    </row>
    <row r="96" spans="1:11">
      <c r="A96" s="17"/>
      <c r="B96" s="18" t="s">
        <v>117</v>
      </c>
      <c r="C96" s="17" t="s">
        <v>55</v>
      </c>
      <c r="D96" s="34">
        <f>+D97+D98</f>
        <v>37888</v>
      </c>
      <c r="E96" s="34">
        <f t="shared" ref="E96:H96" si="25">+E97+E98</f>
        <v>39205</v>
      </c>
      <c r="F96" s="34">
        <f t="shared" si="25"/>
        <v>0</v>
      </c>
      <c r="G96" s="34">
        <f t="shared" si="25"/>
        <v>39205</v>
      </c>
      <c r="H96" s="34">
        <f t="shared" si="25"/>
        <v>40522</v>
      </c>
      <c r="I96" s="34">
        <f t="shared" si="23"/>
        <v>103.47603462837837</v>
      </c>
      <c r="J96" s="34">
        <f t="shared" si="24"/>
        <v>100</v>
      </c>
      <c r="K96" s="17"/>
    </row>
    <row r="97" spans="1:11">
      <c r="A97" s="17"/>
      <c r="B97" s="18" t="s">
        <v>118</v>
      </c>
      <c r="C97" s="17" t="s">
        <v>55</v>
      </c>
      <c r="D97" s="34">
        <v>3861</v>
      </c>
      <c r="E97" s="35">
        <v>4116</v>
      </c>
      <c r="F97" s="34"/>
      <c r="G97" s="35">
        <v>4116</v>
      </c>
      <c r="H97" s="35">
        <v>4371</v>
      </c>
      <c r="I97" s="34">
        <f t="shared" si="23"/>
        <v>106.6045066045066</v>
      </c>
      <c r="J97" s="34">
        <f t="shared" si="24"/>
        <v>100</v>
      </c>
      <c r="K97" s="17"/>
    </row>
    <row r="98" spans="1:11">
      <c r="A98" s="17"/>
      <c r="B98" s="18" t="s">
        <v>119</v>
      </c>
      <c r="C98" s="17" t="s">
        <v>55</v>
      </c>
      <c r="D98" s="34">
        <v>34027</v>
      </c>
      <c r="E98" s="35">
        <v>35089</v>
      </c>
      <c r="F98" s="34"/>
      <c r="G98" s="35">
        <v>35089</v>
      </c>
      <c r="H98" s="35">
        <v>36151</v>
      </c>
      <c r="I98" s="34">
        <f t="shared" si="23"/>
        <v>103.1210509301437</v>
      </c>
      <c r="J98" s="34">
        <f t="shared" si="24"/>
        <v>100</v>
      </c>
      <c r="K98" s="17"/>
    </row>
    <row r="99" spans="1:11" ht="37.5">
      <c r="A99" s="17"/>
      <c r="B99" s="18" t="s">
        <v>120</v>
      </c>
      <c r="C99" s="17" t="s">
        <v>55</v>
      </c>
      <c r="D99" s="34">
        <v>35236</v>
      </c>
      <c r="E99" s="35">
        <v>38975</v>
      </c>
      <c r="F99" s="34"/>
      <c r="G99" s="35">
        <v>38795</v>
      </c>
      <c r="H99" s="35">
        <f>+G99</f>
        <v>38795</v>
      </c>
      <c r="I99" s="34">
        <f t="shared" si="23"/>
        <v>110.1004654330798</v>
      </c>
      <c r="J99" s="34">
        <f t="shared" si="24"/>
        <v>99.538165490699171</v>
      </c>
      <c r="K99" s="17"/>
    </row>
    <row r="100" spans="1:11">
      <c r="A100" s="17"/>
      <c r="B100" s="24" t="s">
        <v>97</v>
      </c>
      <c r="C100" s="17" t="s">
        <v>55</v>
      </c>
      <c r="D100" s="17"/>
      <c r="E100" s="19"/>
      <c r="F100" s="17"/>
      <c r="G100" s="20"/>
      <c r="H100" s="20"/>
      <c r="I100" s="34"/>
      <c r="J100" s="34"/>
      <c r="K100" s="17"/>
    </row>
    <row r="101" spans="1:11" ht="37.5">
      <c r="A101" s="17"/>
      <c r="B101" s="24" t="s">
        <v>105</v>
      </c>
      <c r="C101" s="17" t="s">
        <v>24</v>
      </c>
      <c r="D101" s="17"/>
      <c r="E101" s="35">
        <v>73</v>
      </c>
      <c r="F101" s="17"/>
      <c r="G101" s="20"/>
      <c r="H101" s="20"/>
      <c r="I101" s="34"/>
      <c r="J101" s="34">
        <f t="shared" si="24"/>
        <v>0</v>
      </c>
      <c r="K101" s="17"/>
    </row>
    <row r="102" spans="1:11">
      <c r="A102" s="17"/>
      <c r="B102" s="18" t="s">
        <v>121</v>
      </c>
      <c r="C102" s="17" t="s">
        <v>55</v>
      </c>
      <c r="D102" s="17">
        <v>6</v>
      </c>
      <c r="E102" s="35">
        <v>172</v>
      </c>
      <c r="F102" s="17"/>
      <c r="G102" s="20">
        <v>10</v>
      </c>
      <c r="H102" s="20">
        <v>10</v>
      </c>
      <c r="I102" s="34">
        <f t="shared" si="23"/>
        <v>166.66666666666669</v>
      </c>
      <c r="J102" s="34">
        <f t="shared" si="24"/>
        <v>5.8139534883720927</v>
      </c>
      <c r="K102" s="17"/>
    </row>
    <row r="103" spans="1:11">
      <c r="A103" s="17"/>
      <c r="B103" s="24" t="s">
        <v>77</v>
      </c>
      <c r="C103" s="23" t="s">
        <v>55</v>
      </c>
      <c r="D103" s="23">
        <v>6</v>
      </c>
      <c r="E103" s="36">
        <v>15</v>
      </c>
      <c r="F103" s="23"/>
      <c r="G103" s="26">
        <v>10</v>
      </c>
      <c r="H103" s="26">
        <v>10</v>
      </c>
      <c r="I103" s="34">
        <f t="shared" si="23"/>
        <v>166.66666666666669</v>
      </c>
      <c r="J103" s="34">
        <f t="shared" si="24"/>
        <v>66.666666666666657</v>
      </c>
      <c r="K103" s="17"/>
    </row>
    <row r="104" spans="1:11">
      <c r="A104" s="17"/>
      <c r="B104" s="18" t="s">
        <v>122</v>
      </c>
      <c r="C104" s="17"/>
      <c r="D104" s="17">
        <v>1113</v>
      </c>
      <c r="E104" s="35">
        <v>1100</v>
      </c>
      <c r="F104" s="37"/>
      <c r="G104" s="38">
        <f>+E104</f>
        <v>1100</v>
      </c>
      <c r="H104" s="38">
        <f>+G104</f>
        <v>1100</v>
      </c>
      <c r="I104" s="34">
        <f t="shared" si="23"/>
        <v>98.83198562443846</v>
      </c>
      <c r="J104" s="34">
        <f t="shared" si="24"/>
        <v>100</v>
      </c>
      <c r="K104" s="17"/>
    </row>
    <row r="105" spans="1:11">
      <c r="A105" s="17"/>
      <c r="B105" s="24" t="s">
        <v>78</v>
      </c>
      <c r="C105" s="17" t="s">
        <v>55</v>
      </c>
      <c r="D105" s="17"/>
      <c r="E105" s="19"/>
      <c r="F105" s="17"/>
      <c r="G105" s="20"/>
      <c r="H105" s="20"/>
      <c r="I105" s="34"/>
      <c r="J105" s="34"/>
      <c r="K105" s="17"/>
    </row>
    <row r="106" spans="1:11">
      <c r="A106" s="17"/>
      <c r="B106" s="24" t="s">
        <v>137</v>
      </c>
      <c r="C106" s="17" t="s">
        <v>55</v>
      </c>
      <c r="D106" s="17"/>
      <c r="E106" s="19"/>
      <c r="F106" s="17"/>
      <c r="G106" s="20"/>
      <c r="H106" s="20"/>
      <c r="I106" s="34"/>
      <c r="J106" s="34"/>
      <c r="K106" s="17"/>
    </row>
    <row r="107" spans="1:11" ht="37.5">
      <c r="A107" s="17"/>
      <c r="B107" s="24" t="s">
        <v>123</v>
      </c>
      <c r="C107" s="17" t="s">
        <v>55</v>
      </c>
      <c r="D107" s="17">
        <v>503</v>
      </c>
      <c r="E107" s="19">
        <v>990</v>
      </c>
      <c r="F107" s="17"/>
      <c r="G107" s="20">
        <v>990</v>
      </c>
      <c r="H107" s="20">
        <v>990</v>
      </c>
      <c r="I107" s="34">
        <f t="shared" si="23"/>
        <v>196.81908548707753</v>
      </c>
      <c r="J107" s="34">
        <f t="shared" si="24"/>
        <v>100</v>
      </c>
      <c r="K107" s="17"/>
    </row>
    <row r="108" spans="1:11">
      <c r="A108" s="17"/>
      <c r="B108" s="18" t="s">
        <v>124</v>
      </c>
      <c r="C108" s="17" t="s">
        <v>55</v>
      </c>
      <c r="D108" s="17"/>
      <c r="E108" s="19"/>
      <c r="F108" s="17"/>
      <c r="G108" s="20"/>
      <c r="H108" s="20"/>
      <c r="I108" s="34"/>
      <c r="J108" s="34"/>
      <c r="K108" s="17"/>
    </row>
    <row r="109" spans="1:11">
      <c r="A109" s="17"/>
      <c r="B109" s="18" t="s">
        <v>139</v>
      </c>
      <c r="C109" s="17" t="s">
        <v>55</v>
      </c>
      <c r="D109" s="17"/>
      <c r="E109" s="19"/>
      <c r="F109" s="17"/>
      <c r="G109" s="20"/>
      <c r="H109" s="20"/>
      <c r="I109" s="34"/>
      <c r="J109" s="34"/>
      <c r="K109" s="17"/>
    </row>
    <row r="110" spans="1:11">
      <c r="A110" s="17"/>
      <c r="B110" s="18" t="s">
        <v>125</v>
      </c>
      <c r="C110" s="17" t="s">
        <v>55</v>
      </c>
      <c r="D110" s="17">
        <v>55</v>
      </c>
      <c r="E110" s="35">
        <v>65</v>
      </c>
      <c r="F110" s="17"/>
      <c r="G110" s="20">
        <v>24</v>
      </c>
      <c r="H110" s="20">
        <v>50</v>
      </c>
      <c r="I110" s="34">
        <f t="shared" si="23"/>
        <v>43.636363636363633</v>
      </c>
      <c r="J110" s="34">
        <f t="shared" si="24"/>
        <v>36.923076923076927</v>
      </c>
      <c r="K110" s="17"/>
    </row>
    <row r="111" spans="1:11">
      <c r="A111" s="17"/>
      <c r="B111" s="18" t="s">
        <v>126</v>
      </c>
      <c r="C111" s="17" t="s">
        <v>55</v>
      </c>
      <c r="D111" s="17">
        <v>0</v>
      </c>
      <c r="E111" s="35">
        <v>15</v>
      </c>
      <c r="F111" s="17"/>
      <c r="G111" s="20">
        <v>15</v>
      </c>
      <c r="H111" s="20">
        <v>10</v>
      </c>
      <c r="I111" s="34"/>
      <c r="J111" s="34">
        <f t="shared" si="24"/>
        <v>100</v>
      </c>
      <c r="K111" s="17"/>
    </row>
    <row r="112" spans="1:11">
      <c r="A112" s="17"/>
      <c r="B112" s="18" t="s">
        <v>127</v>
      </c>
      <c r="C112" s="17" t="s">
        <v>55</v>
      </c>
      <c r="D112" s="17"/>
      <c r="E112" s="35">
        <v>0</v>
      </c>
      <c r="F112" s="17"/>
      <c r="G112" s="20"/>
      <c r="H112" s="20"/>
      <c r="I112" s="34"/>
      <c r="J112" s="34"/>
      <c r="K112" s="17"/>
    </row>
    <row r="113" spans="1:11">
      <c r="A113" s="17"/>
      <c r="B113" s="18" t="s">
        <v>128</v>
      </c>
      <c r="C113" s="17" t="s">
        <v>55</v>
      </c>
      <c r="D113" s="17">
        <v>50</v>
      </c>
      <c r="E113" s="35">
        <v>50</v>
      </c>
      <c r="F113" s="17"/>
      <c r="G113" s="39">
        <v>9</v>
      </c>
      <c r="H113" s="39">
        <v>40</v>
      </c>
      <c r="I113" s="34">
        <f t="shared" si="23"/>
        <v>18</v>
      </c>
      <c r="J113" s="34">
        <f t="shared" si="24"/>
        <v>18</v>
      </c>
      <c r="K113" s="17"/>
    </row>
    <row r="114" spans="1:11">
      <c r="A114" s="13"/>
      <c r="B114" s="14" t="s">
        <v>79</v>
      </c>
      <c r="C114" s="13"/>
      <c r="D114" s="13"/>
      <c r="E114" s="15"/>
      <c r="F114" s="13"/>
      <c r="G114" s="16"/>
      <c r="H114" s="16"/>
      <c r="I114" s="218"/>
      <c r="J114" s="218"/>
      <c r="K114" s="13"/>
    </row>
    <row r="115" spans="1:11">
      <c r="A115" s="17"/>
      <c r="B115" s="18" t="s">
        <v>80</v>
      </c>
      <c r="C115" s="17" t="s">
        <v>24</v>
      </c>
      <c r="D115" s="17">
        <v>80.3</v>
      </c>
      <c r="E115" s="19">
        <v>82.5</v>
      </c>
      <c r="F115" s="17"/>
      <c r="G115" s="40">
        <v>82.5</v>
      </c>
      <c r="H115" s="40">
        <v>83</v>
      </c>
      <c r="I115" s="34">
        <f>+G115/D115*100</f>
        <v>102.73972602739727</v>
      </c>
      <c r="J115" s="34">
        <f>+G115/E115*100</f>
        <v>100</v>
      </c>
      <c r="K115" s="17"/>
    </row>
    <row r="116" spans="1:11">
      <c r="A116" s="17"/>
      <c r="B116" s="18" t="s">
        <v>81</v>
      </c>
      <c r="C116" s="17" t="s">
        <v>24</v>
      </c>
      <c r="D116" s="17">
        <v>75.3</v>
      </c>
      <c r="E116" s="19">
        <v>65</v>
      </c>
      <c r="F116" s="17"/>
      <c r="G116" s="40">
        <v>65</v>
      </c>
      <c r="H116" s="40">
        <v>67</v>
      </c>
      <c r="I116" s="34">
        <f t="shared" ref="I116:I117" si="26">+G116/D116*100</f>
        <v>86.321381142098275</v>
      </c>
      <c r="J116" s="34">
        <f t="shared" ref="J116:J117" si="27">+G116/E116*100</f>
        <v>100</v>
      </c>
      <c r="K116" s="17"/>
    </row>
    <row r="117" spans="1:11">
      <c r="A117" s="17"/>
      <c r="B117" s="18" t="s">
        <v>138</v>
      </c>
      <c r="C117" s="17" t="s">
        <v>24</v>
      </c>
      <c r="D117" s="17">
        <v>95.2</v>
      </c>
      <c r="E117" s="19">
        <v>96</v>
      </c>
      <c r="F117" s="17"/>
      <c r="G117" s="40">
        <v>96</v>
      </c>
      <c r="H117" s="40">
        <v>96</v>
      </c>
      <c r="I117" s="34">
        <f t="shared" si="26"/>
        <v>100.84033613445378</v>
      </c>
      <c r="J117" s="34">
        <f t="shared" si="27"/>
        <v>100</v>
      </c>
      <c r="K117" s="17"/>
    </row>
    <row r="118" spans="1:11">
      <c r="A118" s="13"/>
      <c r="B118" s="14" t="s">
        <v>82</v>
      </c>
      <c r="C118" s="13"/>
      <c r="D118" s="222"/>
      <c r="E118" s="223"/>
      <c r="F118" s="222"/>
      <c r="G118" s="224"/>
      <c r="H118" s="224"/>
      <c r="I118" s="218"/>
      <c r="J118" s="218"/>
      <c r="K118" s="13"/>
    </row>
    <row r="119" spans="1:11">
      <c r="A119" s="17"/>
      <c r="B119" s="18" t="s">
        <v>83</v>
      </c>
      <c r="C119" s="17" t="s">
        <v>72</v>
      </c>
      <c r="D119" s="225">
        <v>11</v>
      </c>
      <c r="E119" s="35">
        <v>11</v>
      </c>
      <c r="F119" s="34"/>
      <c r="G119" s="225">
        <v>11</v>
      </c>
      <c r="H119" s="225">
        <v>11</v>
      </c>
      <c r="I119" s="34">
        <f>+G119/D119*100</f>
        <v>100</v>
      </c>
      <c r="J119" s="34">
        <f>+G119/E119*100</f>
        <v>100</v>
      </c>
      <c r="K119" s="17"/>
    </row>
    <row r="120" spans="1:11">
      <c r="A120" s="17"/>
      <c r="B120" s="18" t="s">
        <v>84</v>
      </c>
      <c r="C120" s="17" t="s">
        <v>72</v>
      </c>
      <c r="D120" s="225">
        <v>11</v>
      </c>
      <c r="E120" s="35">
        <v>11</v>
      </c>
      <c r="F120" s="34"/>
      <c r="G120" s="225">
        <v>11</v>
      </c>
      <c r="H120" s="225">
        <v>11</v>
      </c>
      <c r="I120" s="34">
        <f t="shared" ref="I120:I124" si="28">+G120/D120*100</f>
        <v>100</v>
      </c>
      <c r="J120" s="34">
        <f t="shared" ref="J120:J126" si="29">+G120/E120*100</f>
        <v>100</v>
      </c>
      <c r="K120" s="17"/>
    </row>
    <row r="121" spans="1:11">
      <c r="A121" s="17"/>
      <c r="B121" s="18" t="s">
        <v>85</v>
      </c>
      <c r="C121" s="17"/>
      <c r="D121" s="226">
        <v>2</v>
      </c>
      <c r="E121" s="227">
        <v>3</v>
      </c>
      <c r="F121" s="226"/>
      <c r="G121" s="227">
        <v>3</v>
      </c>
      <c r="H121" s="227">
        <v>4</v>
      </c>
      <c r="I121" s="34">
        <f t="shared" si="28"/>
        <v>150</v>
      </c>
      <c r="J121" s="34">
        <f t="shared" si="29"/>
        <v>100</v>
      </c>
      <c r="K121" s="17"/>
    </row>
    <row r="122" spans="1:11">
      <c r="A122" s="17"/>
      <c r="B122" s="18" t="s">
        <v>141</v>
      </c>
      <c r="C122" s="17" t="s">
        <v>72</v>
      </c>
      <c r="D122" s="34">
        <v>3</v>
      </c>
      <c r="E122" s="35">
        <v>1</v>
      </c>
      <c r="F122" s="34"/>
      <c r="G122" s="35">
        <v>1</v>
      </c>
      <c r="H122" s="35">
        <v>2</v>
      </c>
      <c r="I122" s="34">
        <f t="shared" si="28"/>
        <v>33.333333333333329</v>
      </c>
      <c r="J122" s="34">
        <f t="shared" si="29"/>
        <v>100</v>
      </c>
      <c r="K122" s="17"/>
    </row>
    <row r="123" spans="1:11">
      <c r="A123" s="17"/>
      <c r="B123" s="18" t="s">
        <v>142</v>
      </c>
      <c r="C123" s="17" t="s">
        <v>72</v>
      </c>
      <c r="D123" s="34">
        <v>5</v>
      </c>
      <c r="E123" s="35">
        <v>7</v>
      </c>
      <c r="F123" s="34"/>
      <c r="G123" s="35">
        <v>7</v>
      </c>
      <c r="H123" s="35">
        <v>5</v>
      </c>
      <c r="I123" s="34">
        <f t="shared" si="28"/>
        <v>140</v>
      </c>
      <c r="J123" s="34">
        <f t="shared" si="29"/>
        <v>100</v>
      </c>
      <c r="K123" s="17"/>
    </row>
    <row r="124" spans="1:11">
      <c r="A124" s="17"/>
      <c r="B124" s="18" t="s">
        <v>143</v>
      </c>
      <c r="C124" s="17" t="s">
        <v>72</v>
      </c>
      <c r="D124" s="34">
        <v>1</v>
      </c>
      <c r="E124" s="35"/>
      <c r="F124" s="34"/>
      <c r="G124" s="35"/>
      <c r="H124" s="35"/>
      <c r="I124" s="34">
        <f t="shared" si="28"/>
        <v>0</v>
      </c>
      <c r="J124" s="34"/>
      <c r="K124" s="17"/>
    </row>
    <row r="125" spans="1:11">
      <c r="A125" s="17"/>
      <c r="B125" s="18" t="s">
        <v>144</v>
      </c>
      <c r="C125" s="17" t="s">
        <v>72</v>
      </c>
      <c r="D125" s="34"/>
      <c r="E125" s="35"/>
      <c r="F125" s="34"/>
      <c r="G125" s="35"/>
      <c r="H125" s="35"/>
      <c r="I125" s="34"/>
      <c r="J125" s="34"/>
      <c r="K125" s="17"/>
    </row>
    <row r="126" spans="1:11">
      <c r="A126" s="17"/>
      <c r="B126" s="18" t="s">
        <v>86</v>
      </c>
      <c r="C126" s="31" t="s">
        <v>87</v>
      </c>
      <c r="D126" s="31">
        <v>13.1</v>
      </c>
      <c r="E126" s="19">
        <v>13.4</v>
      </c>
      <c r="F126" s="228"/>
      <c r="G126" s="19">
        <v>14.27</v>
      </c>
      <c r="H126" s="19">
        <v>14.9</v>
      </c>
      <c r="I126" s="34">
        <f>+G126/D126*100</f>
        <v>108.93129770992367</v>
      </c>
      <c r="J126" s="34">
        <f t="shared" si="29"/>
        <v>106.49253731343282</v>
      </c>
      <c r="K126" s="17"/>
    </row>
    <row r="127" spans="1:11">
      <c r="A127" s="13"/>
      <c r="B127" s="14" t="s">
        <v>89</v>
      </c>
      <c r="C127" s="13"/>
      <c r="D127" s="13"/>
      <c r="E127" s="15"/>
      <c r="F127" s="13"/>
      <c r="G127" s="16"/>
      <c r="H127" s="16"/>
      <c r="I127" s="34"/>
      <c r="J127" s="34"/>
      <c r="K127" s="13"/>
    </row>
    <row r="128" spans="1:11">
      <c r="A128" s="13"/>
      <c r="B128" s="14" t="s">
        <v>129</v>
      </c>
      <c r="C128" s="13" t="s">
        <v>24</v>
      </c>
      <c r="D128" s="233">
        <f>+D218</f>
        <v>29.8</v>
      </c>
      <c r="E128" s="15">
        <v>30.1</v>
      </c>
      <c r="F128" s="13"/>
      <c r="G128" s="234">
        <f>+G218</f>
        <v>30.1</v>
      </c>
      <c r="H128" s="234">
        <f>+G128</f>
        <v>30.1</v>
      </c>
      <c r="I128" s="218">
        <f>+G128/D128*100</f>
        <v>101.00671140939596</v>
      </c>
      <c r="J128" s="218">
        <f t="shared" ref="J128" si="30">+G128/E128*100</f>
        <v>100</v>
      </c>
      <c r="K128" s="13"/>
    </row>
    <row r="129" spans="1:14">
      <c r="A129" s="17"/>
      <c r="B129" s="18" t="s">
        <v>90</v>
      </c>
      <c r="C129" s="17" t="s">
        <v>29</v>
      </c>
      <c r="D129" s="17">
        <v>137</v>
      </c>
      <c r="E129" s="35">
        <v>160</v>
      </c>
      <c r="F129" s="17"/>
      <c r="G129" s="20">
        <v>160</v>
      </c>
      <c r="H129" s="20">
        <v>160</v>
      </c>
      <c r="I129" s="34">
        <f>+G129/D129*100</f>
        <v>116.7883211678832</v>
      </c>
      <c r="J129" s="34">
        <f t="shared" ref="J129:J130" si="31">+G129/E129*100</f>
        <v>100</v>
      </c>
      <c r="K129" s="17"/>
    </row>
    <row r="130" spans="1:14">
      <c r="A130" s="17"/>
      <c r="B130" s="18" t="s">
        <v>106</v>
      </c>
      <c r="C130" s="17" t="s">
        <v>29</v>
      </c>
      <c r="D130" s="17">
        <v>0</v>
      </c>
      <c r="E130" s="35">
        <v>285</v>
      </c>
      <c r="F130" s="17"/>
      <c r="G130" s="20">
        <v>285</v>
      </c>
      <c r="H130" s="20">
        <v>285</v>
      </c>
      <c r="I130" s="34"/>
      <c r="J130" s="34">
        <f t="shared" si="31"/>
        <v>100</v>
      </c>
      <c r="K130" s="17"/>
    </row>
    <row r="131" spans="1:14">
      <c r="A131" s="17"/>
      <c r="B131" s="18" t="s">
        <v>91</v>
      </c>
      <c r="C131" s="17" t="s">
        <v>24</v>
      </c>
      <c r="D131" s="17">
        <v>97</v>
      </c>
      <c r="E131" s="268">
        <v>97</v>
      </c>
      <c r="F131" s="17"/>
      <c r="G131" s="20">
        <v>97</v>
      </c>
      <c r="H131" s="20">
        <v>98</v>
      </c>
      <c r="I131" s="34">
        <f>+G131/D131*100</f>
        <v>100</v>
      </c>
      <c r="J131" s="34">
        <f>+G131/E131*100</f>
        <v>100</v>
      </c>
      <c r="K131" s="17"/>
    </row>
    <row r="132" spans="1:14" ht="37.5">
      <c r="A132" s="17"/>
      <c r="B132" s="18" t="s">
        <v>107</v>
      </c>
      <c r="C132" s="17" t="s">
        <v>24</v>
      </c>
      <c r="D132" s="17">
        <v>100</v>
      </c>
      <c r="E132" s="268">
        <v>100</v>
      </c>
      <c r="F132" s="17"/>
      <c r="G132" s="20">
        <v>100</v>
      </c>
      <c r="H132" s="20">
        <v>100</v>
      </c>
      <c r="I132" s="34">
        <f t="shared" ref="I132:I135" si="32">+G132/D132*100</f>
        <v>100</v>
      </c>
      <c r="J132" s="34">
        <f t="shared" ref="J132:J135" si="33">+G132/E132*100</f>
        <v>100</v>
      </c>
      <c r="K132" s="17"/>
    </row>
    <row r="133" spans="1:14">
      <c r="A133" s="13"/>
      <c r="B133" s="14" t="s">
        <v>92</v>
      </c>
      <c r="C133" s="13"/>
      <c r="D133" s="13"/>
      <c r="E133" s="15"/>
      <c r="F133" s="13"/>
      <c r="G133" s="16"/>
      <c r="H133" s="16"/>
      <c r="I133" s="34"/>
      <c r="J133" s="34"/>
      <c r="K133" s="13"/>
    </row>
    <row r="134" spans="1:14">
      <c r="A134" s="17"/>
      <c r="B134" s="18" t="s">
        <v>130</v>
      </c>
      <c r="C134" s="17" t="s">
        <v>24</v>
      </c>
      <c r="D134" s="17">
        <v>98</v>
      </c>
      <c r="E134" s="19">
        <v>98</v>
      </c>
      <c r="F134" s="17"/>
      <c r="G134" s="20">
        <v>98</v>
      </c>
      <c r="H134" s="20">
        <v>99</v>
      </c>
      <c r="I134" s="34">
        <f t="shared" si="32"/>
        <v>100</v>
      </c>
      <c r="J134" s="34">
        <f t="shared" si="33"/>
        <v>100</v>
      </c>
      <c r="K134" s="17"/>
    </row>
    <row r="135" spans="1:14" ht="37.5">
      <c r="A135" s="320"/>
      <c r="B135" s="321" t="s">
        <v>131</v>
      </c>
      <c r="C135" s="320" t="s">
        <v>24</v>
      </c>
      <c r="D135" s="320">
        <v>89</v>
      </c>
      <c r="E135" s="322">
        <v>90</v>
      </c>
      <c r="F135" s="320"/>
      <c r="G135" s="323">
        <v>90</v>
      </c>
      <c r="H135" s="323">
        <v>91</v>
      </c>
      <c r="I135" s="324">
        <f t="shared" si="32"/>
        <v>101.12359550561798</v>
      </c>
      <c r="J135" s="324">
        <f t="shared" si="33"/>
        <v>100</v>
      </c>
      <c r="K135" s="320"/>
    </row>
    <row r="136" spans="1:14" hidden="1">
      <c r="A136" s="316"/>
      <c r="B136" s="317"/>
      <c r="C136" s="316"/>
      <c r="D136" s="316"/>
      <c r="E136" s="318"/>
      <c r="F136" s="316"/>
      <c r="G136" s="319"/>
      <c r="H136" s="319"/>
      <c r="I136" s="226"/>
      <c r="J136" s="226"/>
      <c r="K136" s="316"/>
    </row>
    <row r="137" spans="1:14" hidden="1">
      <c r="A137" s="41"/>
      <c r="B137" s="41" t="str">
        <f>UPPER("Nông nghiệp")</f>
        <v>NÔNG NGHIỆP</v>
      </c>
      <c r="C137" s="275"/>
      <c r="D137" s="42"/>
      <c r="E137" s="43"/>
      <c r="F137" s="42"/>
      <c r="G137" s="42"/>
      <c r="H137" s="42"/>
      <c r="I137" s="57"/>
      <c r="J137" s="57"/>
      <c r="K137" s="42"/>
    </row>
    <row r="138" spans="1:14" hidden="1">
      <c r="A138" s="44"/>
      <c r="B138" s="44" t="s">
        <v>148</v>
      </c>
      <c r="C138" s="45"/>
      <c r="D138" s="42"/>
      <c r="E138" s="42"/>
      <c r="F138" s="42"/>
      <c r="G138" s="42"/>
      <c r="H138" s="42"/>
      <c r="I138" s="57"/>
      <c r="J138" s="57"/>
      <c r="K138" s="42"/>
    </row>
    <row r="139" spans="1:14" hidden="1">
      <c r="A139" s="46"/>
      <c r="B139" s="47" t="s">
        <v>588</v>
      </c>
      <c r="C139" s="48" t="s">
        <v>26</v>
      </c>
      <c r="D139" s="57">
        <v>29571.810999999998</v>
      </c>
      <c r="E139" s="57">
        <v>29600</v>
      </c>
      <c r="F139" s="57"/>
      <c r="G139" s="57">
        <v>30283.044000000002</v>
      </c>
      <c r="H139" s="57">
        <v>30027.5</v>
      </c>
      <c r="I139" s="57">
        <f>+G139/D139*100</f>
        <v>102.40510464509597</v>
      </c>
      <c r="J139" s="57">
        <f>+G139/E139*100</f>
        <v>102.30758108108108</v>
      </c>
      <c r="K139" s="42"/>
    </row>
    <row r="140" spans="1:14" hidden="1">
      <c r="A140" s="48"/>
      <c r="B140" s="49" t="s">
        <v>149</v>
      </c>
      <c r="C140" s="48" t="s">
        <v>26</v>
      </c>
      <c r="D140" s="57">
        <v>22691.53</v>
      </c>
      <c r="E140" s="57">
        <v>22700</v>
      </c>
      <c r="F140" s="57"/>
      <c r="G140" s="57">
        <v>23330.603999999999</v>
      </c>
      <c r="H140" s="57">
        <v>23322.5</v>
      </c>
      <c r="I140" s="57">
        <f t="shared" ref="I140:I203" si="34">+G140/D140*100</f>
        <v>102.81635482490603</v>
      </c>
      <c r="J140" s="57">
        <f t="shared" ref="J140:J203" si="35">+G140/E140*100</f>
        <v>102.77799118942733</v>
      </c>
      <c r="K140" s="42"/>
    </row>
    <row r="141" spans="1:14" hidden="1">
      <c r="A141" s="48"/>
      <c r="B141" s="50" t="s">
        <v>603</v>
      </c>
      <c r="C141" s="48"/>
      <c r="D141" s="57">
        <v>6880.2809999999999</v>
      </c>
      <c r="E141" s="57">
        <v>6900</v>
      </c>
      <c r="F141" s="57"/>
      <c r="G141" s="57">
        <v>6952.4400000000005</v>
      </c>
      <c r="H141" s="57">
        <v>6705</v>
      </c>
      <c r="I141" s="57">
        <f t="shared" si="34"/>
        <v>101.04877983907924</v>
      </c>
      <c r="J141" s="57">
        <f t="shared" si="35"/>
        <v>100.76</v>
      </c>
      <c r="K141" s="42"/>
    </row>
    <row r="142" spans="1:14" hidden="1">
      <c r="A142" s="48"/>
      <c r="B142" s="49" t="s">
        <v>150</v>
      </c>
      <c r="C142" s="48" t="s">
        <v>26</v>
      </c>
      <c r="D142" s="57">
        <v>22342</v>
      </c>
      <c r="E142" s="57">
        <v>22315</v>
      </c>
      <c r="F142" s="42"/>
      <c r="G142" s="156">
        <f>+E142</f>
        <v>22315</v>
      </c>
      <c r="H142" s="156">
        <f>+G142</f>
        <v>22315</v>
      </c>
      <c r="I142" s="57">
        <f t="shared" si="34"/>
        <v>99.879151374093638</v>
      </c>
      <c r="J142" s="57">
        <f t="shared" si="35"/>
        <v>100</v>
      </c>
      <c r="K142" s="42"/>
    </row>
    <row r="143" spans="1:14" hidden="1">
      <c r="A143" s="46"/>
      <c r="B143" s="47" t="s">
        <v>589</v>
      </c>
      <c r="C143" s="48" t="s">
        <v>29</v>
      </c>
      <c r="D143" s="240">
        <f>+D144+D145</f>
        <v>7562.5</v>
      </c>
      <c r="E143" s="57">
        <v>7667.5</v>
      </c>
      <c r="F143" s="42"/>
      <c r="G143" s="240">
        <f>+G144+G145</f>
        <v>8398.1</v>
      </c>
      <c r="H143" s="240">
        <f>+H144+H145</f>
        <v>8296.5</v>
      </c>
      <c r="I143" s="57">
        <f>+G143/D143*100</f>
        <v>111.04925619834711</v>
      </c>
      <c r="J143" s="57">
        <f t="shared" si="35"/>
        <v>109.52852950766221</v>
      </c>
      <c r="K143" s="42"/>
    </row>
    <row r="144" spans="1:14" hidden="1">
      <c r="A144" s="48"/>
      <c r="B144" s="49" t="s">
        <v>151</v>
      </c>
      <c r="C144" s="48" t="s">
        <v>29</v>
      </c>
      <c r="D144" s="241">
        <v>7065</v>
      </c>
      <c r="E144" s="57">
        <v>7065</v>
      </c>
      <c r="F144" s="42"/>
      <c r="G144" s="240">
        <f>+G146+G149+G152+G158+G161+G164+G167+G170+G197</f>
        <v>7786.6</v>
      </c>
      <c r="H144" s="240">
        <f>+H146+H149+H152+H158+H161+H164+H167+H170+H197</f>
        <v>7535</v>
      </c>
      <c r="I144" s="57">
        <f t="shared" ref="I144:I145" si="36">+G144/D144*100</f>
        <v>110.2137296532201</v>
      </c>
      <c r="J144" s="57">
        <f t="shared" si="35"/>
        <v>110.2137296532201</v>
      </c>
      <c r="K144" s="42"/>
      <c r="M144" s="235"/>
      <c r="N144" s="235"/>
    </row>
    <row r="145" spans="1:11" hidden="1">
      <c r="A145" s="48"/>
      <c r="B145" s="49" t="s">
        <v>152</v>
      </c>
      <c r="C145" s="48" t="s">
        <v>29</v>
      </c>
      <c r="D145" s="241">
        <v>497.5</v>
      </c>
      <c r="E145" s="57">
        <v>602.5</v>
      </c>
      <c r="F145" s="42"/>
      <c r="G145" s="240">
        <f>+G181+G187+G193</f>
        <v>611.5</v>
      </c>
      <c r="H145" s="240">
        <f>+H181+H187+H193</f>
        <v>761.5</v>
      </c>
      <c r="I145" s="57">
        <f t="shared" si="36"/>
        <v>122.91457286432161</v>
      </c>
      <c r="J145" s="57">
        <f t="shared" si="35"/>
        <v>101.49377593360995</v>
      </c>
      <c r="K145" s="42"/>
    </row>
    <row r="146" spans="1:11" hidden="1">
      <c r="A146" s="51"/>
      <c r="B146" s="52" t="s">
        <v>153</v>
      </c>
      <c r="C146" s="53" t="s">
        <v>29</v>
      </c>
      <c r="D146" s="237">
        <v>2436.1999999999998</v>
      </c>
      <c r="E146" s="230">
        <v>2450</v>
      </c>
      <c r="F146" s="229"/>
      <c r="G146" s="229">
        <v>2530.1</v>
      </c>
      <c r="H146" s="239">
        <v>2530</v>
      </c>
      <c r="I146" s="57">
        <f t="shared" si="34"/>
        <v>103.8543633527625</v>
      </c>
      <c r="J146" s="57">
        <f t="shared" si="35"/>
        <v>103.26938775510203</v>
      </c>
      <c r="K146" s="42"/>
    </row>
    <row r="147" spans="1:11" hidden="1">
      <c r="A147" s="48"/>
      <c r="B147" s="48" t="s">
        <v>154</v>
      </c>
      <c r="C147" s="48" t="s">
        <v>155</v>
      </c>
      <c r="D147" s="237">
        <v>46</v>
      </c>
      <c r="E147" s="230">
        <v>47</v>
      </c>
      <c r="F147" s="229"/>
      <c r="G147" s="229">
        <v>47.4</v>
      </c>
      <c r="H147" s="229">
        <v>47.5</v>
      </c>
      <c r="I147" s="57">
        <f t="shared" si="34"/>
        <v>103.04347826086956</v>
      </c>
      <c r="J147" s="57">
        <f t="shared" si="35"/>
        <v>100.85106382978724</v>
      </c>
      <c r="K147" s="42"/>
    </row>
    <row r="148" spans="1:11" hidden="1">
      <c r="A148" s="48"/>
      <c r="B148" s="48" t="s">
        <v>156</v>
      </c>
      <c r="C148" s="48" t="s">
        <v>157</v>
      </c>
      <c r="D148" s="237">
        <v>11572</v>
      </c>
      <c r="E148" s="230">
        <v>11515</v>
      </c>
      <c r="F148" s="229"/>
      <c r="G148" s="229">
        <v>11992.673999999999</v>
      </c>
      <c r="H148" s="229">
        <v>12017.5</v>
      </c>
      <c r="I148" s="57">
        <f t="shared" si="34"/>
        <v>103.63527480124436</v>
      </c>
      <c r="J148" s="57">
        <f t="shared" si="35"/>
        <v>104.14827616152844</v>
      </c>
      <c r="K148" s="42"/>
    </row>
    <row r="149" spans="1:11" hidden="1">
      <c r="A149" s="54"/>
      <c r="B149" s="55" t="s">
        <v>158</v>
      </c>
      <c r="C149" s="56" t="s">
        <v>29</v>
      </c>
      <c r="D149" s="237">
        <v>1786</v>
      </c>
      <c r="E149" s="238">
        <v>1800</v>
      </c>
      <c r="F149" s="230"/>
      <c r="G149" s="230">
        <v>1823</v>
      </c>
      <c r="H149" s="238">
        <v>1820</v>
      </c>
      <c r="I149" s="57">
        <f t="shared" si="34"/>
        <v>102.07166853303471</v>
      </c>
      <c r="J149" s="57">
        <f t="shared" si="35"/>
        <v>101.27777777777777</v>
      </c>
      <c r="K149" s="42"/>
    </row>
    <row r="150" spans="1:11" hidden="1">
      <c r="A150" s="48"/>
      <c r="B150" s="48" t="s">
        <v>159</v>
      </c>
      <c r="C150" s="48" t="s">
        <v>155</v>
      </c>
      <c r="D150" s="237">
        <v>60.3</v>
      </c>
      <c r="E150" s="238">
        <v>60</v>
      </c>
      <c r="F150" s="229"/>
      <c r="G150" s="229">
        <v>60.1</v>
      </c>
      <c r="H150" s="239">
        <v>60</v>
      </c>
      <c r="I150" s="57">
        <f t="shared" si="34"/>
        <v>99.668325041459369</v>
      </c>
      <c r="J150" s="57">
        <f t="shared" si="35"/>
        <v>100.16666666666667</v>
      </c>
      <c r="K150" s="42"/>
    </row>
    <row r="151" spans="1:11" hidden="1">
      <c r="A151" s="48"/>
      <c r="B151" s="48" t="s">
        <v>160</v>
      </c>
      <c r="C151" s="48" t="s">
        <v>157</v>
      </c>
      <c r="D151" s="237">
        <v>10769.579999999998</v>
      </c>
      <c r="E151" s="238">
        <v>10800</v>
      </c>
      <c r="F151" s="229"/>
      <c r="G151" s="229">
        <v>10956.23</v>
      </c>
      <c r="H151" s="239">
        <v>10920</v>
      </c>
      <c r="I151" s="57">
        <f t="shared" si="34"/>
        <v>101.73312236874605</v>
      </c>
      <c r="J151" s="57">
        <f t="shared" si="35"/>
        <v>101.44657407407406</v>
      </c>
      <c r="K151" s="42"/>
    </row>
    <row r="152" spans="1:11" hidden="1">
      <c r="A152" s="44"/>
      <c r="B152" s="58" t="s">
        <v>161</v>
      </c>
      <c r="C152" s="45" t="s">
        <v>29</v>
      </c>
      <c r="D152" s="237">
        <v>350</v>
      </c>
      <c r="E152" s="238">
        <v>350</v>
      </c>
      <c r="F152" s="229"/>
      <c r="G152" s="239">
        <v>347</v>
      </c>
      <c r="H152" s="239">
        <v>350</v>
      </c>
      <c r="I152" s="57">
        <f t="shared" si="34"/>
        <v>99.142857142857139</v>
      </c>
      <c r="J152" s="57">
        <f t="shared" si="35"/>
        <v>99.142857142857139</v>
      </c>
      <c r="K152" s="42"/>
    </row>
    <row r="153" spans="1:11" hidden="1">
      <c r="A153" s="48"/>
      <c r="B153" s="48" t="s">
        <v>159</v>
      </c>
      <c r="C153" s="48" t="s">
        <v>155</v>
      </c>
      <c r="D153" s="237">
        <v>10</v>
      </c>
      <c r="E153" s="230">
        <v>11.388888888888889</v>
      </c>
      <c r="F153" s="229"/>
      <c r="G153" s="239">
        <v>11</v>
      </c>
      <c r="H153" s="239">
        <v>11</v>
      </c>
      <c r="I153" s="57">
        <f t="shared" si="34"/>
        <v>110.00000000000001</v>
      </c>
      <c r="J153" s="57">
        <f t="shared" si="35"/>
        <v>96.58536585365853</v>
      </c>
      <c r="K153" s="42"/>
    </row>
    <row r="154" spans="1:11" hidden="1">
      <c r="A154" s="48"/>
      <c r="B154" s="48" t="s">
        <v>156</v>
      </c>
      <c r="C154" s="48" t="s">
        <v>157</v>
      </c>
      <c r="D154" s="237">
        <v>350</v>
      </c>
      <c r="E154" s="238">
        <v>385</v>
      </c>
      <c r="F154" s="229"/>
      <c r="G154" s="229">
        <v>381.7</v>
      </c>
      <c r="H154" s="239">
        <v>385</v>
      </c>
      <c r="I154" s="57">
        <f t="shared" si="34"/>
        <v>109.05714285714285</v>
      </c>
      <c r="J154" s="57">
        <f t="shared" si="35"/>
        <v>99.142857142857139</v>
      </c>
      <c r="K154" s="42"/>
    </row>
    <row r="155" spans="1:11" hidden="1">
      <c r="A155" s="44"/>
      <c r="B155" s="59" t="s">
        <v>162</v>
      </c>
      <c r="C155" s="45" t="s">
        <v>29</v>
      </c>
      <c r="D155" s="242">
        <f>+D158+D161</f>
        <v>1928</v>
      </c>
      <c r="E155" s="57">
        <v>1900</v>
      </c>
      <c r="F155" s="42"/>
      <c r="G155" s="57">
        <f>+G158+G161</f>
        <v>1942.8</v>
      </c>
      <c r="H155" s="57">
        <f>+H158+H161</f>
        <v>1850</v>
      </c>
      <c r="I155" s="57">
        <f t="shared" si="34"/>
        <v>100.76763485477179</v>
      </c>
      <c r="J155" s="57">
        <f t="shared" si="35"/>
        <v>102.25263157894737</v>
      </c>
      <c r="K155" s="42"/>
    </row>
    <row r="156" spans="1:11" hidden="1">
      <c r="A156" s="48"/>
      <c r="B156" s="48" t="s">
        <v>154</v>
      </c>
      <c r="C156" s="48" t="s">
        <v>155</v>
      </c>
      <c r="D156" s="172">
        <v>35.5</v>
      </c>
      <c r="E156" s="43">
        <v>36.4</v>
      </c>
      <c r="F156" s="42"/>
      <c r="G156" s="43">
        <f>+G157*10/G155</f>
        <v>35.785670166769613</v>
      </c>
      <c r="H156" s="43">
        <f>+H157*10/H155</f>
        <v>36.243243243243242</v>
      </c>
      <c r="I156" s="57">
        <f t="shared" si="34"/>
        <v>100.80470469512568</v>
      </c>
      <c r="J156" s="57">
        <f t="shared" si="35"/>
        <v>98.312280677938503</v>
      </c>
      <c r="K156" s="42"/>
    </row>
    <row r="157" spans="1:11" hidden="1">
      <c r="A157" s="60"/>
      <c r="B157" s="61" t="s">
        <v>156</v>
      </c>
      <c r="C157" s="61" t="s">
        <v>157</v>
      </c>
      <c r="D157" s="57">
        <v>6894</v>
      </c>
      <c r="E157" s="57">
        <v>6900</v>
      </c>
      <c r="F157" s="42"/>
      <c r="G157" s="57">
        <f>+G160+G163</f>
        <v>6952.4400000000005</v>
      </c>
      <c r="H157" s="57">
        <f>+H160+H163</f>
        <v>6705</v>
      </c>
      <c r="I157" s="57">
        <f t="shared" si="34"/>
        <v>100.84769364664928</v>
      </c>
      <c r="J157" s="57">
        <f t="shared" si="35"/>
        <v>100.76</v>
      </c>
      <c r="K157" s="42"/>
    </row>
    <row r="158" spans="1:11" s="4" customFormat="1" ht="19.5" hidden="1">
      <c r="A158" s="62"/>
      <c r="B158" s="63" t="s">
        <v>163</v>
      </c>
      <c r="C158" s="64" t="s">
        <v>29</v>
      </c>
      <c r="D158" s="42">
        <v>1658.1</v>
      </c>
      <c r="E158" s="57">
        <v>1620</v>
      </c>
      <c r="F158" s="42"/>
      <c r="G158" s="57">
        <v>1656</v>
      </c>
      <c r="H158" s="57">
        <v>1600</v>
      </c>
      <c r="I158" s="57">
        <f t="shared" si="34"/>
        <v>99.873349013931616</v>
      </c>
      <c r="J158" s="57">
        <f t="shared" si="35"/>
        <v>102.22222222222221</v>
      </c>
      <c r="K158" s="65"/>
    </row>
    <row r="159" spans="1:11" hidden="1">
      <c r="A159" s="66"/>
      <c r="B159" s="61" t="s">
        <v>154</v>
      </c>
      <c r="C159" s="67" t="s">
        <v>155</v>
      </c>
      <c r="D159" s="42">
        <v>37.1</v>
      </c>
      <c r="E159" s="57">
        <v>37</v>
      </c>
      <c r="F159" s="42"/>
      <c r="G159" s="42">
        <v>38</v>
      </c>
      <c r="H159" s="42">
        <v>38</v>
      </c>
      <c r="I159" s="57">
        <f t="shared" si="34"/>
        <v>102.42587601078166</v>
      </c>
      <c r="J159" s="57">
        <f t="shared" si="35"/>
        <v>102.70270270270269</v>
      </c>
      <c r="K159" s="42"/>
    </row>
    <row r="160" spans="1:11" hidden="1">
      <c r="A160" s="66"/>
      <c r="B160" s="61" t="s">
        <v>156</v>
      </c>
      <c r="C160" s="69" t="s">
        <v>157</v>
      </c>
      <c r="D160" s="42">
        <v>6151.5510000000004</v>
      </c>
      <c r="E160" s="57">
        <v>5994</v>
      </c>
      <c r="F160" s="42"/>
      <c r="G160" s="42">
        <v>6292.8</v>
      </c>
      <c r="H160" s="42">
        <v>6080</v>
      </c>
      <c r="I160" s="57">
        <f t="shared" si="34"/>
        <v>102.29615262882483</v>
      </c>
      <c r="J160" s="57">
        <f t="shared" si="35"/>
        <v>104.98498498498499</v>
      </c>
      <c r="K160" s="42"/>
    </row>
    <row r="161" spans="1:11" s="4" customFormat="1" ht="19.5" hidden="1">
      <c r="A161" s="62"/>
      <c r="B161" s="63" t="s">
        <v>164</v>
      </c>
      <c r="C161" s="64"/>
      <c r="D161" s="42">
        <v>269.89999999999998</v>
      </c>
      <c r="E161" s="57">
        <v>280</v>
      </c>
      <c r="F161" s="65"/>
      <c r="G161" s="42">
        <v>286.8</v>
      </c>
      <c r="H161" s="42">
        <v>250</v>
      </c>
      <c r="I161" s="57">
        <f t="shared" si="34"/>
        <v>106.26157836235643</v>
      </c>
      <c r="J161" s="57">
        <f t="shared" si="35"/>
        <v>102.42857142857143</v>
      </c>
      <c r="K161" s="65"/>
    </row>
    <row r="162" spans="1:11" hidden="1">
      <c r="A162" s="70"/>
      <c r="B162" s="61" t="s">
        <v>154</v>
      </c>
      <c r="C162" s="67" t="s">
        <v>155</v>
      </c>
      <c r="D162" s="42">
        <v>27</v>
      </c>
      <c r="E162" s="157">
        <v>31</v>
      </c>
      <c r="F162" s="42"/>
      <c r="G162" s="42">
        <v>23</v>
      </c>
      <c r="H162" s="42">
        <v>25</v>
      </c>
      <c r="I162" s="57">
        <f t="shared" si="34"/>
        <v>85.18518518518519</v>
      </c>
      <c r="J162" s="57">
        <f t="shared" si="35"/>
        <v>74.193548387096769</v>
      </c>
      <c r="K162" s="42"/>
    </row>
    <row r="163" spans="1:11" hidden="1">
      <c r="A163" s="70"/>
      <c r="B163" s="61" t="s">
        <v>156</v>
      </c>
      <c r="C163" s="69" t="s">
        <v>157</v>
      </c>
      <c r="D163" s="42">
        <v>728.7299999999999</v>
      </c>
      <c r="E163" s="57">
        <v>868</v>
      </c>
      <c r="F163" s="42"/>
      <c r="G163" s="42">
        <v>659.6400000000001</v>
      </c>
      <c r="H163" s="42">
        <v>625</v>
      </c>
      <c r="I163" s="57">
        <f t="shared" si="34"/>
        <v>90.519122308674014</v>
      </c>
      <c r="J163" s="57">
        <f t="shared" si="35"/>
        <v>75.995391705069139</v>
      </c>
      <c r="K163" s="42"/>
    </row>
    <row r="164" spans="1:11" hidden="1">
      <c r="A164" s="71"/>
      <c r="B164" s="72" t="s">
        <v>165</v>
      </c>
      <c r="C164" s="73" t="s">
        <v>29</v>
      </c>
      <c r="D164" s="42">
        <v>89</v>
      </c>
      <c r="E164" s="57">
        <v>95</v>
      </c>
      <c r="F164" s="42"/>
      <c r="G164" s="42">
        <v>95</v>
      </c>
      <c r="H164" s="42">
        <v>95</v>
      </c>
      <c r="I164" s="57">
        <f t="shared" si="34"/>
        <v>106.74157303370787</v>
      </c>
      <c r="J164" s="57">
        <f t="shared" si="35"/>
        <v>100</v>
      </c>
      <c r="K164" s="42"/>
    </row>
    <row r="165" spans="1:11" hidden="1">
      <c r="A165" s="48"/>
      <c r="B165" s="48" t="s">
        <v>154</v>
      </c>
      <c r="C165" s="48" t="s">
        <v>155</v>
      </c>
      <c r="D165" s="42">
        <v>152</v>
      </c>
      <c r="E165" s="57">
        <v>152</v>
      </c>
      <c r="F165" s="42"/>
      <c r="G165" s="42">
        <v>152</v>
      </c>
      <c r="H165" s="42">
        <v>152</v>
      </c>
      <c r="I165" s="57">
        <f t="shared" si="34"/>
        <v>100</v>
      </c>
      <c r="J165" s="57">
        <f t="shared" si="35"/>
        <v>100</v>
      </c>
      <c r="K165" s="42"/>
    </row>
    <row r="166" spans="1:11" hidden="1">
      <c r="A166" s="48"/>
      <c r="B166" s="48" t="s">
        <v>156</v>
      </c>
      <c r="C166" s="48" t="s">
        <v>157</v>
      </c>
      <c r="D166" s="42">
        <v>1352.8</v>
      </c>
      <c r="E166" s="57">
        <v>1353</v>
      </c>
      <c r="F166" s="42"/>
      <c r="G166" s="42">
        <v>1444</v>
      </c>
      <c r="H166" s="42">
        <v>1444</v>
      </c>
      <c r="I166" s="57">
        <f t="shared" si="34"/>
        <v>106.74157303370787</v>
      </c>
      <c r="J166" s="57">
        <f t="shared" si="35"/>
        <v>106.72579453067257</v>
      </c>
      <c r="K166" s="42"/>
    </row>
    <row r="167" spans="1:11" hidden="1">
      <c r="A167" s="44"/>
      <c r="B167" s="58" t="s">
        <v>166</v>
      </c>
      <c r="C167" s="45" t="s">
        <v>29</v>
      </c>
      <c r="D167" s="42">
        <v>654.79999999999995</v>
      </c>
      <c r="E167" s="57">
        <v>550</v>
      </c>
      <c r="F167" s="42"/>
      <c r="G167" s="42">
        <v>708.7</v>
      </c>
      <c r="H167" s="42">
        <v>550</v>
      </c>
      <c r="I167" s="57">
        <f t="shared" si="34"/>
        <v>108.23152107513747</v>
      </c>
      <c r="J167" s="57">
        <f t="shared" si="35"/>
        <v>128.85454545454547</v>
      </c>
      <c r="K167" s="42"/>
    </row>
    <row r="168" spans="1:11" hidden="1">
      <c r="A168" s="48"/>
      <c r="B168" s="48" t="s">
        <v>154</v>
      </c>
      <c r="C168" s="48" t="s">
        <v>155</v>
      </c>
      <c r="D168" s="42">
        <v>112</v>
      </c>
      <c r="E168" s="57">
        <v>110</v>
      </c>
      <c r="F168" s="42"/>
      <c r="G168" s="42">
        <v>112</v>
      </c>
      <c r="H168" s="42">
        <v>115</v>
      </c>
      <c r="I168" s="57">
        <f t="shared" si="34"/>
        <v>100</v>
      </c>
      <c r="J168" s="57">
        <f t="shared" si="35"/>
        <v>101.81818181818181</v>
      </c>
      <c r="K168" s="42"/>
    </row>
    <row r="169" spans="1:11" hidden="1">
      <c r="A169" s="48"/>
      <c r="B169" s="48" t="s">
        <v>156</v>
      </c>
      <c r="C169" s="48" t="s">
        <v>157</v>
      </c>
      <c r="D169" s="42">
        <v>7333.7599999999993</v>
      </c>
      <c r="E169" s="57">
        <v>6050</v>
      </c>
      <c r="F169" s="42"/>
      <c r="G169" s="42">
        <v>7937.4400000000005</v>
      </c>
      <c r="H169" s="42">
        <v>6325</v>
      </c>
      <c r="I169" s="57">
        <f t="shared" si="34"/>
        <v>108.23152107513747</v>
      </c>
      <c r="J169" s="57">
        <f t="shared" si="35"/>
        <v>131.19735537190081</v>
      </c>
      <c r="K169" s="42"/>
    </row>
    <row r="170" spans="1:11" hidden="1">
      <c r="A170" s="44"/>
      <c r="B170" s="74" t="s">
        <v>167</v>
      </c>
      <c r="C170" s="45" t="s">
        <v>29</v>
      </c>
      <c r="D170" s="42"/>
      <c r="E170" s="57">
        <v>5</v>
      </c>
      <c r="F170" s="42"/>
      <c r="G170" s="42"/>
      <c r="H170" s="42"/>
      <c r="I170" s="57"/>
      <c r="J170" s="57">
        <f t="shared" si="35"/>
        <v>0</v>
      </c>
      <c r="K170" s="42"/>
    </row>
    <row r="171" spans="1:11" hidden="1">
      <c r="A171" s="44"/>
      <c r="B171" s="44" t="s">
        <v>168</v>
      </c>
      <c r="C171" s="45"/>
      <c r="D171" s="42"/>
      <c r="E171" s="43"/>
      <c r="F171" s="42"/>
      <c r="G171" s="42"/>
      <c r="H171" s="42"/>
      <c r="I171" s="57"/>
      <c r="J171" s="57"/>
      <c r="K171" s="42"/>
    </row>
    <row r="172" spans="1:11" hidden="1">
      <c r="A172" s="44"/>
      <c r="B172" s="59" t="s">
        <v>169</v>
      </c>
      <c r="C172" s="45"/>
      <c r="D172" s="42"/>
      <c r="E172" s="43"/>
      <c r="F172" s="42"/>
      <c r="G172" s="42"/>
      <c r="H172" s="42"/>
      <c r="I172" s="57"/>
      <c r="J172" s="57"/>
      <c r="K172" s="42"/>
    </row>
    <row r="173" spans="1:11" s="4" customFormat="1" ht="19.5" hidden="1">
      <c r="A173" s="76"/>
      <c r="B173" s="77" t="s">
        <v>170</v>
      </c>
      <c r="C173" s="78" t="s">
        <v>29</v>
      </c>
      <c r="D173" s="236">
        <v>167.7</v>
      </c>
      <c r="E173" s="68">
        <v>165</v>
      </c>
      <c r="F173" s="65"/>
      <c r="G173" s="65">
        <v>194.3</v>
      </c>
      <c r="H173" s="65">
        <v>180</v>
      </c>
      <c r="I173" s="57">
        <f t="shared" si="34"/>
        <v>115.86165772212284</v>
      </c>
      <c r="J173" s="57">
        <f t="shared" si="35"/>
        <v>117.75757575757578</v>
      </c>
      <c r="K173" s="65"/>
    </row>
    <row r="174" spans="1:11" hidden="1">
      <c r="A174" s="48"/>
      <c r="B174" s="48" t="s">
        <v>159</v>
      </c>
      <c r="C174" s="48" t="s">
        <v>155</v>
      </c>
      <c r="D174" s="42">
        <v>13</v>
      </c>
      <c r="E174" s="57">
        <v>13</v>
      </c>
      <c r="F174" s="42"/>
      <c r="G174" s="42">
        <v>13</v>
      </c>
      <c r="H174" s="42">
        <v>13</v>
      </c>
      <c r="I174" s="57">
        <f t="shared" si="34"/>
        <v>100</v>
      </c>
      <c r="J174" s="57">
        <f t="shared" si="35"/>
        <v>100</v>
      </c>
      <c r="K174" s="42"/>
    </row>
    <row r="175" spans="1:11" hidden="1">
      <c r="A175" s="48"/>
      <c r="B175" s="48" t="s">
        <v>156</v>
      </c>
      <c r="C175" s="48" t="s">
        <v>157</v>
      </c>
      <c r="D175" s="42">
        <v>218.01</v>
      </c>
      <c r="E175" s="43">
        <v>215</v>
      </c>
      <c r="F175" s="42"/>
      <c r="G175" s="42">
        <v>252.59</v>
      </c>
      <c r="H175" s="42">
        <v>234</v>
      </c>
      <c r="I175" s="57">
        <f t="shared" si="34"/>
        <v>115.86165772212284</v>
      </c>
      <c r="J175" s="57">
        <f t="shared" si="35"/>
        <v>117.48372093023256</v>
      </c>
      <c r="K175" s="42"/>
    </row>
    <row r="176" spans="1:11" s="4" customFormat="1" ht="19.5" hidden="1">
      <c r="A176" s="76"/>
      <c r="B176" s="77" t="s">
        <v>171</v>
      </c>
      <c r="C176" s="78" t="s">
        <v>29</v>
      </c>
      <c r="D176" s="236">
        <v>282.60000000000002</v>
      </c>
      <c r="E176" s="68">
        <v>280</v>
      </c>
      <c r="F176" s="65"/>
      <c r="G176" s="65">
        <v>309.60000000000002</v>
      </c>
      <c r="H176" s="65">
        <v>290</v>
      </c>
      <c r="I176" s="57">
        <f t="shared" si="34"/>
        <v>109.55414012738854</v>
      </c>
      <c r="J176" s="57">
        <f t="shared" si="35"/>
        <v>110.57142857142858</v>
      </c>
      <c r="K176" s="65"/>
    </row>
    <row r="177" spans="1:11" hidden="1">
      <c r="A177" s="48"/>
      <c r="B177" s="48" t="s">
        <v>154</v>
      </c>
      <c r="C177" s="48" t="s">
        <v>155</v>
      </c>
      <c r="D177" s="42">
        <v>13</v>
      </c>
      <c r="E177" s="43">
        <v>13.253012048192772</v>
      </c>
      <c r="F177" s="42"/>
      <c r="G177" s="42">
        <v>13</v>
      </c>
      <c r="H177" s="42">
        <v>13</v>
      </c>
      <c r="I177" s="57">
        <f t="shared" si="34"/>
        <v>100</v>
      </c>
      <c r="J177" s="57">
        <f t="shared" si="35"/>
        <v>98.090909090909079</v>
      </c>
      <c r="K177" s="42"/>
    </row>
    <row r="178" spans="1:11" hidden="1">
      <c r="A178" s="48"/>
      <c r="B178" s="48" t="s">
        <v>156</v>
      </c>
      <c r="C178" s="48" t="s">
        <v>157</v>
      </c>
      <c r="D178" s="42">
        <v>367.38</v>
      </c>
      <c r="E178" s="43">
        <v>364</v>
      </c>
      <c r="F178" s="42"/>
      <c r="G178" s="42">
        <v>402.48</v>
      </c>
      <c r="H178" s="42">
        <v>377</v>
      </c>
      <c r="I178" s="57">
        <f t="shared" si="34"/>
        <v>109.55414012738854</v>
      </c>
      <c r="J178" s="57">
        <f t="shared" si="35"/>
        <v>110.57142857142858</v>
      </c>
      <c r="K178" s="42"/>
    </row>
    <row r="179" spans="1:11" hidden="1">
      <c r="A179" s="44"/>
      <c r="B179" s="59" t="s">
        <v>172</v>
      </c>
      <c r="C179" s="45"/>
      <c r="D179" s="42"/>
      <c r="E179" s="43"/>
      <c r="F179" s="42"/>
      <c r="G179" s="42"/>
      <c r="H179" s="42"/>
      <c r="I179" s="57"/>
      <c r="J179" s="57"/>
      <c r="K179" s="42"/>
    </row>
    <row r="180" spans="1:11" s="4" customFormat="1" ht="19.5" hidden="1">
      <c r="A180" s="79"/>
      <c r="B180" s="80" t="s">
        <v>173</v>
      </c>
      <c r="C180" s="67"/>
      <c r="D180" s="65"/>
      <c r="E180" s="68"/>
      <c r="F180" s="65"/>
      <c r="G180" s="65"/>
      <c r="H180" s="65"/>
      <c r="I180" s="57"/>
      <c r="J180" s="57"/>
      <c r="K180" s="65"/>
    </row>
    <row r="181" spans="1:11" hidden="1">
      <c r="A181" s="71"/>
      <c r="B181" s="72" t="s">
        <v>174</v>
      </c>
      <c r="C181" s="73" t="s">
        <v>29</v>
      </c>
      <c r="D181" s="42">
        <v>104</v>
      </c>
      <c r="E181" s="68">
        <v>204</v>
      </c>
      <c r="F181" s="42"/>
      <c r="G181" s="172">
        <v>213</v>
      </c>
      <c r="H181" s="42">
        <v>353</v>
      </c>
      <c r="I181" s="57">
        <f t="shared" si="34"/>
        <v>204.80769230769229</v>
      </c>
      <c r="J181" s="57">
        <f t="shared" si="35"/>
        <v>104.41176470588236</v>
      </c>
      <c r="K181" s="42"/>
    </row>
    <row r="182" spans="1:11" hidden="1">
      <c r="A182" s="48"/>
      <c r="B182" s="49" t="s">
        <v>175</v>
      </c>
      <c r="C182" s="48"/>
      <c r="D182" s="42">
        <v>52</v>
      </c>
      <c r="E182" s="57">
        <v>100</v>
      </c>
      <c r="F182" s="42"/>
      <c r="G182" s="57">
        <v>109</v>
      </c>
      <c r="H182" s="42">
        <v>140</v>
      </c>
      <c r="I182" s="57">
        <f t="shared" si="34"/>
        <v>209.61538461538461</v>
      </c>
      <c r="J182" s="57">
        <f t="shared" si="35"/>
        <v>109.00000000000001</v>
      </c>
      <c r="K182" s="42"/>
    </row>
    <row r="183" spans="1:11" hidden="1">
      <c r="A183" s="48"/>
      <c r="B183" s="49" t="s">
        <v>176</v>
      </c>
      <c r="C183" s="48" t="s">
        <v>29</v>
      </c>
      <c r="D183" s="42">
        <v>52</v>
      </c>
      <c r="E183" s="57">
        <v>100</v>
      </c>
      <c r="F183" s="42"/>
      <c r="G183" s="57">
        <v>100</v>
      </c>
      <c r="H183" s="156">
        <v>100</v>
      </c>
      <c r="I183" s="57">
        <f t="shared" si="34"/>
        <v>192.30769230769232</v>
      </c>
      <c r="J183" s="57">
        <f t="shared" si="35"/>
        <v>100</v>
      </c>
      <c r="K183" s="42"/>
    </row>
    <row r="184" spans="1:11" hidden="1">
      <c r="A184" s="48"/>
      <c r="B184" s="49" t="s">
        <v>177</v>
      </c>
      <c r="C184" s="48" t="s">
        <v>29</v>
      </c>
      <c r="D184" s="42">
        <v>52</v>
      </c>
      <c r="E184" s="43">
        <v>52</v>
      </c>
      <c r="F184" s="42"/>
      <c r="G184" s="172">
        <v>52</v>
      </c>
      <c r="H184" s="42">
        <v>52</v>
      </c>
      <c r="I184" s="57">
        <f t="shared" si="34"/>
        <v>100</v>
      </c>
      <c r="J184" s="57">
        <f t="shared" si="35"/>
        <v>100</v>
      </c>
      <c r="K184" s="42"/>
    </row>
    <row r="185" spans="1:11" hidden="1">
      <c r="A185" s="48"/>
      <c r="B185" s="48" t="s">
        <v>154</v>
      </c>
      <c r="C185" s="48" t="s">
        <v>155</v>
      </c>
      <c r="D185" s="57">
        <v>50.96153846153846</v>
      </c>
      <c r="E185" s="43">
        <v>51</v>
      </c>
      <c r="F185" s="42"/>
      <c r="G185" s="172">
        <v>51</v>
      </c>
      <c r="H185" s="42">
        <v>51</v>
      </c>
      <c r="I185" s="57">
        <f t="shared" si="34"/>
        <v>100.07547169811322</v>
      </c>
      <c r="J185" s="57">
        <f t="shared" si="35"/>
        <v>100</v>
      </c>
      <c r="K185" s="42"/>
    </row>
    <row r="186" spans="1:11" hidden="1">
      <c r="A186" s="48"/>
      <c r="B186" s="49" t="s">
        <v>178</v>
      </c>
      <c r="C186" s="48" t="s">
        <v>157</v>
      </c>
      <c r="D186" s="42">
        <v>265</v>
      </c>
      <c r="E186" s="43">
        <v>265</v>
      </c>
      <c r="F186" s="42"/>
      <c r="G186" s="172">
        <v>265</v>
      </c>
      <c r="H186" s="42">
        <v>265</v>
      </c>
      <c r="I186" s="57">
        <f t="shared" si="34"/>
        <v>100</v>
      </c>
      <c r="J186" s="57">
        <f t="shared" si="35"/>
        <v>100</v>
      </c>
      <c r="K186" s="42"/>
    </row>
    <row r="187" spans="1:11" s="4" customFormat="1" ht="19.5" hidden="1">
      <c r="A187" s="76"/>
      <c r="B187" s="77" t="s">
        <v>179</v>
      </c>
      <c r="C187" s="78" t="s">
        <v>34</v>
      </c>
      <c r="D187" s="65">
        <v>262.5</v>
      </c>
      <c r="E187" s="43">
        <v>268.5</v>
      </c>
      <c r="F187" s="65"/>
      <c r="G187" s="158">
        <v>268.5</v>
      </c>
      <c r="H187" s="65">
        <v>268.5</v>
      </c>
      <c r="I187" s="57">
        <f t="shared" si="34"/>
        <v>102.28571428571429</v>
      </c>
      <c r="J187" s="57">
        <f t="shared" si="35"/>
        <v>100</v>
      </c>
      <c r="K187" s="65"/>
    </row>
    <row r="188" spans="1:11" hidden="1">
      <c r="A188" s="48"/>
      <c r="B188" s="49" t="s">
        <v>180</v>
      </c>
      <c r="C188" s="48" t="s">
        <v>29</v>
      </c>
      <c r="D188" s="42">
        <v>10</v>
      </c>
      <c r="E188" s="68">
        <v>5</v>
      </c>
      <c r="F188" s="42"/>
      <c r="G188" s="172">
        <v>6</v>
      </c>
      <c r="H188" s="42">
        <v>6</v>
      </c>
      <c r="I188" s="57">
        <f t="shared" si="34"/>
        <v>60</v>
      </c>
      <c r="J188" s="57">
        <f t="shared" si="35"/>
        <v>120</v>
      </c>
      <c r="K188" s="42"/>
    </row>
    <row r="189" spans="1:11" hidden="1">
      <c r="A189" s="48"/>
      <c r="B189" s="48" t="s">
        <v>156</v>
      </c>
      <c r="C189" s="48" t="s">
        <v>181</v>
      </c>
      <c r="D189" s="42">
        <v>105</v>
      </c>
      <c r="E189" s="43">
        <v>134.25</v>
      </c>
      <c r="F189" s="42"/>
      <c r="G189" s="172">
        <v>134</v>
      </c>
      <c r="H189" s="42">
        <v>140</v>
      </c>
      <c r="I189" s="57">
        <f t="shared" si="34"/>
        <v>127.61904761904761</v>
      </c>
      <c r="J189" s="57">
        <f t="shared" si="35"/>
        <v>99.813780260707631</v>
      </c>
      <c r="K189" s="42"/>
    </row>
    <row r="190" spans="1:11" s="4" customFormat="1" ht="19.5" hidden="1">
      <c r="A190" s="79"/>
      <c r="B190" s="81" t="s">
        <v>182</v>
      </c>
      <c r="C190" s="79"/>
      <c r="D190" s="42"/>
      <c r="E190" s="68"/>
      <c r="F190" s="65"/>
      <c r="G190" s="65"/>
      <c r="H190" s="65"/>
      <c r="I190" s="57"/>
      <c r="J190" s="57"/>
      <c r="K190" s="65"/>
    </row>
    <row r="191" spans="1:11" hidden="1">
      <c r="A191" s="48"/>
      <c r="B191" s="50" t="s">
        <v>183</v>
      </c>
      <c r="C191" s="48" t="s">
        <v>29</v>
      </c>
      <c r="D191" s="57">
        <v>1020</v>
      </c>
      <c r="E191" s="57">
        <v>1020</v>
      </c>
      <c r="F191" s="57"/>
      <c r="G191" s="57">
        <v>1020</v>
      </c>
      <c r="H191" s="42">
        <v>1020</v>
      </c>
      <c r="I191" s="57">
        <f t="shared" si="34"/>
        <v>100</v>
      </c>
      <c r="J191" s="57">
        <f t="shared" si="35"/>
        <v>100</v>
      </c>
      <c r="K191" s="42"/>
    </row>
    <row r="192" spans="1:11" hidden="1">
      <c r="A192" s="48"/>
      <c r="B192" s="82" t="s">
        <v>184</v>
      </c>
      <c r="C192" s="48" t="s">
        <v>29</v>
      </c>
      <c r="D192" s="116">
        <v>155.69999999999999</v>
      </c>
      <c r="E192" s="116"/>
      <c r="F192" s="116"/>
      <c r="G192" s="116"/>
      <c r="H192" s="42"/>
      <c r="I192" s="57">
        <f t="shared" si="34"/>
        <v>0</v>
      </c>
      <c r="J192" s="57"/>
      <c r="K192" s="42"/>
    </row>
    <row r="193" spans="1:11" hidden="1">
      <c r="A193" s="71"/>
      <c r="B193" s="72" t="s">
        <v>185</v>
      </c>
      <c r="C193" s="73" t="s">
        <v>34</v>
      </c>
      <c r="D193" s="57">
        <v>130</v>
      </c>
      <c r="E193" s="57">
        <v>130</v>
      </c>
      <c r="F193" s="57"/>
      <c r="G193" s="57">
        <v>130</v>
      </c>
      <c r="H193" s="57">
        <v>140</v>
      </c>
      <c r="I193" s="57">
        <f t="shared" si="34"/>
        <v>100</v>
      </c>
      <c r="J193" s="57">
        <f t="shared" si="35"/>
        <v>100</v>
      </c>
      <c r="K193" s="42"/>
    </row>
    <row r="194" spans="1:11" hidden="1">
      <c r="A194" s="48"/>
      <c r="B194" s="48" t="s">
        <v>156</v>
      </c>
      <c r="C194" s="48" t="s">
        <v>157</v>
      </c>
      <c r="D194" s="57">
        <v>225</v>
      </c>
      <c r="E194" s="57">
        <v>225</v>
      </c>
      <c r="F194" s="57"/>
      <c r="G194" s="57">
        <v>225</v>
      </c>
      <c r="H194" s="57">
        <v>230</v>
      </c>
      <c r="I194" s="57">
        <f t="shared" si="34"/>
        <v>100</v>
      </c>
      <c r="J194" s="57">
        <f t="shared" si="35"/>
        <v>100</v>
      </c>
      <c r="K194" s="42"/>
    </row>
    <row r="195" spans="1:11" hidden="1">
      <c r="A195" s="46"/>
      <c r="B195" s="83" t="s">
        <v>187</v>
      </c>
      <c r="C195" s="46"/>
      <c r="D195" s="42"/>
      <c r="E195" s="43"/>
      <c r="F195" s="42"/>
      <c r="G195" s="42"/>
      <c r="H195" s="42"/>
      <c r="I195" s="57"/>
      <c r="J195" s="57"/>
      <c r="K195" s="42"/>
    </row>
    <row r="196" spans="1:11" hidden="1">
      <c r="A196" s="48"/>
      <c r="B196" s="48" t="s">
        <v>188</v>
      </c>
      <c r="C196" s="48"/>
      <c r="D196" s="42"/>
      <c r="E196" s="43"/>
      <c r="F196" s="42"/>
      <c r="G196" s="42"/>
      <c r="H196" s="42"/>
      <c r="I196" s="57"/>
      <c r="J196" s="57"/>
      <c r="K196" s="42"/>
    </row>
    <row r="197" spans="1:11" hidden="1">
      <c r="A197" s="44"/>
      <c r="B197" s="59" t="s">
        <v>189</v>
      </c>
      <c r="C197" s="45" t="s">
        <v>29</v>
      </c>
      <c r="D197" s="57">
        <v>300</v>
      </c>
      <c r="E197" s="57">
        <v>340</v>
      </c>
      <c r="F197" s="57"/>
      <c r="G197" s="57">
        <v>340</v>
      </c>
      <c r="H197" s="57">
        <v>340</v>
      </c>
      <c r="I197" s="57">
        <f t="shared" si="34"/>
        <v>113.33333333333333</v>
      </c>
      <c r="J197" s="57">
        <f t="shared" si="35"/>
        <v>100</v>
      </c>
      <c r="K197" s="42"/>
    </row>
    <row r="198" spans="1:11" hidden="1">
      <c r="A198" s="44"/>
      <c r="B198" s="45" t="s">
        <v>154</v>
      </c>
      <c r="C198" s="45"/>
      <c r="D198" s="57">
        <v>100</v>
      </c>
      <c r="E198" s="57">
        <v>100</v>
      </c>
      <c r="F198" s="57"/>
      <c r="G198" s="57">
        <v>100</v>
      </c>
      <c r="H198" s="57">
        <v>100</v>
      </c>
      <c r="I198" s="57">
        <f t="shared" si="34"/>
        <v>100</v>
      </c>
      <c r="J198" s="57">
        <f t="shared" si="35"/>
        <v>100</v>
      </c>
      <c r="K198" s="42"/>
    </row>
    <row r="199" spans="1:11" hidden="1">
      <c r="A199" s="48"/>
      <c r="B199" s="48" t="s">
        <v>156</v>
      </c>
      <c r="C199" s="48" t="s">
        <v>157</v>
      </c>
      <c r="D199" s="57">
        <v>3000</v>
      </c>
      <c r="E199" s="57">
        <v>3000</v>
      </c>
      <c r="F199" s="57"/>
      <c r="G199" s="57">
        <v>3000</v>
      </c>
      <c r="H199" s="57">
        <v>3000</v>
      </c>
      <c r="I199" s="57">
        <f t="shared" si="34"/>
        <v>100</v>
      </c>
      <c r="J199" s="57">
        <f t="shared" si="35"/>
        <v>100</v>
      </c>
      <c r="K199" s="42"/>
    </row>
    <row r="200" spans="1:11" ht="39" hidden="1">
      <c r="A200" s="79"/>
      <c r="B200" s="84" t="s">
        <v>190</v>
      </c>
      <c r="C200" s="79" t="s">
        <v>29</v>
      </c>
      <c r="D200" s="57">
        <v>70</v>
      </c>
      <c r="E200" s="57">
        <v>300</v>
      </c>
      <c r="F200" s="57"/>
      <c r="G200" s="57">
        <v>70</v>
      </c>
      <c r="H200" s="57">
        <v>70</v>
      </c>
      <c r="I200" s="57">
        <f t="shared" si="34"/>
        <v>100</v>
      </c>
      <c r="J200" s="57">
        <f t="shared" si="35"/>
        <v>23.333333333333332</v>
      </c>
      <c r="K200" s="42"/>
    </row>
    <row r="201" spans="1:11" hidden="1">
      <c r="A201" s="44"/>
      <c r="B201" s="44" t="s">
        <v>192</v>
      </c>
      <c r="C201" s="45"/>
      <c r="D201" s="42"/>
      <c r="E201" s="42"/>
      <c r="F201" s="42"/>
      <c r="G201" s="42"/>
      <c r="H201" s="42"/>
      <c r="I201" s="57"/>
      <c r="J201" s="57"/>
      <c r="K201" s="42"/>
    </row>
    <row r="202" spans="1:11" hidden="1">
      <c r="A202" s="44"/>
      <c r="B202" s="59" t="s">
        <v>193</v>
      </c>
      <c r="C202" s="44"/>
      <c r="D202" s="57">
        <f>SUM(D203:D207)</f>
        <v>60046</v>
      </c>
      <c r="E202" s="43">
        <v>89400</v>
      </c>
      <c r="F202" s="42"/>
      <c r="G202" s="57">
        <f>SUM(G203:G207)</f>
        <v>89400</v>
      </c>
      <c r="H202" s="57">
        <f>SUM(H203:H207)</f>
        <v>90089</v>
      </c>
      <c r="I202" s="57">
        <f t="shared" si="34"/>
        <v>148.88585417846318</v>
      </c>
      <c r="J202" s="57">
        <f t="shared" si="35"/>
        <v>100</v>
      </c>
      <c r="K202" s="42"/>
    </row>
    <row r="203" spans="1:11" hidden="1">
      <c r="A203" s="45"/>
      <c r="B203" s="75" t="s">
        <v>194</v>
      </c>
      <c r="C203" s="45" t="s">
        <v>195</v>
      </c>
      <c r="D203" s="57">
        <v>14559</v>
      </c>
      <c r="E203" s="43">
        <v>16373</v>
      </c>
      <c r="F203" s="42"/>
      <c r="G203" s="57">
        <v>16373</v>
      </c>
      <c r="H203" s="57">
        <v>16673</v>
      </c>
      <c r="I203" s="57">
        <f t="shared" si="34"/>
        <v>112.45964695377431</v>
      </c>
      <c r="J203" s="57">
        <f t="shared" si="35"/>
        <v>100</v>
      </c>
      <c r="K203" s="42"/>
    </row>
    <row r="204" spans="1:11" hidden="1">
      <c r="A204" s="45"/>
      <c r="B204" s="75" t="s">
        <v>196</v>
      </c>
      <c r="C204" s="45" t="s">
        <v>195</v>
      </c>
      <c r="D204" s="57">
        <v>5009</v>
      </c>
      <c r="E204" s="43">
        <v>6356</v>
      </c>
      <c r="F204" s="42"/>
      <c r="G204" s="57">
        <v>6356</v>
      </c>
      <c r="H204" s="57">
        <v>6546</v>
      </c>
      <c r="I204" s="57">
        <f t="shared" ref="I204:I243" si="37">+G204/D204*100</f>
        <v>126.89159512876822</v>
      </c>
      <c r="J204" s="57">
        <f t="shared" ref="J204:J243" si="38">+G204/E204*100</f>
        <v>100</v>
      </c>
      <c r="K204" s="42"/>
    </row>
    <row r="205" spans="1:11" hidden="1">
      <c r="A205" s="45"/>
      <c r="B205" s="75" t="s">
        <v>197</v>
      </c>
      <c r="C205" s="45" t="s">
        <v>195</v>
      </c>
      <c r="D205" s="57">
        <v>32143</v>
      </c>
      <c r="E205" s="43">
        <v>56965</v>
      </c>
      <c r="F205" s="42"/>
      <c r="G205" s="57">
        <v>56965</v>
      </c>
      <c r="H205" s="57">
        <v>57000</v>
      </c>
      <c r="I205" s="57">
        <f t="shared" si="37"/>
        <v>177.22365678374763</v>
      </c>
      <c r="J205" s="57">
        <f t="shared" si="38"/>
        <v>100</v>
      </c>
      <c r="K205" s="42"/>
    </row>
    <row r="206" spans="1:11" hidden="1">
      <c r="A206" s="45"/>
      <c r="B206" s="75" t="s">
        <v>198</v>
      </c>
      <c r="C206" s="45" t="s">
        <v>195</v>
      </c>
      <c r="D206" s="57">
        <v>371</v>
      </c>
      <c r="E206" s="43">
        <v>350</v>
      </c>
      <c r="F206" s="42"/>
      <c r="G206" s="57">
        <v>350</v>
      </c>
      <c r="H206" s="57">
        <v>370</v>
      </c>
      <c r="I206" s="57">
        <f t="shared" si="37"/>
        <v>94.339622641509436</v>
      </c>
      <c r="J206" s="57">
        <f t="shared" si="38"/>
        <v>100</v>
      </c>
      <c r="K206" s="42"/>
    </row>
    <row r="207" spans="1:11" hidden="1">
      <c r="A207" s="45"/>
      <c r="B207" s="75" t="s">
        <v>199</v>
      </c>
      <c r="C207" s="45" t="s">
        <v>195</v>
      </c>
      <c r="D207" s="57">
        <v>7964</v>
      </c>
      <c r="E207" s="43">
        <v>9356</v>
      </c>
      <c r="F207" s="42"/>
      <c r="G207" s="57">
        <v>9356</v>
      </c>
      <c r="H207" s="57">
        <v>9500</v>
      </c>
      <c r="I207" s="57">
        <f t="shared" si="37"/>
        <v>117.47865394274235</v>
      </c>
      <c r="J207" s="57">
        <f t="shared" si="38"/>
        <v>100</v>
      </c>
      <c r="K207" s="42"/>
    </row>
    <row r="208" spans="1:11" hidden="1">
      <c r="A208" s="44"/>
      <c r="B208" s="74" t="s">
        <v>200</v>
      </c>
      <c r="C208" s="85" t="s">
        <v>201</v>
      </c>
      <c r="D208" s="42">
        <v>164.66</v>
      </c>
      <c r="E208" s="43">
        <v>185</v>
      </c>
      <c r="F208" s="42"/>
      <c r="G208" s="57">
        <v>185</v>
      </c>
      <c r="H208" s="57">
        <v>185</v>
      </c>
      <c r="I208" s="57">
        <f t="shared" si="37"/>
        <v>112.3527268310458</v>
      </c>
      <c r="J208" s="57">
        <f t="shared" si="38"/>
        <v>100</v>
      </c>
      <c r="K208" s="42"/>
    </row>
    <row r="209" spans="1:13" hidden="1">
      <c r="A209" s="85"/>
      <c r="B209" s="74" t="s">
        <v>202</v>
      </c>
      <c r="C209" s="86" t="s">
        <v>24</v>
      </c>
      <c r="D209" s="172">
        <v>5.5</v>
      </c>
      <c r="E209" s="172">
        <v>5.5</v>
      </c>
      <c r="F209" s="172"/>
      <c r="G209" s="231">
        <v>5.5</v>
      </c>
      <c r="H209" s="231">
        <v>5.5</v>
      </c>
      <c r="I209" s="57">
        <f t="shared" si="37"/>
        <v>100</v>
      </c>
      <c r="J209" s="57">
        <f t="shared" si="38"/>
        <v>100</v>
      </c>
      <c r="K209" s="42"/>
    </row>
    <row r="210" spans="1:13" hidden="1">
      <c r="A210" s="85"/>
      <c r="B210" s="74" t="s">
        <v>203</v>
      </c>
      <c r="C210" s="86" t="s">
        <v>157</v>
      </c>
      <c r="D210" s="42"/>
      <c r="E210" s="57">
        <v>2070</v>
      </c>
      <c r="F210" s="42"/>
      <c r="G210" s="156">
        <f>+E210</f>
        <v>2070</v>
      </c>
      <c r="H210" s="156">
        <v>2150</v>
      </c>
      <c r="I210" s="57"/>
      <c r="J210" s="57">
        <f t="shared" si="38"/>
        <v>100</v>
      </c>
      <c r="K210" s="42"/>
    </row>
    <row r="211" spans="1:13" hidden="1">
      <c r="A211" s="44"/>
      <c r="B211" s="44" t="s">
        <v>204</v>
      </c>
      <c r="C211" s="45"/>
      <c r="D211" s="42"/>
      <c r="E211" s="43"/>
      <c r="F211" s="42"/>
      <c r="G211" s="42"/>
      <c r="H211" s="42"/>
      <c r="I211" s="57"/>
      <c r="J211" s="57"/>
      <c r="K211" s="42"/>
    </row>
    <row r="212" spans="1:13" hidden="1">
      <c r="A212" s="71"/>
      <c r="B212" s="87" t="s">
        <v>205</v>
      </c>
      <c r="C212" s="73" t="s">
        <v>34</v>
      </c>
      <c r="D212" s="57">
        <v>157</v>
      </c>
      <c r="E212" s="57">
        <v>157</v>
      </c>
      <c r="F212" s="57"/>
      <c r="G212" s="57">
        <v>157</v>
      </c>
      <c r="H212" s="57">
        <v>160</v>
      </c>
      <c r="I212" s="57">
        <f t="shared" si="37"/>
        <v>100</v>
      </c>
      <c r="J212" s="57">
        <f t="shared" si="38"/>
        <v>100</v>
      </c>
      <c r="K212" s="42"/>
    </row>
    <row r="213" spans="1:13" hidden="1">
      <c r="A213" s="73"/>
      <c r="B213" s="88" t="s">
        <v>206</v>
      </c>
      <c r="C213" s="73" t="s">
        <v>34</v>
      </c>
      <c r="D213" s="57">
        <v>157</v>
      </c>
      <c r="E213" s="57">
        <v>157</v>
      </c>
      <c r="F213" s="57"/>
      <c r="G213" s="57">
        <v>157</v>
      </c>
      <c r="H213" s="57">
        <v>160</v>
      </c>
      <c r="I213" s="57">
        <f t="shared" si="37"/>
        <v>100</v>
      </c>
      <c r="J213" s="57">
        <f t="shared" si="38"/>
        <v>100</v>
      </c>
      <c r="K213" s="42"/>
    </row>
    <row r="214" spans="1:13" hidden="1">
      <c r="A214" s="73"/>
      <c r="B214" s="88" t="s">
        <v>207</v>
      </c>
      <c r="C214" s="73" t="s">
        <v>157</v>
      </c>
      <c r="D214" s="57">
        <v>300</v>
      </c>
      <c r="E214" s="57">
        <v>330</v>
      </c>
      <c r="F214" s="57"/>
      <c r="G214" s="57">
        <v>300</v>
      </c>
      <c r="H214" s="57">
        <v>350</v>
      </c>
      <c r="I214" s="57">
        <f t="shared" si="37"/>
        <v>100</v>
      </c>
      <c r="J214" s="57">
        <f t="shared" si="38"/>
        <v>90.909090909090907</v>
      </c>
      <c r="K214" s="42"/>
    </row>
    <row r="215" spans="1:13" hidden="1">
      <c r="A215" s="73"/>
      <c r="B215" s="88" t="s">
        <v>208</v>
      </c>
      <c r="C215" s="73" t="s">
        <v>157</v>
      </c>
      <c r="D215" s="42"/>
      <c r="E215" s="43"/>
      <c r="F215" s="42"/>
      <c r="G215" s="42"/>
      <c r="H215" s="42"/>
      <c r="I215" s="57"/>
      <c r="J215" s="57"/>
      <c r="K215" s="42"/>
    </row>
    <row r="216" spans="1:13" hidden="1">
      <c r="A216" s="48"/>
      <c r="B216" s="89" t="s">
        <v>209</v>
      </c>
      <c r="C216" s="48" t="s">
        <v>157</v>
      </c>
      <c r="D216" s="42"/>
      <c r="E216" s="43"/>
      <c r="F216" s="42"/>
      <c r="G216" s="42"/>
      <c r="H216" s="42"/>
      <c r="I216" s="57"/>
      <c r="J216" s="57"/>
      <c r="K216" s="42"/>
    </row>
    <row r="217" spans="1:13" hidden="1">
      <c r="A217" s="90"/>
      <c r="B217" s="91" t="s">
        <v>210</v>
      </c>
      <c r="C217" s="91"/>
      <c r="D217" s="42"/>
      <c r="E217" s="43"/>
      <c r="F217" s="42"/>
      <c r="G217" s="42"/>
      <c r="H217" s="42"/>
      <c r="I217" s="57"/>
      <c r="J217" s="57"/>
      <c r="K217" s="42"/>
    </row>
    <row r="218" spans="1:13" hidden="1">
      <c r="A218" s="91"/>
      <c r="B218" s="92" t="s">
        <v>129</v>
      </c>
      <c r="C218" s="90" t="s">
        <v>24</v>
      </c>
      <c r="D218" s="116">
        <v>29.8</v>
      </c>
      <c r="E218" s="116">
        <v>30.1</v>
      </c>
      <c r="F218" s="116"/>
      <c r="G218" s="116">
        <v>30.1</v>
      </c>
      <c r="H218" s="116">
        <v>30.1</v>
      </c>
      <c r="I218" s="57">
        <f t="shared" si="37"/>
        <v>101.00671140939596</v>
      </c>
      <c r="J218" s="57">
        <f t="shared" si="38"/>
        <v>100</v>
      </c>
      <c r="K218" s="42"/>
    </row>
    <row r="219" spans="1:13" hidden="1">
      <c r="A219" s="91"/>
      <c r="B219" s="92" t="s">
        <v>211</v>
      </c>
      <c r="C219" s="90" t="s">
        <v>29</v>
      </c>
      <c r="D219" s="57">
        <v>25916</v>
      </c>
      <c r="E219" s="57">
        <f>+E222+E225+E231</f>
        <v>26452</v>
      </c>
      <c r="F219" s="57">
        <f t="shared" ref="F219:H219" si="39">+F222+F225+F231</f>
        <v>1020</v>
      </c>
      <c r="G219" s="57">
        <f t="shared" si="39"/>
        <v>20502.760000000002</v>
      </c>
      <c r="H219" s="57">
        <f t="shared" si="39"/>
        <v>20502.760000000002</v>
      </c>
      <c r="I219" s="57">
        <f t="shared" si="37"/>
        <v>79.112363018984425</v>
      </c>
      <c r="J219" s="57">
        <f t="shared" si="38"/>
        <v>77.509299863904431</v>
      </c>
      <c r="K219" s="42"/>
      <c r="M219" s="232">
        <f>+E222+E225+E231</f>
        <v>26452</v>
      </c>
    </row>
    <row r="220" spans="1:13" hidden="1">
      <c r="A220" s="61"/>
      <c r="B220" s="60" t="s">
        <v>212</v>
      </c>
      <c r="C220" s="93" t="s">
        <v>34</v>
      </c>
      <c r="D220" s="42">
        <v>137</v>
      </c>
      <c r="E220" s="57">
        <v>160</v>
      </c>
      <c r="F220" s="42"/>
      <c r="G220" s="156">
        <f>+E220</f>
        <v>160</v>
      </c>
      <c r="H220" s="156">
        <f>+G220</f>
        <v>160</v>
      </c>
      <c r="I220" s="57">
        <f t="shared" si="37"/>
        <v>116.7883211678832</v>
      </c>
      <c r="J220" s="57">
        <f t="shared" si="38"/>
        <v>100</v>
      </c>
      <c r="K220" s="42"/>
    </row>
    <row r="221" spans="1:13" hidden="1">
      <c r="A221" s="61"/>
      <c r="B221" s="60" t="s">
        <v>106</v>
      </c>
      <c r="C221" s="93" t="s">
        <v>29</v>
      </c>
      <c r="D221" s="42"/>
      <c r="E221" s="57">
        <v>285</v>
      </c>
      <c r="F221" s="42"/>
      <c r="G221" s="156">
        <f>+E221</f>
        <v>285</v>
      </c>
      <c r="H221" s="156">
        <f>+G221</f>
        <v>285</v>
      </c>
      <c r="I221" s="57"/>
      <c r="J221" s="57">
        <f t="shared" si="38"/>
        <v>100</v>
      </c>
      <c r="K221" s="42"/>
    </row>
    <row r="222" spans="1:13" hidden="1">
      <c r="A222" s="61"/>
      <c r="B222" s="60" t="s">
        <v>213</v>
      </c>
      <c r="C222" s="61" t="s">
        <v>29</v>
      </c>
      <c r="D222" s="57">
        <v>21103</v>
      </c>
      <c r="E222" s="57">
        <v>20358</v>
      </c>
      <c r="F222" s="42"/>
      <c r="G222" s="57">
        <f>SUM(G223:G224)</f>
        <v>20016.760000000002</v>
      </c>
      <c r="H222" s="57">
        <f>SUM(H223:H224)</f>
        <v>20016.760000000002</v>
      </c>
      <c r="I222" s="57">
        <f t="shared" si="37"/>
        <v>94.852674975122028</v>
      </c>
      <c r="J222" s="57">
        <f t="shared" si="38"/>
        <v>98.323803910010824</v>
      </c>
      <c r="K222" s="42"/>
      <c r="M222" s="232">
        <f>+E223+E224</f>
        <v>20358</v>
      </c>
    </row>
    <row r="223" spans="1:13" hidden="1">
      <c r="A223" s="61"/>
      <c r="B223" s="60" t="s">
        <v>214</v>
      </c>
      <c r="C223" s="61" t="s">
        <v>34</v>
      </c>
      <c r="D223" s="57">
        <v>9199</v>
      </c>
      <c r="E223" s="57">
        <v>8928</v>
      </c>
      <c r="F223" s="42"/>
      <c r="G223" s="57">
        <v>10962.6</v>
      </c>
      <c r="H223" s="57">
        <v>10962.6</v>
      </c>
      <c r="I223" s="57">
        <f t="shared" si="37"/>
        <v>119.17164909229265</v>
      </c>
      <c r="J223" s="57">
        <f t="shared" si="38"/>
        <v>122.78897849462366</v>
      </c>
      <c r="K223" s="42"/>
    </row>
    <row r="224" spans="1:13" hidden="1">
      <c r="A224" s="61"/>
      <c r="B224" s="60" t="s">
        <v>215</v>
      </c>
      <c r="C224" s="61" t="s">
        <v>34</v>
      </c>
      <c r="D224" s="57">
        <v>11530</v>
      </c>
      <c r="E224" s="57">
        <v>11430</v>
      </c>
      <c r="F224" s="42"/>
      <c r="G224" s="57">
        <v>9054.16</v>
      </c>
      <c r="H224" s="57">
        <v>9054.16</v>
      </c>
      <c r="I224" s="57">
        <f t="shared" si="37"/>
        <v>78.526973113616648</v>
      </c>
      <c r="J224" s="57">
        <f t="shared" si="38"/>
        <v>79.213998250218722</v>
      </c>
      <c r="K224" s="42"/>
    </row>
    <row r="225" spans="1:11" hidden="1">
      <c r="A225" s="61"/>
      <c r="B225" s="60" t="s">
        <v>216</v>
      </c>
      <c r="C225" s="61" t="s">
        <v>34</v>
      </c>
      <c r="D225" s="57">
        <v>4914</v>
      </c>
      <c r="E225" s="57">
        <v>5074</v>
      </c>
      <c r="F225" s="42"/>
      <c r="G225" s="57">
        <f>SUM(G226:G227)</f>
        <v>486</v>
      </c>
      <c r="H225" s="57">
        <f>SUM(H226:H227)</f>
        <v>486</v>
      </c>
      <c r="I225" s="57">
        <f t="shared" si="37"/>
        <v>9.8901098901098905</v>
      </c>
      <c r="J225" s="57">
        <f t="shared" si="38"/>
        <v>9.5782420181316503</v>
      </c>
      <c r="K225" s="42"/>
    </row>
    <row r="226" spans="1:11" hidden="1">
      <c r="A226" s="61"/>
      <c r="B226" s="60" t="s">
        <v>215</v>
      </c>
      <c r="C226" s="61" t="s">
        <v>34</v>
      </c>
      <c r="D226" s="57">
        <v>355</v>
      </c>
      <c r="E226" s="57">
        <v>355</v>
      </c>
      <c r="F226" s="42"/>
      <c r="G226" s="57">
        <v>326</v>
      </c>
      <c r="H226" s="57">
        <v>326</v>
      </c>
      <c r="I226" s="57">
        <f t="shared" si="37"/>
        <v>91.83098591549296</v>
      </c>
      <c r="J226" s="57">
        <f t="shared" si="38"/>
        <v>91.83098591549296</v>
      </c>
      <c r="K226" s="42"/>
    </row>
    <row r="227" spans="1:11" hidden="1">
      <c r="A227" s="61"/>
      <c r="B227" s="60" t="s">
        <v>214</v>
      </c>
      <c r="C227" s="61" t="s">
        <v>34</v>
      </c>
      <c r="D227" s="57">
        <v>4559</v>
      </c>
      <c r="E227" s="57">
        <v>4719</v>
      </c>
      <c r="F227" s="42"/>
      <c r="G227" s="57">
        <v>160</v>
      </c>
      <c r="H227" s="57">
        <v>160</v>
      </c>
      <c r="I227" s="57">
        <f t="shared" si="37"/>
        <v>3.5095415661329241</v>
      </c>
      <c r="J227" s="57">
        <f t="shared" si="38"/>
        <v>3.3905488450942998</v>
      </c>
      <c r="K227" s="42"/>
    </row>
    <row r="228" spans="1:11" hidden="1">
      <c r="A228" s="61"/>
      <c r="B228" s="94" t="s">
        <v>217</v>
      </c>
      <c r="C228" s="93" t="s">
        <v>29</v>
      </c>
      <c r="D228" s="42"/>
      <c r="E228" s="57">
        <v>5024</v>
      </c>
      <c r="F228" s="42"/>
      <c r="G228" s="57">
        <v>0</v>
      </c>
      <c r="H228" s="57">
        <f>+G228</f>
        <v>0</v>
      </c>
      <c r="I228" s="57"/>
      <c r="J228" s="57">
        <f t="shared" si="38"/>
        <v>0</v>
      </c>
      <c r="K228" s="42"/>
    </row>
    <row r="229" spans="1:11" hidden="1">
      <c r="A229" s="61"/>
      <c r="B229" s="94" t="s">
        <v>601</v>
      </c>
      <c r="C229" s="93" t="s">
        <v>29</v>
      </c>
      <c r="D229" s="42"/>
      <c r="E229" s="57">
        <v>320</v>
      </c>
      <c r="F229" s="42"/>
      <c r="G229" s="57">
        <v>440</v>
      </c>
      <c r="H229" s="57">
        <v>440</v>
      </c>
      <c r="I229" s="57"/>
      <c r="J229" s="57">
        <f t="shared" si="38"/>
        <v>137.5</v>
      </c>
      <c r="K229" s="42"/>
    </row>
    <row r="230" spans="1:11" hidden="1">
      <c r="A230" s="61"/>
      <c r="B230" s="94" t="s">
        <v>218</v>
      </c>
      <c r="C230" s="93" t="s">
        <v>29</v>
      </c>
      <c r="D230" s="42"/>
      <c r="E230" s="57">
        <v>2708</v>
      </c>
      <c r="F230" s="42"/>
      <c r="G230" s="57">
        <v>2469</v>
      </c>
      <c r="H230" s="57">
        <v>2469</v>
      </c>
      <c r="I230" s="57"/>
      <c r="J230" s="57">
        <f t="shared" si="38"/>
        <v>91.174298375184634</v>
      </c>
      <c r="K230" s="42"/>
    </row>
    <row r="231" spans="1:11" hidden="1">
      <c r="A231" s="61"/>
      <c r="B231" s="94" t="s">
        <v>219</v>
      </c>
      <c r="C231" s="93" t="s">
        <v>29</v>
      </c>
      <c r="D231" s="42"/>
      <c r="E231" s="57">
        <v>1020</v>
      </c>
      <c r="F231" s="57">
        <v>1020</v>
      </c>
      <c r="G231" s="57">
        <v>0</v>
      </c>
      <c r="H231" s="57">
        <v>0</v>
      </c>
      <c r="I231" s="57"/>
      <c r="J231" s="57"/>
      <c r="K231" s="42"/>
    </row>
    <row r="232" spans="1:11" hidden="1">
      <c r="A232" s="91"/>
      <c r="B232" s="90" t="s">
        <v>220</v>
      </c>
      <c r="C232" s="91"/>
      <c r="D232" s="42"/>
      <c r="E232" s="43"/>
      <c r="F232" s="42"/>
      <c r="G232" s="42"/>
      <c r="H232" s="42"/>
      <c r="I232" s="57"/>
      <c r="J232" s="57"/>
      <c r="K232" s="42"/>
    </row>
    <row r="233" spans="1:11" hidden="1">
      <c r="A233" s="60"/>
      <c r="B233" s="94" t="s">
        <v>221</v>
      </c>
      <c r="C233" s="95" t="s">
        <v>24</v>
      </c>
      <c r="D233" s="42">
        <v>89</v>
      </c>
      <c r="E233" s="57">
        <v>90</v>
      </c>
      <c r="F233" s="42"/>
      <c r="G233" s="42">
        <v>90</v>
      </c>
      <c r="H233" s="42">
        <v>95</v>
      </c>
      <c r="I233" s="57">
        <f t="shared" si="37"/>
        <v>101.12359550561798</v>
      </c>
      <c r="J233" s="57">
        <f t="shared" si="38"/>
        <v>100</v>
      </c>
      <c r="K233" s="42"/>
    </row>
    <row r="234" spans="1:11" ht="37.5" hidden="1">
      <c r="A234" s="60"/>
      <c r="B234" s="94" t="s">
        <v>222</v>
      </c>
      <c r="C234" s="95" t="s">
        <v>24</v>
      </c>
      <c r="D234" s="42"/>
      <c r="E234" s="57">
        <v>64</v>
      </c>
      <c r="F234" s="42"/>
      <c r="G234" s="42"/>
      <c r="H234" s="42"/>
      <c r="I234" s="57"/>
      <c r="J234" s="57"/>
      <c r="K234" s="42"/>
    </row>
    <row r="235" spans="1:11" ht="37.5" hidden="1">
      <c r="A235" s="60"/>
      <c r="B235" s="94" t="s">
        <v>223</v>
      </c>
      <c r="C235" s="95" t="s">
        <v>24</v>
      </c>
      <c r="D235" s="42"/>
      <c r="E235" s="57">
        <v>64</v>
      </c>
      <c r="F235" s="42"/>
      <c r="G235" s="42"/>
      <c r="H235" s="42"/>
      <c r="I235" s="57"/>
      <c r="J235" s="57"/>
      <c r="K235" s="42"/>
    </row>
    <row r="236" spans="1:11" hidden="1">
      <c r="A236" s="60"/>
      <c r="B236" s="94" t="s">
        <v>84</v>
      </c>
      <c r="C236" s="95" t="s">
        <v>72</v>
      </c>
      <c r="D236" s="42">
        <v>11</v>
      </c>
      <c r="E236" s="57">
        <v>11</v>
      </c>
      <c r="F236" s="42"/>
      <c r="G236" s="42">
        <v>11</v>
      </c>
      <c r="H236" s="42">
        <v>11</v>
      </c>
      <c r="I236" s="57">
        <f t="shared" si="37"/>
        <v>100</v>
      </c>
      <c r="J236" s="57">
        <f t="shared" si="38"/>
        <v>100</v>
      </c>
      <c r="K236" s="42"/>
    </row>
    <row r="237" spans="1:11" hidden="1">
      <c r="A237" s="60"/>
      <c r="B237" s="94" t="s">
        <v>224</v>
      </c>
      <c r="C237" s="95" t="s">
        <v>72</v>
      </c>
      <c r="D237" s="42">
        <v>2</v>
      </c>
      <c r="E237" s="57">
        <v>3</v>
      </c>
      <c r="F237" s="42"/>
      <c r="G237" s="42">
        <v>3</v>
      </c>
      <c r="H237" s="42">
        <v>4</v>
      </c>
      <c r="I237" s="57">
        <f t="shared" si="37"/>
        <v>150</v>
      </c>
      <c r="J237" s="57">
        <f t="shared" si="38"/>
        <v>100</v>
      </c>
      <c r="K237" s="42"/>
    </row>
    <row r="238" spans="1:11" hidden="1">
      <c r="A238" s="60"/>
      <c r="B238" s="94" t="s">
        <v>225</v>
      </c>
      <c r="C238" s="95"/>
      <c r="D238" s="42"/>
      <c r="E238" s="43">
        <v>27.27272727272727</v>
      </c>
      <c r="F238" s="42"/>
      <c r="G238" s="42"/>
      <c r="H238" s="42"/>
      <c r="I238" s="57"/>
      <c r="J238" s="57"/>
      <c r="K238" s="42"/>
    </row>
    <row r="239" spans="1:11" hidden="1">
      <c r="A239" s="60"/>
      <c r="B239" s="94" t="s">
        <v>226</v>
      </c>
      <c r="C239" s="95" t="s">
        <v>72</v>
      </c>
      <c r="D239" s="42">
        <v>2</v>
      </c>
      <c r="E239" s="57">
        <v>1</v>
      </c>
      <c r="F239" s="42"/>
      <c r="G239" s="42">
        <v>1</v>
      </c>
      <c r="H239" s="42">
        <v>2</v>
      </c>
      <c r="I239" s="57">
        <f t="shared" si="37"/>
        <v>50</v>
      </c>
      <c r="J239" s="57">
        <f t="shared" si="38"/>
        <v>100</v>
      </c>
      <c r="K239" s="42"/>
    </row>
    <row r="240" spans="1:11" hidden="1">
      <c r="A240" s="60"/>
      <c r="B240" s="94" t="s">
        <v>227</v>
      </c>
      <c r="C240" s="95" t="s">
        <v>72</v>
      </c>
      <c r="D240" s="42">
        <v>7</v>
      </c>
      <c r="E240" s="57">
        <v>7</v>
      </c>
      <c r="F240" s="42"/>
      <c r="G240" s="42">
        <v>7</v>
      </c>
      <c r="H240" s="42">
        <v>5</v>
      </c>
      <c r="I240" s="57">
        <f t="shared" si="37"/>
        <v>100</v>
      </c>
      <c r="J240" s="57">
        <f t="shared" si="38"/>
        <v>100</v>
      </c>
      <c r="K240" s="42"/>
    </row>
    <row r="241" spans="1:11" hidden="1">
      <c r="A241" s="60"/>
      <c r="B241" s="94" t="s">
        <v>228</v>
      </c>
      <c r="C241" s="95" t="s">
        <v>72</v>
      </c>
      <c r="D241" s="42"/>
      <c r="E241" s="43"/>
      <c r="F241" s="42"/>
      <c r="G241" s="42"/>
      <c r="H241" s="42"/>
      <c r="I241" s="57"/>
      <c r="J241" s="57"/>
      <c r="K241" s="42"/>
    </row>
    <row r="242" spans="1:11" hidden="1">
      <c r="A242" s="60"/>
      <c r="B242" s="94" t="s">
        <v>229</v>
      </c>
      <c r="C242" s="95" t="s">
        <v>72</v>
      </c>
      <c r="D242" s="42"/>
      <c r="E242" s="43"/>
      <c r="F242" s="42"/>
      <c r="G242" s="42"/>
      <c r="H242" s="42"/>
      <c r="I242" s="57"/>
      <c r="J242" s="57"/>
      <c r="K242" s="42"/>
    </row>
    <row r="243" spans="1:11" hidden="1">
      <c r="A243" s="96"/>
      <c r="B243" s="94" t="s">
        <v>230</v>
      </c>
      <c r="C243" s="95" t="s">
        <v>87</v>
      </c>
      <c r="D243" s="42">
        <v>13.1</v>
      </c>
      <c r="E243" s="43">
        <v>13.4</v>
      </c>
      <c r="F243" s="42"/>
      <c r="G243" s="42">
        <v>13.55</v>
      </c>
      <c r="H243" s="42">
        <v>15.09</v>
      </c>
      <c r="I243" s="57">
        <f t="shared" si="37"/>
        <v>103.43511450381679</v>
      </c>
      <c r="J243" s="57">
        <f t="shared" si="38"/>
        <v>101.11940298507463</v>
      </c>
      <c r="K243" s="42"/>
    </row>
    <row r="244" spans="1:11" hidden="1">
      <c r="A244" s="41"/>
      <c r="B244" s="41" t="str">
        <f>UPPER("Công nghiệp")</f>
        <v>CÔNG NGHIỆP</v>
      </c>
      <c r="C244" s="275"/>
      <c r="D244" s="42"/>
      <c r="E244" s="42"/>
      <c r="F244" s="42"/>
      <c r="G244" s="42"/>
      <c r="H244" s="42"/>
      <c r="I244" s="57"/>
      <c r="J244" s="57"/>
      <c r="K244" s="42"/>
    </row>
    <row r="245" spans="1:11" ht="37.5" hidden="1">
      <c r="A245" s="90"/>
      <c r="B245" s="97" t="str">
        <f>UPPER("Giá trị sản xuất công nghiệp theo giá so sánh năm 2010")</f>
        <v>GIÁ TRỊ SẢN XUẤT CÔNG NGHIỆP THEO GIÁ SO SÁNH NĂM 2010</v>
      </c>
      <c r="C245" s="91"/>
      <c r="D245" s="42"/>
      <c r="E245" s="57"/>
      <c r="F245" s="42"/>
      <c r="G245" s="42"/>
      <c r="H245" s="42"/>
      <c r="I245" s="57"/>
      <c r="J245" s="57"/>
      <c r="K245" s="42"/>
    </row>
    <row r="246" spans="1:11" s="2" customFormat="1" hidden="1">
      <c r="A246" s="98"/>
      <c r="B246" s="92" t="s">
        <v>236</v>
      </c>
      <c r="C246" s="98" t="s">
        <v>9</v>
      </c>
      <c r="D246" s="150">
        <f>+D248+D249+D250</f>
        <v>766788</v>
      </c>
      <c r="E246" s="100">
        <v>706465</v>
      </c>
      <c r="F246" s="99"/>
      <c r="G246" s="100">
        <v>91112.51</v>
      </c>
      <c r="H246" s="150">
        <f>+G246</f>
        <v>91112.51</v>
      </c>
      <c r="I246" s="100"/>
      <c r="J246" s="100">
        <f t="shared" ref="J246" si="40">+G246/E246*100</f>
        <v>12.896960217420537</v>
      </c>
      <c r="K246" s="99"/>
    </row>
    <row r="247" spans="1:11" hidden="1">
      <c r="A247" s="98"/>
      <c r="B247" s="60" t="s">
        <v>237</v>
      </c>
      <c r="C247" s="101"/>
      <c r="D247" s="42"/>
      <c r="E247" s="57"/>
      <c r="F247" s="42"/>
      <c r="G247" s="42"/>
      <c r="H247" s="42"/>
      <c r="I247" s="57"/>
      <c r="J247" s="57"/>
      <c r="K247" s="42"/>
    </row>
    <row r="248" spans="1:11" hidden="1">
      <c r="A248" s="98"/>
      <c r="B248" s="60" t="s">
        <v>238</v>
      </c>
      <c r="C248" s="101" t="s">
        <v>9</v>
      </c>
      <c r="D248" s="57">
        <v>548250</v>
      </c>
      <c r="E248" s="57">
        <v>694212</v>
      </c>
      <c r="F248" s="42"/>
      <c r="G248" s="42"/>
      <c r="H248" s="42"/>
      <c r="I248" s="57"/>
      <c r="J248" s="57"/>
      <c r="K248" s="42"/>
    </row>
    <row r="249" spans="1:11" hidden="1">
      <c r="A249" s="98"/>
      <c r="B249" s="60" t="s">
        <v>239</v>
      </c>
      <c r="C249" s="101" t="s">
        <v>9</v>
      </c>
      <c r="D249" s="57">
        <v>5235</v>
      </c>
      <c r="E249" s="57">
        <v>1690</v>
      </c>
      <c r="F249" s="42"/>
      <c r="G249" s="42"/>
      <c r="H249" s="42"/>
      <c r="I249" s="57"/>
      <c r="J249" s="57"/>
      <c r="K249" s="42"/>
    </row>
    <row r="250" spans="1:11" hidden="1">
      <c r="A250" s="98"/>
      <c r="B250" s="60" t="s">
        <v>240</v>
      </c>
      <c r="C250" s="101" t="s">
        <v>9</v>
      </c>
      <c r="D250" s="57">
        <v>213303</v>
      </c>
      <c r="E250" s="57">
        <v>10563</v>
      </c>
      <c r="F250" s="42"/>
      <c r="G250" s="42"/>
      <c r="H250" s="42"/>
      <c r="I250" s="57"/>
      <c r="J250" s="57"/>
      <c r="K250" s="42"/>
    </row>
    <row r="251" spans="1:11" hidden="1">
      <c r="A251" s="98"/>
      <c r="B251" s="60" t="s">
        <v>241</v>
      </c>
      <c r="C251" s="101" t="s">
        <v>9</v>
      </c>
      <c r="D251" s="42"/>
      <c r="E251" s="57"/>
      <c r="F251" s="42"/>
      <c r="G251" s="42"/>
      <c r="H251" s="42"/>
      <c r="I251" s="57"/>
      <c r="J251" s="57"/>
      <c r="K251" s="42"/>
    </row>
    <row r="252" spans="1:11" hidden="1">
      <c r="A252" s="98"/>
      <c r="B252" s="60" t="s">
        <v>582</v>
      </c>
      <c r="C252" s="61" t="s">
        <v>9</v>
      </c>
      <c r="D252" s="57">
        <v>598788</v>
      </c>
      <c r="E252" s="57">
        <v>598788</v>
      </c>
      <c r="F252" s="42"/>
      <c r="G252" s="42"/>
      <c r="H252" s="42"/>
      <c r="I252" s="57"/>
      <c r="J252" s="57"/>
      <c r="K252" s="42"/>
    </row>
    <row r="253" spans="1:11" s="2" customFormat="1" hidden="1">
      <c r="A253" s="91"/>
      <c r="B253" s="92" t="s">
        <v>242</v>
      </c>
      <c r="C253" s="91" t="s">
        <v>243</v>
      </c>
      <c r="D253" s="100">
        <v>84977.74</v>
      </c>
      <c r="E253" s="100">
        <v>706465</v>
      </c>
      <c r="F253" s="99"/>
      <c r="G253" s="100">
        <f>SUM(G254:G257)</f>
        <v>93254.51</v>
      </c>
      <c r="H253" s="100">
        <f>SUM(H254:H257)</f>
        <v>106422.37</v>
      </c>
      <c r="I253" s="100">
        <f t="shared" ref="I253:I257" si="41">+G253/D253*100</f>
        <v>109.73992718563707</v>
      </c>
      <c r="J253" s="100">
        <f t="shared" ref="J253:J257" si="42">+G253/E253*100</f>
        <v>13.200159951306858</v>
      </c>
      <c r="K253" s="99"/>
    </row>
    <row r="254" spans="1:11" hidden="1">
      <c r="A254" s="61"/>
      <c r="B254" s="60" t="s">
        <v>244</v>
      </c>
      <c r="C254" s="61" t="s">
        <v>243</v>
      </c>
      <c r="D254" s="57">
        <v>2979.81</v>
      </c>
      <c r="E254" s="57">
        <v>7774</v>
      </c>
      <c r="F254" s="42"/>
      <c r="G254" s="57">
        <v>23224.12</v>
      </c>
      <c r="H254" s="57">
        <v>26928.6</v>
      </c>
      <c r="I254" s="57">
        <f t="shared" si="41"/>
        <v>779.38257808383753</v>
      </c>
      <c r="J254" s="57">
        <f t="shared" si="42"/>
        <v>298.74093130949319</v>
      </c>
      <c r="K254" s="42"/>
    </row>
    <row r="255" spans="1:11" hidden="1">
      <c r="A255" s="61"/>
      <c r="B255" s="60" t="s">
        <v>245</v>
      </c>
      <c r="C255" s="61" t="s">
        <v>243</v>
      </c>
      <c r="D255" s="57">
        <v>81997.929999999993</v>
      </c>
      <c r="E255" s="57">
        <v>50540</v>
      </c>
      <c r="F255" s="42"/>
      <c r="G255" s="57">
        <v>65658.52</v>
      </c>
      <c r="H255" s="57">
        <v>74586.89</v>
      </c>
      <c r="I255" s="57">
        <f t="shared" si="41"/>
        <v>80.073387218433453</v>
      </c>
      <c r="J255" s="57">
        <f t="shared" si="42"/>
        <v>129.91396913335973</v>
      </c>
      <c r="K255" s="42"/>
    </row>
    <row r="256" spans="1:11" ht="37.5" hidden="1">
      <c r="A256" s="61"/>
      <c r="B256" s="102" t="s">
        <v>246</v>
      </c>
      <c r="C256" s="61" t="s">
        <v>243</v>
      </c>
      <c r="D256" s="57">
        <v>544943</v>
      </c>
      <c r="E256" s="57">
        <v>645876</v>
      </c>
      <c r="F256" s="42"/>
      <c r="G256" s="57">
        <v>2217.87</v>
      </c>
      <c r="H256" s="57">
        <v>2406.88</v>
      </c>
      <c r="I256" s="43">
        <f t="shared" si="41"/>
        <v>0.40699118990426519</v>
      </c>
      <c r="J256" s="43">
        <f t="shared" si="42"/>
        <v>0.34338944317485087</v>
      </c>
      <c r="K256" s="42"/>
    </row>
    <row r="257" spans="1:11" ht="37.5" hidden="1">
      <c r="A257" s="61"/>
      <c r="B257" s="102" t="s">
        <v>247</v>
      </c>
      <c r="C257" s="61" t="s">
        <v>243</v>
      </c>
      <c r="D257" s="42">
        <v>1748</v>
      </c>
      <c r="E257" s="57">
        <v>2275</v>
      </c>
      <c r="F257" s="42"/>
      <c r="G257" s="57">
        <v>2154</v>
      </c>
      <c r="H257" s="57">
        <v>2500</v>
      </c>
      <c r="I257" s="57">
        <f t="shared" si="41"/>
        <v>123.22654462242564</v>
      </c>
      <c r="J257" s="57">
        <f t="shared" si="42"/>
        <v>94.681318681318686</v>
      </c>
      <c r="K257" s="42"/>
    </row>
    <row r="258" spans="1:11" s="2" customFormat="1" hidden="1">
      <c r="A258" s="98"/>
      <c r="B258" s="92" t="s">
        <v>248</v>
      </c>
      <c r="C258" s="98" t="s">
        <v>9</v>
      </c>
      <c r="D258" s="99"/>
      <c r="E258" s="100"/>
      <c r="F258" s="99"/>
      <c r="G258" s="99"/>
      <c r="H258" s="99"/>
      <c r="I258" s="100"/>
      <c r="J258" s="100"/>
      <c r="K258" s="99"/>
    </row>
    <row r="259" spans="1:11" hidden="1">
      <c r="A259" s="101"/>
      <c r="B259" s="60" t="s">
        <v>249</v>
      </c>
      <c r="C259" s="101" t="s">
        <v>9</v>
      </c>
      <c r="D259" s="42"/>
      <c r="E259" s="57"/>
      <c r="F259" s="42"/>
      <c r="G259" s="42"/>
      <c r="H259" s="42"/>
      <c r="I259" s="57"/>
      <c r="J259" s="57"/>
      <c r="K259" s="42"/>
    </row>
    <row r="260" spans="1:11" hidden="1">
      <c r="A260" s="101"/>
      <c r="B260" s="60" t="s">
        <v>250</v>
      </c>
      <c r="C260" s="101" t="s">
        <v>9</v>
      </c>
      <c r="D260" s="42"/>
      <c r="E260" s="57"/>
      <c r="F260" s="42"/>
      <c r="G260" s="42"/>
      <c r="H260" s="42"/>
      <c r="I260" s="57"/>
      <c r="J260" s="57"/>
      <c r="K260" s="42"/>
    </row>
    <row r="261" spans="1:11" hidden="1">
      <c r="A261" s="98"/>
      <c r="B261" s="60" t="s">
        <v>251</v>
      </c>
      <c r="C261" s="103" t="s">
        <v>9</v>
      </c>
      <c r="D261" s="57">
        <v>105653</v>
      </c>
      <c r="E261" s="57"/>
      <c r="F261" s="42"/>
      <c r="G261" s="57">
        <v>104851.43</v>
      </c>
      <c r="H261" s="42"/>
      <c r="I261" s="57"/>
      <c r="J261" s="57"/>
      <c r="K261" s="42"/>
    </row>
    <row r="262" spans="1:11" hidden="1">
      <c r="A262" s="104"/>
      <c r="B262" s="90" t="str">
        <f>UPPER("Sản phẩm chủ yếu")</f>
        <v>SẢN PHẨM CHỦ YẾU</v>
      </c>
      <c r="C262" s="104"/>
      <c r="D262" s="42"/>
      <c r="E262" s="57"/>
      <c r="F262" s="42"/>
      <c r="G262" s="42"/>
      <c r="H262" s="42"/>
      <c r="I262" s="57"/>
      <c r="J262" s="57"/>
      <c r="K262" s="42"/>
    </row>
    <row r="263" spans="1:11" s="2" customFormat="1" hidden="1">
      <c r="A263" s="98"/>
      <c r="B263" s="92" t="s">
        <v>252</v>
      </c>
      <c r="C263" s="105" t="s">
        <v>253</v>
      </c>
      <c r="D263" s="100">
        <v>750000</v>
      </c>
      <c r="E263" s="100">
        <v>726000</v>
      </c>
      <c r="F263" s="99"/>
      <c r="G263" s="150">
        <f>+E263</f>
        <v>726000</v>
      </c>
      <c r="H263" s="100">
        <v>726000</v>
      </c>
      <c r="I263" s="100">
        <f t="shared" ref="I263" si="43">+G263/D263*100</f>
        <v>96.8</v>
      </c>
      <c r="J263" s="100">
        <f t="shared" ref="J263" si="44">+G263/E263*100</f>
        <v>100</v>
      </c>
      <c r="K263" s="99"/>
    </row>
    <row r="264" spans="1:11" hidden="1">
      <c r="A264" s="101"/>
      <c r="B264" s="60" t="s">
        <v>254</v>
      </c>
      <c r="C264" s="103" t="s">
        <v>253</v>
      </c>
      <c r="D264" s="57">
        <v>750000</v>
      </c>
      <c r="E264" s="57">
        <v>726000</v>
      </c>
      <c r="F264" s="57"/>
      <c r="G264" s="57">
        <v>176000</v>
      </c>
      <c r="H264" s="57">
        <v>176000</v>
      </c>
      <c r="I264" s="57">
        <f t="shared" ref="I264" si="45">+G264/D264*100</f>
        <v>23.466666666666665</v>
      </c>
      <c r="J264" s="57">
        <f t="shared" ref="J264" si="46">+G264/E264*100</f>
        <v>24.242424242424242</v>
      </c>
      <c r="K264" s="42"/>
    </row>
    <row r="265" spans="1:11" hidden="1">
      <c r="A265" s="101"/>
      <c r="B265" s="60" t="s">
        <v>255</v>
      </c>
      <c r="C265" s="103" t="s">
        <v>253</v>
      </c>
      <c r="D265" s="42"/>
      <c r="E265" s="57"/>
      <c r="F265" s="42"/>
      <c r="G265" s="42"/>
      <c r="H265" s="42"/>
      <c r="I265" s="57"/>
      <c r="J265" s="57"/>
      <c r="K265" s="42"/>
    </row>
    <row r="266" spans="1:11" hidden="1">
      <c r="A266" s="101"/>
      <c r="B266" s="60" t="s">
        <v>256</v>
      </c>
      <c r="C266" s="103" t="s">
        <v>257</v>
      </c>
      <c r="D266" s="42">
        <v>82120</v>
      </c>
      <c r="E266" s="57">
        <v>73215</v>
      </c>
      <c r="F266" s="42"/>
      <c r="G266" s="57">
        <v>91000</v>
      </c>
      <c r="H266" s="239">
        <v>95000</v>
      </c>
      <c r="I266" s="57">
        <f t="shared" ref="I266:I269" si="47">+G266/D266*100</f>
        <v>110.81344374086703</v>
      </c>
      <c r="J266" s="57">
        <f t="shared" ref="J266:J269" si="48">+G266/E266*100</f>
        <v>124.29147032711876</v>
      </c>
      <c r="K266" s="42"/>
    </row>
    <row r="267" spans="1:11" hidden="1">
      <c r="A267" s="101"/>
      <c r="B267" s="60" t="s">
        <v>258</v>
      </c>
      <c r="C267" s="103" t="s">
        <v>259</v>
      </c>
      <c r="D267" s="42">
        <v>32000</v>
      </c>
      <c r="E267" s="57">
        <v>32000</v>
      </c>
      <c r="F267" s="42"/>
      <c r="G267" s="57">
        <v>83770</v>
      </c>
      <c r="H267" s="239">
        <v>90000</v>
      </c>
      <c r="I267" s="57">
        <f t="shared" si="47"/>
        <v>261.78125</v>
      </c>
      <c r="J267" s="57">
        <f t="shared" si="48"/>
        <v>261.78125</v>
      </c>
      <c r="K267" s="42"/>
    </row>
    <row r="268" spans="1:11" hidden="1">
      <c r="A268" s="101"/>
      <c r="B268" s="60" t="s">
        <v>260</v>
      </c>
      <c r="C268" s="103" t="s">
        <v>157</v>
      </c>
      <c r="D268" s="42">
        <v>71</v>
      </c>
      <c r="E268" s="57">
        <v>70</v>
      </c>
      <c r="F268" s="42"/>
      <c r="G268" s="57">
        <f>+E268</f>
        <v>70</v>
      </c>
      <c r="H268" s="239">
        <f>+G268</f>
        <v>70</v>
      </c>
      <c r="I268" s="57">
        <f t="shared" si="47"/>
        <v>98.591549295774655</v>
      </c>
      <c r="J268" s="57">
        <f t="shared" si="48"/>
        <v>100</v>
      </c>
      <c r="K268" s="42"/>
    </row>
    <row r="269" spans="1:11" hidden="1">
      <c r="A269" s="101"/>
      <c r="B269" s="60" t="s">
        <v>261</v>
      </c>
      <c r="C269" s="103" t="s">
        <v>262</v>
      </c>
      <c r="D269" s="42">
        <v>265</v>
      </c>
      <c r="E269" s="57">
        <v>436</v>
      </c>
      <c r="F269" s="42"/>
      <c r="G269" s="57">
        <v>430.67</v>
      </c>
      <c r="H269" s="239">
        <v>430</v>
      </c>
      <c r="I269" s="57">
        <f t="shared" si="47"/>
        <v>162.5169811320755</v>
      </c>
      <c r="J269" s="57">
        <f t="shared" si="48"/>
        <v>98.777522935779814</v>
      </c>
      <c r="K269" s="42"/>
    </row>
    <row r="270" spans="1:11" hidden="1">
      <c r="A270" s="41"/>
      <c r="B270" s="41" t="str">
        <f>UPPER("Thương mại - Dịch vụ")</f>
        <v>THƯƠNG MẠI - DỊCH VỤ</v>
      </c>
      <c r="C270" s="275"/>
      <c r="D270" s="42"/>
      <c r="E270" s="42"/>
      <c r="F270" s="42"/>
      <c r="G270" s="42"/>
      <c r="H270" s="42"/>
      <c r="I270" s="57"/>
      <c r="J270" s="57"/>
      <c r="K270" s="42"/>
    </row>
    <row r="271" spans="1:11" hidden="1">
      <c r="A271" s="105"/>
      <c r="B271" s="105" t="str">
        <f>UPPER("Thương mại - dịch vụ - du lịch")</f>
        <v>THƯƠNG MẠI - DỊCH VỤ - DU LỊCH</v>
      </c>
      <c r="C271" s="105"/>
      <c r="D271" s="42"/>
      <c r="E271" s="43"/>
      <c r="F271" s="42"/>
      <c r="G271" s="42"/>
      <c r="H271" s="42"/>
      <c r="I271" s="57"/>
      <c r="J271" s="57"/>
      <c r="K271" s="42"/>
    </row>
    <row r="272" spans="1:11" s="2" customFormat="1" hidden="1">
      <c r="A272" s="105"/>
      <c r="B272" s="106" t="s">
        <v>590</v>
      </c>
      <c r="C272" s="105" t="s">
        <v>9</v>
      </c>
      <c r="D272" s="282">
        <v>554948.27</v>
      </c>
      <c r="E272" s="100">
        <v>21625.138597233537</v>
      </c>
      <c r="F272" s="99"/>
      <c r="G272" s="100">
        <v>558723.76</v>
      </c>
      <c r="H272" s="100">
        <v>562000</v>
      </c>
      <c r="I272" s="100">
        <f t="shared" ref="I272" si="49">+G272/D272*100</f>
        <v>100.68033188030302</v>
      </c>
      <c r="J272" s="100">
        <f t="shared" ref="J272" si="50">+G272/E272*100</f>
        <v>2583.6771287628949</v>
      </c>
      <c r="K272" s="99"/>
    </row>
    <row r="273" spans="1:11" hidden="1">
      <c r="A273" s="103"/>
      <c r="B273" s="108" t="s">
        <v>263</v>
      </c>
      <c r="C273" s="103" t="str">
        <f>C272</f>
        <v>Tr. đồng</v>
      </c>
      <c r="D273" s="57">
        <v>2755</v>
      </c>
      <c r="E273" s="57">
        <v>3351.8964825711982</v>
      </c>
      <c r="F273" s="42"/>
      <c r="G273" s="156">
        <f>+E273</f>
        <v>3351.8964825711982</v>
      </c>
      <c r="H273" s="156">
        <f>+G273</f>
        <v>3351.8964825711982</v>
      </c>
      <c r="I273" s="57">
        <f t="shared" ref="I273:I274" si="51">+G273/D273*100</f>
        <v>121.66593403162244</v>
      </c>
      <c r="J273" s="57">
        <f t="shared" ref="J273:J274" si="52">+G273/E273*100</f>
        <v>100</v>
      </c>
      <c r="K273" s="42"/>
    </row>
    <row r="274" spans="1:11" hidden="1">
      <c r="A274" s="103"/>
      <c r="B274" s="108" t="s">
        <v>264</v>
      </c>
      <c r="C274" s="103" t="str">
        <f>C272</f>
        <v>Tr. đồng</v>
      </c>
      <c r="D274" s="57">
        <v>15019</v>
      </c>
      <c r="E274" s="57">
        <v>18273.242114662338</v>
      </c>
      <c r="F274" s="42"/>
      <c r="G274" s="156">
        <f>+E274</f>
        <v>18273.242114662338</v>
      </c>
      <c r="H274" s="156">
        <f>+G274</f>
        <v>18273.242114662338</v>
      </c>
      <c r="I274" s="57">
        <f t="shared" si="51"/>
        <v>121.66750192863931</v>
      </c>
      <c r="J274" s="57">
        <f t="shared" si="52"/>
        <v>100</v>
      </c>
      <c r="K274" s="42"/>
    </row>
    <row r="275" spans="1:11" s="2" customFormat="1" hidden="1">
      <c r="A275" s="105"/>
      <c r="B275" s="109" t="s">
        <v>583</v>
      </c>
      <c r="C275" s="105" t="str">
        <f>C272</f>
        <v>Tr. đồng</v>
      </c>
      <c r="D275" s="99"/>
      <c r="E275" s="107"/>
      <c r="F275" s="99"/>
      <c r="G275" s="99"/>
      <c r="H275" s="99"/>
      <c r="I275" s="100"/>
      <c r="J275" s="100"/>
      <c r="K275" s="99"/>
    </row>
    <row r="276" spans="1:11" ht="19.5" hidden="1">
      <c r="A276" s="110"/>
      <c r="B276" s="108" t="s">
        <v>45</v>
      </c>
      <c r="C276" s="103"/>
      <c r="D276" s="42"/>
      <c r="E276" s="43"/>
      <c r="F276" s="42"/>
      <c r="G276" s="42"/>
      <c r="H276" s="42"/>
      <c r="I276" s="57"/>
      <c r="J276" s="57"/>
      <c r="K276" s="42"/>
    </row>
    <row r="277" spans="1:11" hidden="1">
      <c r="A277" s="103"/>
      <c r="B277" s="108" t="s">
        <v>265</v>
      </c>
      <c r="C277" s="103" t="str">
        <f>C272</f>
        <v>Tr. đồng</v>
      </c>
      <c r="D277" s="42"/>
      <c r="E277" s="43"/>
      <c r="F277" s="42"/>
      <c r="G277" s="42"/>
      <c r="H277" s="42"/>
      <c r="I277" s="57"/>
      <c r="J277" s="57"/>
      <c r="K277" s="42"/>
    </row>
    <row r="278" spans="1:11" hidden="1">
      <c r="A278" s="103"/>
      <c r="B278" s="108" t="s">
        <v>266</v>
      </c>
      <c r="C278" s="103" t="str">
        <f>C272</f>
        <v>Tr. đồng</v>
      </c>
      <c r="D278" s="57">
        <v>26993.15</v>
      </c>
      <c r="E278" s="57">
        <f>+G278</f>
        <v>26775.52</v>
      </c>
      <c r="F278" s="57"/>
      <c r="G278" s="57">
        <v>26775.52</v>
      </c>
      <c r="H278" s="57">
        <v>27000</v>
      </c>
      <c r="I278" s="57">
        <f t="shared" ref="I278:I280" si="53">+G278/D278*100</f>
        <v>99.193758416487142</v>
      </c>
      <c r="J278" s="57">
        <f t="shared" ref="J278:J280" si="54">+G278/E278*100</f>
        <v>100</v>
      </c>
      <c r="K278" s="42"/>
    </row>
    <row r="279" spans="1:11" hidden="1">
      <c r="A279" s="103"/>
      <c r="B279" s="108" t="s">
        <v>267</v>
      </c>
      <c r="C279" s="103" t="str">
        <f>C272</f>
        <v>Tr. đồng</v>
      </c>
      <c r="D279" s="57">
        <v>15149.13</v>
      </c>
      <c r="E279" s="57">
        <f>+G279</f>
        <v>23049.85</v>
      </c>
      <c r="F279" s="57"/>
      <c r="G279" s="57">
        <v>23049.85</v>
      </c>
      <c r="H279" s="57">
        <v>25000</v>
      </c>
      <c r="I279" s="57">
        <f t="shared" si="53"/>
        <v>152.15296191926532</v>
      </c>
      <c r="J279" s="57">
        <f t="shared" si="54"/>
        <v>100</v>
      </c>
      <c r="K279" s="42"/>
    </row>
    <row r="280" spans="1:11" hidden="1">
      <c r="A280" s="103"/>
      <c r="B280" s="108" t="s">
        <v>268</v>
      </c>
      <c r="C280" s="103" t="str">
        <f>C273</f>
        <v>Tr. đồng</v>
      </c>
      <c r="D280" s="57">
        <v>5908.25</v>
      </c>
      <c r="E280" s="57">
        <f>+G280</f>
        <v>4496.63</v>
      </c>
      <c r="F280" s="57"/>
      <c r="G280" s="57">
        <v>4496.63</v>
      </c>
      <c r="H280" s="57">
        <v>5000</v>
      </c>
      <c r="I280" s="57">
        <f t="shared" si="53"/>
        <v>76.107646088097155</v>
      </c>
      <c r="J280" s="57">
        <f t="shared" si="54"/>
        <v>100</v>
      </c>
      <c r="K280" s="42"/>
    </row>
    <row r="281" spans="1:11" s="2" customFormat="1" hidden="1">
      <c r="A281" s="111"/>
      <c r="B281" s="106" t="s">
        <v>591</v>
      </c>
      <c r="C281" s="105"/>
      <c r="D281" s="99"/>
      <c r="E281" s="107"/>
      <c r="F281" s="99"/>
      <c r="G281" s="99"/>
      <c r="H281" s="99"/>
      <c r="I281" s="100"/>
      <c r="J281" s="100"/>
      <c r="K281" s="99"/>
    </row>
    <row r="282" spans="1:11" s="5" customFormat="1" ht="19.5" hidden="1">
      <c r="A282" s="110"/>
      <c r="B282" s="112" t="s">
        <v>269</v>
      </c>
      <c r="C282" s="110"/>
      <c r="D282" s="113"/>
      <c r="E282" s="114"/>
      <c r="F282" s="113"/>
      <c r="G282" s="113"/>
      <c r="H282" s="113"/>
      <c r="I282" s="117"/>
      <c r="J282" s="117"/>
      <c r="K282" s="113"/>
    </row>
    <row r="283" spans="1:11" hidden="1">
      <c r="A283" s="115"/>
      <c r="B283" s="108" t="s">
        <v>270</v>
      </c>
      <c r="C283" s="103" t="s">
        <v>271</v>
      </c>
      <c r="D283" s="42">
        <v>1</v>
      </c>
      <c r="E283" s="57">
        <v>14</v>
      </c>
      <c r="F283" s="42"/>
      <c r="G283" s="42">
        <v>2</v>
      </c>
      <c r="H283" s="42">
        <v>2</v>
      </c>
      <c r="I283" s="57">
        <f>+G283/D283*100</f>
        <v>200</v>
      </c>
      <c r="J283" s="57">
        <f>+G283/E283*100</f>
        <v>14.285714285714285</v>
      </c>
      <c r="K283" s="42"/>
    </row>
    <row r="284" spans="1:11" hidden="1">
      <c r="A284" s="115"/>
      <c r="B284" s="108" t="s">
        <v>272</v>
      </c>
      <c r="C284" s="103" t="s">
        <v>273</v>
      </c>
      <c r="D284" s="42">
        <v>19</v>
      </c>
      <c r="E284" s="57">
        <v>122</v>
      </c>
      <c r="F284" s="42"/>
      <c r="G284" s="42">
        <v>39</v>
      </c>
      <c r="H284" s="42">
        <v>39</v>
      </c>
      <c r="I284" s="57">
        <f t="shared" ref="I284:I294" si="55">+G284/D284*100</f>
        <v>205.26315789473685</v>
      </c>
      <c r="J284" s="57">
        <f t="shared" ref="J284:J294" si="56">+G284/E284*100</f>
        <v>31.967213114754102</v>
      </c>
      <c r="K284" s="42"/>
    </row>
    <row r="285" spans="1:11" hidden="1">
      <c r="A285" s="115"/>
      <c r="B285" s="108" t="s">
        <v>274</v>
      </c>
      <c r="C285" s="103" t="s">
        <v>24</v>
      </c>
      <c r="D285" s="42">
        <v>62</v>
      </c>
      <c r="E285" s="57">
        <v>65</v>
      </c>
      <c r="F285" s="42"/>
      <c r="G285" s="42">
        <v>62</v>
      </c>
      <c r="H285" s="42">
        <v>65</v>
      </c>
      <c r="I285" s="57">
        <f t="shared" si="55"/>
        <v>100</v>
      </c>
      <c r="J285" s="57">
        <f t="shared" si="56"/>
        <v>95.384615384615387</v>
      </c>
      <c r="K285" s="42"/>
    </row>
    <row r="286" spans="1:11" hidden="1">
      <c r="A286" s="115"/>
      <c r="B286" s="108" t="s">
        <v>275</v>
      </c>
      <c r="C286" s="103" t="s">
        <v>271</v>
      </c>
      <c r="D286" s="42">
        <v>9</v>
      </c>
      <c r="E286" s="57">
        <v>9</v>
      </c>
      <c r="F286" s="42"/>
      <c r="G286" s="42">
        <v>9</v>
      </c>
      <c r="H286" s="42">
        <v>9</v>
      </c>
      <c r="I286" s="57">
        <f t="shared" si="55"/>
        <v>100</v>
      </c>
      <c r="J286" s="57">
        <f t="shared" si="56"/>
        <v>100</v>
      </c>
      <c r="K286" s="42"/>
    </row>
    <row r="287" spans="1:11" s="5" customFormat="1" ht="19.5" hidden="1">
      <c r="A287" s="110"/>
      <c r="B287" s="112" t="s">
        <v>276</v>
      </c>
      <c r="C287" s="110" t="s">
        <v>277</v>
      </c>
      <c r="D287" s="117">
        <f>+D288+D291</f>
        <v>11500</v>
      </c>
      <c r="E287" s="117">
        <v>9100</v>
      </c>
      <c r="F287" s="113"/>
      <c r="G287" s="117">
        <f>+G288+G291</f>
        <v>10700</v>
      </c>
      <c r="H287" s="117">
        <f>+H288+H291</f>
        <v>11000</v>
      </c>
      <c r="I287" s="117">
        <f t="shared" si="55"/>
        <v>93.043478260869563</v>
      </c>
      <c r="J287" s="117">
        <f t="shared" si="56"/>
        <v>117.58241758241759</v>
      </c>
      <c r="K287" s="113"/>
    </row>
    <row r="288" spans="1:11" hidden="1">
      <c r="A288" s="103"/>
      <c r="B288" s="108" t="s">
        <v>278</v>
      </c>
      <c r="C288" s="103" t="s">
        <v>277</v>
      </c>
      <c r="D288" s="57">
        <v>500</v>
      </c>
      <c r="E288" s="57">
        <v>530</v>
      </c>
      <c r="F288" s="42"/>
      <c r="G288" s="57">
        <v>1200</v>
      </c>
      <c r="H288" s="57">
        <v>1300</v>
      </c>
      <c r="I288" s="57">
        <f t="shared" si="55"/>
        <v>240</v>
      </c>
      <c r="J288" s="57">
        <f t="shared" si="56"/>
        <v>226.41509433962264</v>
      </c>
      <c r="K288" s="42"/>
    </row>
    <row r="289" spans="1:11" hidden="1">
      <c r="A289" s="103"/>
      <c r="B289" s="108" t="s">
        <v>279</v>
      </c>
      <c r="C289" s="103" t="s">
        <v>280</v>
      </c>
      <c r="D289" s="42">
        <v>2100</v>
      </c>
      <c r="E289" s="57">
        <v>2220</v>
      </c>
      <c r="F289" s="42"/>
      <c r="G289" s="156">
        <f>+E289</f>
        <v>2220</v>
      </c>
      <c r="H289" s="156">
        <f>+G289</f>
        <v>2220</v>
      </c>
      <c r="I289" s="57">
        <f t="shared" si="55"/>
        <v>105.71428571428572</v>
      </c>
      <c r="J289" s="57">
        <f t="shared" si="56"/>
        <v>100</v>
      </c>
      <c r="K289" s="42"/>
    </row>
    <row r="290" spans="1:11" hidden="1">
      <c r="A290" s="103"/>
      <c r="B290" s="108" t="s">
        <v>281</v>
      </c>
      <c r="C290" s="103" t="s">
        <v>9</v>
      </c>
      <c r="D290" s="42">
        <v>130</v>
      </c>
      <c r="E290" s="57">
        <v>140</v>
      </c>
      <c r="F290" s="42"/>
      <c r="G290" s="156">
        <f>+E290</f>
        <v>140</v>
      </c>
      <c r="H290" s="156">
        <f>+G290</f>
        <v>140</v>
      </c>
      <c r="I290" s="57">
        <f t="shared" si="55"/>
        <v>107.69230769230769</v>
      </c>
      <c r="J290" s="57">
        <f t="shared" si="56"/>
        <v>100</v>
      </c>
      <c r="K290" s="42"/>
    </row>
    <row r="291" spans="1:11" hidden="1">
      <c r="A291" s="103"/>
      <c r="B291" s="108" t="s">
        <v>282</v>
      </c>
      <c r="C291" s="103" t="s">
        <v>277</v>
      </c>
      <c r="D291" s="57">
        <v>11000</v>
      </c>
      <c r="E291" s="57">
        <v>9000</v>
      </c>
      <c r="F291" s="42"/>
      <c r="G291" s="57">
        <v>9500</v>
      </c>
      <c r="H291" s="57">
        <v>9700</v>
      </c>
      <c r="I291" s="57">
        <f t="shared" si="55"/>
        <v>86.36363636363636</v>
      </c>
      <c r="J291" s="57">
        <f t="shared" si="56"/>
        <v>105.55555555555556</v>
      </c>
      <c r="K291" s="42"/>
    </row>
    <row r="292" spans="1:11" hidden="1">
      <c r="A292" s="103"/>
      <c r="B292" s="108" t="s">
        <v>283</v>
      </c>
      <c r="C292" s="103" t="s">
        <v>280</v>
      </c>
      <c r="D292" s="57">
        <v>41500</v>
      </c>
      <c r="E292" s="57">
        <v>43430</v>
      </c>
      <c r="F292" s="42"/>
      <c r="G292" s="156">
        <f>+E292</f>
        <v>43430</v>
      </c>
      <c r="H292" s="156">
        <f>+G292</f>
        <v>43430</v>
      </c>
      <c r="I292" s="57">
        <f t="shared" si="55"/>
        <v>104.65060240963855</v>
      </c>
      <c r="J292" s="57">
        <f t="shared" si="56"/>
        <v>100</v>
      </c>
      <c r="K292" s="42"/>
    </row>
    <row r="293" spans="1:11" hidden="1">
      <c r="A293" s="103"/>
      <c r="B293" s="108" t="s">
        <v>284</v>
      </c>
      <c r="C293" s="103" t="s">
        <v>9</v>
      </c>
      <c r="D293" s="57">
        <v>2200</v>
      </c>
      <c r="E293" s="57">
        <v>2200</v>
      </c>
      <c r="F293" s="42"/>
      <c r="G293" s="156">
        <f>+E293</f>
        <v>2200</v>
      </c>
      <c r="H293" s="156">
        <f>+G293</f>
        <v>2200</v>
      </c>
      <c r="I293" s="57">
        <f t="shared" si="55"/>
        <v>100</v>
      </c>
      <c r="J293" s="57">
        <f t="shared" si="56"/>
        <v>100</v>
      </c>
      <c r="K293" s="42"/>
    </row>
    <row r="294" spans="1:11" s="5" customFormat="1" ht="39" hidden="1">
      <c r="A294" s="110"/>
      <c r="B294" s="118" t="s">
        <v>286</v>
      </c>
      <c r="C294" s="110" t="s">
        <v>9</v>
      </c>
      <c r="D294" s="296">
        <v>48632</v>
      </c>
      <c r="E294" s="296">
        <v>51000</v>
      </c>
      <c r="F294" s="113"/>
      <c r="G294" s="307">
        <f>+E294</f>
        <v>51000</v>
      </c>
      <c r="H294" s="296">
        <f>+G294</f>
        <v>51000</v>
      </c>
      <c r="I294" s="296">
        <f t="shared" si="55"/>
        <v>104.86922191149861</v>
      </c>
      <c r="J294" s="296">
        <f t="shared" si="56"/>
        <v>100</v>
      </c>
      <c r="K294" s="113"/>
    </row>
    <row r="295" spans="1:11" hidden="1">
      <c r="A295" s="103"/>
      <c r="B295" s="108" t="s">
        <v>287</v>
      </c>
      <c r="C295" s="103" t="s">
        <v>9</v>
      </c>
      <c r="D295" s="42">
        <v>8267</v>
      </c>
      <c r="E295" s="57">
        <v>10058.980661955577</v>
      </c>
      <c r="F295" s="42"/>
      <c r="G295" s="156">
        <f>+E295</f>
        <v>10058.980661955577</v>
      </c>
      <c r="H295" s="156">
        <f>+G295</f>
        <v>10058.980661955577</v>
      </c>
      <c r="I295" s="57">
        <f t="shared" ref="I295:I297" si="57">+G295/D295*100</f>
        <v>121.67631138206818</v>
      </c>
      <c r="J295" s="57">
        <f t="shared" ref="J295:J297" si="58">+G295/E295*100</f>
        <v>100</v>
      </c>
      <c r="K295" s="42"/>
    </row>
    <row r="296" spans="1:11" hidden="1">
      <c r="A296" s="103"/>
      <c r="B296" s="108" t="s">
        <v>278</v>
      </c>
      <c r="C296" s="103" t="s">
        <v>9</v>
      </c>
      <c r="D296" s="42">
        <v>4100</v>
      </c>
      <c r="E296" s="57">
        <v>4100</v>
      </c>
      <c r="F296" s="42"/>
      <c r="G296" s="156">
        <f t="shared" ref="G296:G297" si="59">+E296</f>
        <v>4100</v>
      </c>
      <c r="H296" s="156">
        <f t="shared" ref="H296:H297" si="60">+G296</f>
        <v>4100</v>
      </c>
      <c r="I296" s="57">
        <f t="shared" si="57"/>
        <v>100</v>
      </c>
      <c r="J296" s="57">
        <f t="shared" si="58"/>
        <v>100</v>
      </c>
      <c r="K296" s="42"/>
    </row>
    <row r="297" spans="1:11" hidden="1">
      <c r="A297" s="115"/>
      <c r="B297" s="108" t="s">
        <v>282</v>
      </c>
      <c r="C297" s="103" t="s">
        <v>9</v>
      </c>
      <c r="D297" s="42">
        <v>4167</v>
      </c>
      <c r="E297" s="43">
        <v>5958.9806619555766</v>
      </c>
      <c r="F297" s="42"/>
      <c r="G297" s="156">
        <f t="shared" si="59"/>
        <v>5958.9806619555766</v>
      </c>
      <c r="H297" s="156">
        <f t="shared" si="60"/>
        <v>5958.9806619555766</v>
      </c>
      <c r="I297" s="57">
        <f t="shared" si="57"/>
        <v>143.00409555928911</v>
      </c>
      <c r="J297" s="57">
        <f t="shared" si="58"/>
        <v>100</v>
      </c>
      <c r="K297" s="42"/>
    </row>
    <row r="298" spans="1:11" s="2" customFormat="1" hidden="1">
      <c r="A298" s="41"/>
      <c r="B298" s="41" t="str">
        <f>UPPER("Dịch vụ vận tải")</f>
        <v>DỊCH VỤ VẬN TẢI</v>
      </c>
      <c r="C298" s="276"/>
      <c r="D298" s="99"/>
      <c r="E298" s="99"/>
      <c r="F298" s="99"/>
      <c r="G298" s="99"/>
      <c r="H298" s="99"/>
      <c r="I298" s="100"/>
      <c r="J298" s="100"/>
      <c r="K298" s="99"/>
    </row>
    <row r="299" spans="1:11" hidden="1">
      <c r="A299" s="98"/>
      <c r="B299" s="119" t="str">
        <f>UPPER("Giá trị sản xuất (Giá CĐ 2010)")</f>
        <v>GIÁ TRỊ SẢN XUẤT (GIÁ CĐ 2010)</v>
      </c>
      <c r="C299" s="277" t="s">
        <v>9</v>
      </c>
      <c r="D299" s="100">
        <v>4139</v>
      </c>
      <c r="E299" s="120">
        <v>4139</v>
      </c>
      <c r="F299" s="99"/>
      <c r="G299" s="150">
        <f>+E299</f>
        <v>4139</v>
      </c>
      <c r="H299" s="150">
        <f>+G299</f>
        <v>4139</v>
      </c>
      <c r="I299" s="100">
        <f t="shared" ref="I299:I301" si="61">+G299/D299*100</f>
        <v>100</v>
      </c>
      <c r="J299" s="100">
        <f t="shared" ref="J299" si="62">+G299/E299*100</f>
        <v>100</v>
      </c>
      <c r="K299" s="42"/>
    </row>
    <row r="300" spans="1:11" s="313" customFormat="1" hidden="1">
      <c r="A300" s="187"/>
      <c r="B300" s="308" t="s">
        <v>288</v>
      </c>
      <c r="C300" s="309" t="str">
        <f>C299</f>
        <v>Tr. đồng</v>
      </c>
      <c r="D300" s="310">
        <v>1096</v>
      </c>
      <c r="E300" s="311">
        <v>1096</v>
      </c>
      <c r="F300" s="312"/>
      <c r="G300" s="310">
        <f>+E300</f>
        <v>1096</v>
      </c>
      <c r="H300" s="310">
        <f>+G300</f>
        <v>1096</v>
      </c>
      <c r="I300" s="310">
        <f t="shared" si="61"/>
        <v>100</v>
      </c>
      <c r="J300" s="310">
        <f t="shared" ref="J300:J301" si="63">+G300/E300*100</f>
        <v>100</v>
      </c>
      <c r="K300" s="312"/>
    </row>
    <row r="301" spans="1:11" s="313" customFormat="1" hidden="1">
      <c r="A301" s="187"/>
      <c r="B301" s="308" t="s">
        <v>289</v>
      </c>
      <c r="C301" s="309" t="str">
        <f>C299</f>
        <v>Tr. đồng</v>
      </c>
      <c r="D301" s="314">
        <f>+E301</f>
        <v>3043</v>
      </c>
      <c r="E301" s="311">
        <v>3043</v>
      </c>
      <c r="F301" s="312"/>
      <c r="G301" s="314">
        <f>+E301</f>
        <v>3043</v>
      </c>
      <c r="H301" s="314">
        <f>+G301</f>
        <v>3043</v>
      </c>
      <c r="I301" s="310">
        <f t="shared" si="61"/>
        <v>100</v>
      </c>
      <c r="J301" s="310">
        <f t="shared" si="63"/>
        <v>100</v>
      </c>
      <c r="K301" s="312"/>
    </row>
    <row r="302" spans="1:11" hidden="1">
      <c r="A302" s="98"/>
      <c r="B302" s="98" t="str">
        <f>UPPER("Sản phẩm chủ yếu")</f>
        <v>SẢN PHẨM CHỦ YẾU</v>
      </c>
      <c r="C302" s="105"/>
      <c r="D302" s="42"/>
      <c r="E302" s="121"/>
      <c r="F302" s="42"/>
      <c r="G302" s="42"/>
      <c r="H302" s="42"/>
      <c r="I302" s="57"/>
      <c r="J302" s="57"/>
      <c r="K302" s="42"/>
    </row>
    <row r="303" spans="1:11" ht="19.5" hidden="1">
      <c r="A303" s="98"/>
      <c r="B303" s="109" t="s">
        <v>290</v>
      </c>
      <c r="C303" s="110"/>
      <c r="D303" s="42"/>
      <c r="E303" s="122"/>
      <c r="F303" s="42"/>
      <c r="G303" s="42"/>
      <c r="H303" s="42"/>
      <c r="I303" s="57"/>
      <c r="J303" s="57"/>
      <c r="K303" s="42"/>
    </row>
    <row r="304" spans="1:11" ht="37.5" hidden="1">
      <c r="A304" s="101"/>
      <c r="B304" s="102" t="s">
        <v>291</v>
      </c>
      <c r="C304" s="191" t="s">
        <v>292</v>
      </c>
      <c r="D304" s="42"/>
      <c r="E304" s="123"/>
      <c r="F304" s="42"/>
      <c r="G304" s="42"/>
      <c r="H304" s="42"/>
      <c r="I304" s="57"/>
      <c r="J304" s="57"/>
      <c r="K304" s="42"/>
    </row>
    <row r="305" spans="1:11" ht="37.5" hidden="1">
      <c r="A305" s="101"/>
      <c r="B305" s="102" t="s">
        <v>293</v>
      </c>
      <c r="C305" s="191" t="s">
        <v>294</v>
      </c>
      <c r="D305" s="156">
        <f>+E305</f>
        <v>4869</v>
      </c>
      <c r="E305" s="122">
        <v>4869</v>
      </c>
      <c r="F305" s="42"/>
      <c r="G305" s="156">
        <f>+E305</f>
        <v>4869</v>
      </c>
      <c r="H305" s="156">
        <f>+G305</f>
        <v>4869</v>
      </c>
      <c r="I305" s="57">
        <f t="shared" ref="I305" si="64">+G305/D305*100</f>
        <v>100</v>
      </c>
      <c r="J305" s="57">
        <f t="shared" ref="J305" si="65">+G305/E305*100</f>
        <v>100</v>
      </c>
      <c r="K305" s="42"/>
    </row>
    <row r="306" spans="1:11" hidden="1">
      <c r="A306" s="98"/>
      <c r="B306" s="109" t="s">
        <v>288</v>
      </c>
      <c r="C306" s="105"/>
      <c r="D306" s="42"/>
      <c r="E306" s="121"/>
      <c r="F306" s="42"/>
      <c r="G306" s="42"/>
      <c r="H306" s="42"/>
      <c r="I306" s="57"/>
      <c r="J306" s="57"/>
      <c r="K306" s="42"/>
    </row>
    <row r="307" spans="1:11" ht="37.5" hidden="1">
      <c r="A307" s="60"/>
      <c r="B307" s="102" t="s">
        <v>295</v>
      </c>
      <c r="C307" s="61" t="s">
        <v>296</v>
      </c>
      <c r="D307" s="42"/>
      <c r="E307" s="121"/>
      <c r="F307" s="42"/>
      <c r="G307" s="165"/>
      <c r="H307" s="165"/>
      <c r="I307" s="57"/>
      <c r="J307" s="57"/>
      <c r="K307" s="42"/>
    </row>
    <row r="308" spans="1:11" ht="37.5" hidden="1">
      <c r="A308" s="101"/>
      <c r="B308" s="102" t="s">
        <v>297</v>
      </c>
      <c r="C308" s="191" t="s">
        <v>298</v>
      </c>
      <c r="D308" s="156">
        <f>+E308</f>
        <v>12174</v>
      </c>
      <c r="E308" s="122">
        <v>12174</v>
      </c>
      <c r="F308" s="42"/>
      <c r="G308" s="156">
        <f>+E308</f>
        <v>12174</v>
      </c>
      <c r="H308" s="156">
        <f>+G308</f>
        <v>12174</v>
      </c>
      <c r="I308" s="57">
        <f t="shared" ref="I308" si="66">+G308/D308*100</f>
        <v>100</v>
      </c>
      <c r="J308" s="57">
        <f t="shared" ref="J308" si="67">+G308/E308*100</f>
        <v>100</v>
      </c>
      <c r="K308" s="42"/>
    </row>
    <row r="309" spans="1:11" s="3" customFormat="1" hidden="1">
      <c r="A309" s="41"/>
      <c r="B309" s="41" t="str">
        <f>UPPER("Phát triển kinh tế tập thể")</f>
        <v>PHÁT TRIỂN KINH TẾ TẬP THỂ</v>
      </c>
      <c r="C309" s="41"/>
      <c r="D309" s="41"/>
      <c r="E309" s="41"/>
      <c r="F309" s="41"/>
      <c r="G309" s="41"/>
      <c r="H309" s="41"/>
      <c r="I309" s="245"/>
      <c r="J309" s="245"/>
      <c r="K309" s="41"/>
    </row>
    <row r="310" spans="1:11" s="2" customFormat="1" hidden="1">
      <c r="A310" s="124"/>
      <c r="B310" s="125" t="str">
        <f>("Tổng số hợp tác xã")</f>
        <v>Tổng số hợp tác xã</v>
      </c>
      <c r="C310" s="126" t="s">
        <v>299</v>
      </c>
      <c r="D310" s="99">
        <v>73</v>
      </c>
      <c r="E310" s="127">
        <v>74</v>
      </c>
      <c r="F310" s="99"/>
      <c r="G310" s="282">
        <f>+E310</f>
        <v>74</v>
      </c>
      <c r="H310" s="282">
        <f>+G310</f>
        <v>74</v>
      </c>
      <c r="I310" s="100">
        <f t="shared" ref="I310:I311" si="68">+G310/D310*100</f>
        <v>101.36986301369863</v>
      </c>
      <c r="J310" s="100">
        <f t="shared" ref="J310:J311" si="69">+G310/E310*100</f>
        <v>100</v>
      </c>
      <c r="K310" s="99"/>
    </row>
    <row r="311" spans="1:11" hidden="1">
      <c r="A311" s="128"/>
      <c r="B311" s="129" t="s">
        <v>300</v>
      </c>
      <c r="C311" s="130" t="s">
        <v>299</v>
      </c>
      <c r="D311" s="42">
        <v>1</v>
      </c>
      <c r="E311" s="131">
        <v>1</v>
      </c>
      <c r="F311" s="42"/>
      <c r="G311" s="239">
        <f>+E311</f>
        <v>1</v>
      </c>
      <c r="H311" s="239">
        <f>+G311</f>
        <v>1</v>
      </c>
      <c r="I311" s="57">
        <f t="shared" si="68"/>
        <v>100</v>
      </c>
      <c r="J311" s="57">
        <f t="shared" si="69"/>
        <v>100</v>
      </c>
      <c r="K311" s="42"/>
    </row>
    <row r="312" spans="1:11" s="2" customFormat="1" hidden="1">
      <c r="A312" s="124"/>
      <c r="B312" s="125" t="str">
        <f>("Số HTX giải thể")</f>
        <v>Số HTX giải thể</v>
      </c>
      <c r="C312" s="126" t="s">
        <v>299</v>
      </c>
      <c r="D312" s="99"/>
      <c r="E312" s="127"/>
      <c r="F312" s="99"/>
      <c r="G312" s="99"/>
      <c r="H312" s="99"/>
      <c r="I312" s="100"/>
      <c r="J312" s="100"/>
      <c r="K312" s="99"/>
    </row>
    <row r="313" spans="1:11" s="2" customFormat="1" hidden="1">
      <c r="A313" s="124"/>
      <c r="B313" s="125" t="str">
        <f>("Tổng số Liên hiệp hợp tác xã")</f>
        <v>Tổng số Liên hiệp hợp tác xã</v>
      </c>
      <c r="C313" s="126" t="s">
        <v>301</v>
      </c>
      <c r="D313" s="99"/>
      <c r="E313" s="127"/>
      <c r="F313" s="99"/>
      <c r="G313" s="99"/>
      <c r="H313" s="99"/>
      <c r="I313" s="100"/>
      <c r="J313" s="100"/>
      <c r="K313" s="99"/>
    </row>
    <row r="314" spans="1:11" hidden="1">
      <c r="A314" s="128"/>
      <c r="B314" s="129" t="s">
        <v>300</v>
      </c>
      <c r="C314" s="132" t="s">
        <v>301</v>
      </c>
      <c r="D314" s="42"/>
      <c r="E314" s="131"/>
      <c r="F314" s="42"/>
      <c r="G314" s="42"/>
      <c r="H314" s="42"/>
      <c r="I314" s="57"/>
      <c r="J314" s="57"/>
      <c r="K314" s="42"/>
    </row>
    <row r="315" spans="1:11" s="2" customFormat="1" hidden="1">
      <c r="A315" s="124"/>
      <c r="B315" s="125" t="str">
        <f>("Tổng số xã viên hợp tác xã")</f>
        <v>Tổng số xã viên hợp tác xã</v>
      </c>
      <c r="C315" s="124" t="s">
        <v>302</v>
      </c>
      <c r="D315" s="100">
        <v>1012</v>
      </c>
      <c r="E315" s="127">
        <v>1030</v>
      </c>
      <c r="F315" s="99"/>
      <c r="G315" s="282">
        <f>+E315</f>
        <v>1030</v>
      </c>
      <c r="H315" s="282">
        <f t="shared" ref="H315:H325" si="70">+G315</f>
        <v>1030</v>
      </c>
      <c r="I315" s="100">
        <f t="shared" ref="I315:I325" si="71">+G315/D315*100</f>
        <v>101.7786561264822</v>
      </c>
      <c r="J315" s="100">
        <f t="shared" ref="J315:J325" si="72">+G315/E315*100</f>
        <v>100</v>
      </c>
      <c r="K315" s="99"/>
    </row>
    <row r="316" spans="1:11" hidden="1">
      <c r="A316" s="133"/>
      <c r="B316" s="129" t="s">
        <v>303</v>
      </c>
      <c r="C316" s="128" t="s">
        <v>302</v>
      </c>
      <c r="D316" s="42">
        <v>8</v>
      </c>
      <c r="E316" s="134">
        <v>10</v>
      </c>
      <c r="F316" s="42"/>
      <c r="G316" s="239">
        <f t="shared" ref="G316:G325" si="73">+E316</f>
        <v>10</v>
      </c>
      <c r="H316" s="239">
        <f t="shared" si="70"/>
        <v>10</v>
      </c>
      <c r="I316" s="57">
        <f t="shared" si="71"/>
        <v>125</v>
      </c>
      <c r="J316" s="57">
        <f t="shared" si="72"/>
        <v>100</v>
      </c>
      <c r="K316" s="42"/>
    </row>
    <row r="317" spans="1:11" s="2" customFormat="1" hidden="1">
      <c r="A317" s="135"/>
      <c r="B317" s="136" t="str">
        <f>("Tổng doanh thu hợp tác xã")</f>
        <v>Tổng doanh thu hợp tác xã</v>
      </c>
      <c r="C317" s="137" t="s">
        <v>243</v>
      </c>
      <c r="D317" s="100">
        <v>36260</v>
      </c>
      <c r="E317" s="127">
        <v>39886</v>
      </c>
      <c r="F317" s="99"/>
      <c r="G317" s="282">
        <f t="shared" si="73"/>
        <v>39886</v>
      </c>
      <c r="H317" s="282">
        <f t="shared" si="70"/>
        <v>39886</v>
      </c>
      <c r="I317" s="100">
        <f t="shared" si="71"/>
        <v>110.00000000000001</v>
      </c>
      <c r="J317" s="100">
        <f t="shared" si="72"/>
        <v>100</v>
      </c>
      <c r="K317" s="99"/>
    </row>
    <row r="318" spans="1:11" hidden="1">
      <c r="A318" s="138"/>
      <c r="B318" s="139" t="s">
        <v>304</v>
      </c>
      <c r="C318" s="140" t="s">
        <v>243</v>
      </c>
      <c r="D318" s="57">
        <v>9750</v>
      </c>
      <c r="E318" s="131">
        <v>10725</v>
      </c>
      <c r="F318" s="42"/>
      <c r="G318" s="282">
        <f t="shared" si="73"/>
        <v>10725</v>
      </c>
      <c r="H318" s="239">
        <f t="shared" si="70"/>
        <v>10725</v>
      </c>
      <c r="I318" s="57">
        <f t="shared" si="71"/>
        <v>110.00000000000001</v>
      </c>
      <c r="J318" s="57">
        <f t="shared" si="72"/>
        <v>100</v>
      </c>
      <c r="K318" s="42"/>
    </row>
    <row r="319" spans="1:11" s="2" customFormat="1" hidden="1">
      <c r="A319" s="135"/>
      <c r="B319" s="136" t="str">
        <f>("Tổng số lãi trước thuế của hợp tác xã")</f>
        <v>Tổng số lãi trước thuế của hợp tác xã</v>
      </c>
      <c r="C319" s="137" t="s">
        <v>243</v>
      </c>
      <c r="D319" s="100">
        <v>12691</v>
      </c>
      <c r="E319" s="127">
        <v>13791</v>
      </c>
      <c r="F319" s="99"/>
      <c r="G319" s="282">
        <f t="shared" si="73"/>
        <v>13791</v>
      </c>
      <c r="H319" s="282">
        <f t="shared" si="70"/>
        <v>13791</v>
      </c>
      <c r="I319" s="100">
        <f t="shared" si="71"/>
        <v>108.66755968796784</v>
      </c>
      <c r="J319" s="100">
        <f t="shared" si="72"/>
        <v>100</v>
      </c>
      <c r="K319" s="99"/>
    </row>
    <row r="320" spans="1:11" s="2" customFormat="1" hidden="1">
      <c r="A320" s="124"/>
      <c r="B320" s="136" t="str">
        <f>("Tổng số cán bộ quản lý hợp tác xã")</f>
        <v>Tổng số cán bộ quản lý hợp tác xã</v>
      </c>
      <c r="C320" s="137" t="s">
        <v>55</v>
      </c>
      <c r="D320" s="99">
        <v>234</v>
      </c>
      <c r="E320" s="141">
        <v>240</v>
      </c>
      <c r="F320" s="99"/>
      <c r="G320" s="282">
        <f t="shared" si="73"/>
        <v>240</v>
      </c>
      <c r="H320" s="282">
        <f t="shared" si="70"/>
        <v>240</v>
      </c>
      <c r="I320" s="100">
        <f t="shared" si="71"/>
        <v>102.56410256410255</v>
      </c>
      <c r="J320" s="100">
        <f t="shared" si="72"/>
        <v>100</v>
      </c>
      <c r="K320" s="99"/>
    </row>
    <row r="321" spans="1:11" hidden="1">
      <c r="A321" s="138"/>
      <c r="B321" s="142" t="s">
        <v>305</v>
      </c>
      <c r="C321" s="143" t="s">
        <v>55</v>
      </c>
      <c r="D321" s="42">
        <v>46</v>
      </c>
      <c r="E321" s="144">
        <v>48</v>
      </c>
      <c r="F321" s="42"/>
      <c r="G321" s="282">
        <f t="shared" si="73"/>
        <v>48</v>
      </c>
      <c r="H321" s="239">
        <f t="shared" si="70"/>
        <v>48</v>
      </c>
      <c r="I321" s="57">
        <f t="shared" si="71"/>
        <v>104.34782608695652</v>
      </c>
      <c r="J321" s="57">
        <f t="shared" si="72"/>
        <v>100</v>
      </c>
      <c r="K321" s="42"/>
    </row>
    <row r="322" spans="1:11" hidden="1">
      <c r="A322" s="143"/>
      <c r="B322" s="145" t="s">
        <v>306</v>
      </c>
      <c r="C322" s="140" t="s">
        <v>55</v>
      </c>
      <c r="D322" s="42">
        <v>12</v>
      </c>
      <c r="E322" s="146">
        <v>13</v>
      </c>
      <c r="F322" s="42"/>
      <c r="G322" s="282">
        <f t="shared" si="73"/>
        <v>13</v>
      </c>
      <c r="H322" s="239">
        <f t="shared" si="70"/>
        <v>13</v>
      </c>
      <c r="I322" s="57">
        <f t="shared" si="71"/>
        <v>108.33333333333333</v>
      </c>
      <c r="J322" s="57">
        <f t="shared" si="72"/>
        <v>100</v>
      </c>
      <c r="K322" s="42"/>
    </row>
    <row r="323" spans="1:11" s="2" customFormat="1" hidden="1">
      <c r="A323" s="135"/>
      <c r="B323" s="136" t="str">
        <f>("Tổng số lao động trong HTX")</f>
        <v>Tổng số lao động trong HTX</v>
      </c>
      <c r="C323" s="137" t="s">
        <v>55</v>
      </c>
      <c r="D323" s="100">
        <v>1012</v>
      </c>
      <c r="E323" s="21">
        <v>1022</v>
      </c>
      <c r="F323" s="99"/>
      <c r="G323" s="282">
        <f t="shared" si="73"/>
        <v>1022</v>
      </c>
      <c r="H323" s="282">
        <f t="shared" si="70"/>
        <v>1022</v>
      </c>
      <c r="I323" s="100">
        <f t="shared" si="71"/>
        <v>100.98814229249011</v>
      </c>
      <c r="J323" s="100">
        <f t="shared" si="72"/>
        <v>100</v>
      </c>
      <c r="K323" s="99"/>
    </row>
    <row r="324" spans="1:11" hidden="1">
      <c r="A324" s="138"/>
      <c r="B324" s="139" t="s">
        <v>307</v>
      </c>
      <c r="C324" s="143" t="s">
        <v>55</v>
      </c>
      <c r="D324" s="57">
        <v>1012</v>
      </c>
      <c r="E324" s="57">
        <v>1022</v>
      </c>
      <c r="F324" s="42"/>
      <c r="G324" s="239">
        <f t="shared" si="73"/>
        <v>1022</v>
      </c>
      <c r="H324" s="239">
        <f t="shared" si="70"/>
        <v>1022</v>
      </c>
      <c r="I324" s="57">
        <f t="shared" si="71"/>
        <v>100.98814229249011</v>
      </c>
      <c r="J324" s="57">
        <f t="shared" si="72"/>
        <v>100</v>
      </c>
      <c r="K324" s="42"/>
    </row>
    <row r="325" spans="1:11" s="2" customFormat="1" hidden="1">
      <c r="A325" s="135"/>
      <c r="B325" s="147" t="str">
        <f>("Thu nhập bình quân một lao động của HTX")</f>
        <v>Thu nhập bình quân một lao động của HTX</v>
      </c>
      <c r="C325" s="124" t="s">
        <v>243</v>
      </c>
      <c r="D325" s="99">
        <v>37</v>
      </c>
      <c r="E325" s="127">
        <v>40</v>
      </c>
      <c r="F325" s="99"/>
      <c r="G325" s="282">
        <f t="shared" si="73"/>
        <v>40</v>
      </c>
      <c r="H325" s="282">
        <f t="shared" si="70"/>
        <v>40</v>
      </c>
      <c r="I325" s="100">
        <f t="shared" si="71"/>
        <v>108.10810810810811</v>
      </c>
      <c r="J325" s="100">
        <f t="shared" si="72"/>
        <v>100</v>
      </c>
      <c r="K325" s="99"/>
    </row>
    <row r="326" spans="1:11" s="3" customFormat="1" hidden="1">
      <c r="A326" s="41"/>
      <c r="B326" s="41" t="str">
        <f>UPPER("Xã hội - Lao động - Giải quyết việc làm")</f>
        <v>XÃ HỘI - LAO ĐỘNG - GIẢI QUYẾT VIỆC LÀM</v>
      </c>
      <c r="C326" s="41"/>
      <c r="D326" s="41"/>
      <c r="E326" s="41"/>
      <c r="F326" s="41"/>
      <c r="G326" s="41"/>
      <c r="H326" s="41"/>
      <c r="I326" s="245"/>
      <c r="J326" s="245"/>
      <c r="K326" s="41"/>
    </row>
    <row r="327" spans="1:11" hidden="1">
      <c r="A327" s="148"/>
      <c r="B327" s="149" t="str">
        <f>UPPER("Xóa đói giảm nghèo")</f>
        <v>XÓA ĐÓI GIẢM NGHÈO</v>
      </c>
      <c r="C327" s="278"/>
      <c r="D327" s="42"/>
      <c r="E327" s="57"/>
      <c r="F327" s="42"/>
      <c r="G327" s="42"/>
      <c r="H327" s="42"/>
      <c r="I327" s="57"/>
      <c r="J327" s="57"/>
      <c r="K327" s="42"/>
    </row>
    <row r="328" spans="1:11" s="2" customFormat="1" hidden="1">
      <c r="A328" s="91"/>
      <c r="B328" s="92" t="s">
        <v>309</v>
      </c>
      <c r="C328" s="91" t="s">
        <v>75</v>
      </c>
      <c r="D328" s="100">
        <v>13210</v>
      </c>
      <c r="E328" s="100">
        <v>13450</v>
      </c>
      <c r="F328" s="100"/>
      <c r="G328" s="100">
        <v>13110</v>
      </c>
      <c r="H328" s="100">
        <v>13350</v>
      </c>
      <c r="I328" s="100">
        <f>+G328/D328*100</f>
        <v>99.242997728993188</v>
      </c>
      <c r="J328" s="100">
        <f>+G328/E328*100</f>
        <v>97.472118959107817</v>
      </c>
      <c r="K328" s="99"/>
    </row>
    <row r="329" spans="1:11" s="2" customFormat="1" hidden="1">
      <c r="A329" s="91"/>
      <c r="B329" s="92" t="s">
        <v>310</v>
      </c>
      <c r="C329" s="91" t="s">
        <v>75</v>
      </c>
      <c r="D329" s="100">
        <v>2170</v>
      </c>
      <c r="E329" s="100">
        <v>1991</v>
      </c>
      <c r="F329" s="100"/>
      <c r="G329" s="100">
        <v>4397</v>
      </c>
      <c r="H329" s="100">
        <v>3958</v>
      </c>
      <c r="I329" s="100">
        <f>+G329/D329*100</f>
        <v>202.62672811059906</v>
      </c>
      <c r="J329" s="100">
        <f>+G329/E329*100</f>
        <v>220.84379708689102</v>
      </c>
      <c r="K329" s="99"/>
    </row>
    <row r="330" spans="1:11" s="2" customFormat="1" hidden="1">
      <c r="A330" s="91"/>
      <c r="B330" s="92" t="s">
        <v>311</v>
      </c>
      <c r="C330" s="91" t="s">
        <v>24</v>
      </c>
      <c r="D330" s="151">
        <v>16.43</v>
      </c>
      <c r="E330" s="151">
        <v>14.802973977695167</v>
      </c>
      <c r="F330" s="151"/>
      <c r="G330" s="151">
        <v>34</v>
      </c>
      <c r="H330" s="151">
        <v>30</v>
      </c>
      <c r="I330" s="100">
        <f>+G330/D330*100</f>
        <v>206.93852708460136</v>
      </c>
      <c r="J330" s="100">
        <f>+G330/E330*100</f>
        <v>229.68357609241585</v>
      </c>
      <c r="K330" s="99"/>
    </row>
    <row r="331" spans="1:11" ht="37.5" hidden="1">
      <c r="A331" s="69"/>
      <c r="B331" s="152" t="s">
        <v>312</v>
      </c>
      <c r="C331" s="69" t="s">
        <v>24</v>
      </c>
      <c r="D331" s="116"/>
      <c r="E331" s="116">
        <v>17.53</v>
      </c>
      <c r="F331" s="116"/>
      <c r="G331" s="116">
        <v>92.52</v>
      </c>
      <c r="H331" s="116">
        <v>90</v>
      </c>
      <c r="I331" s="57"/>
      <c r="J331" s="57">
        <f t="shared" ref="J331:J345" si="74">+G331/E331*100</f>
        <v>527.78094694808897</v>
      </c>
      <c r="K331" s="42"/>
    </row>
    <row r="332" spans="1:11" s="2" customFormat="1" hidden="1">
      <c r="A332" s="91"/>
      <c r="B332" s="92" t="s">
        <v>313</v>
      </c>
      <c r="C332" s="91" t="s">
        <v>24</v>
      </c>
      <c r="D332" s="151">
        <v>3.89</v>
      </c>
      <c r="E332" s="151">
        <v>2.42</v>
      </c>
      <c r="F332" s="151"/>
      <c r="G332" s="151">
        <v>4.3</v>
      </c>
      <c r="H332" s="151">
        <v>4.3</v>
      </c>
      <c r="I332" s="100">
        <f t="shared" ref="I332:I345" si="75">+G332/D332*100</f>
        <v>110.53984575835474</v>
      </c>
      <c r="J332" s="100">
        <f t="shared" si="74"/>
        <v>177.68595041322314</v>
      </c>
      <c r="K332" s="99"/>
    </row>
    <row r="333" spans="1:11" hidden="1">
      <c r="A333" s="61"/>
      <c r="B333" s="152" t="s">
        <v>314</v>
      </c>
      <c r="C333" s="61"/>
      <c r="D333" s="116"/>
      <c r="E333" s="116">
        <v>2.48</v>
      </c>
      <c r="F333" s="116"/>
      <c r="G333" s="116">
        <v>2.5</v>
      </c>
      <c r="H333" s="116">
        <v>2.7</v>
      </c>
      <c r="I333" s="57"/>
      <c r="J333" s="57">
        <f t="shared" si="74"/>
        <v>100.80645161290323</v>
      </c>
      <c r="K333" s="42"/>
    </row>
    <row r="334" spans="1:11" hidden="1">
      <c r="A334" s="153"/>
      <c r="B334" s="154" t="s">
        <v>315</v>
      </c>
      <c r="C334" s="153"/>
      <c r="D334" s="116"/>
      <c r="E334" s="116">
        <v>2.42</v>
      </c>
      <c r="F334" s="116"/>
      <c r="G334" s="116"/>
      <c r="H334" s="116"/>
      <c r="I334" s="57"/>
      <c r="J334" s="57">
        <f t="shared" si="74"/>
        <v>0</v>
      </c>
      <c r="K334" s="42"/>
    </row>
    <row r="335" spans="1:11" s="2" customFormat="1" hidden="1">
      <c r="A335" s="91"/>
      <c r="B335" s="92" t="s">
        <v>316</v>
      </c>
      <c r="C335" s="91" t="s">
        <v>75</v>
      </c>
      <c r="D335" s="100">
        <v>307</v>
      </c>
      <c r="E335" s="100">
        <v>381</v>
      </c>
      <c r="F335" s="100"/>
      <c r="G335" s="100">
        <v>524</v>
      </c>
      <c r="H335" s="100">
        <v>534</v>
      </c>
      <c r="I335" s="100">
        <f t="shared" si="75"/>
        <v>170.68403908794789</v>
      </c>
      <c r="J335" s="100">
        <f t="shared" si="74"/>
        <v>137.53280839895012</v>
      </c>
      <c r="K335" s="99"/>
    </row>
    <row r="336" spans="1:11" s="2" customFormat="1" hidden="1">
      <c r="A336" s="91"/>
      <c r="B336" s="92" t="s">
        <v>317</v>
      </c>
      <c r="C336" s="91" t="s">
        <v>75</v>
      </c>
      <c r="D336" s="100"/>
      <c r="E336" s="100">
        <v>767</v>
      </c>
      <c r="F336" s="100"/>
      <c r="G336" s="100">
        <v>1175</v>
      </c>
      <c r="H336" s="100">
        <v>1210</v>
      </c>
      <c r="I336" s="100"/>
      <c r="J336" s="100">
        <f t="shared" si="74"/>
        <v>153.19426336375489</v>
      </c>
      <c r="K336" s="99"/>
    </row>
    <row r="337" spans="1:11" s="2" customFormat="1" hidden="1">
      <c r="A337" s="91"/>
      <c r="B337" s="92" t="s">
        <v>318</v>
      </c>
      <c r="C337" s="91" t="s">
        <v>75</v>
      </c>
      <c r="D337" s="100">
        <v>57</v>
      </c>
      <c r="E337" s="100">
        <v>61</v>
      </c>
      <c r="F337" s="100"/>
      <c r="G337" s="100">
        <v>129</v>
      </c>
      <c r="H337" s="100">
        <v>95</v>
      </c>
      <c r="I337" s="100">
        <f t="shared" si="75"/>
        <v>226.31578947368419</v>
      </c>
      <c r="J337" s="100">
        <f t="shared" si="74"/>
        <v>211.47540983606555</v>
      </c>
      <c r="K337" s="99"/>
    </row>
    <row r="338" spans="1:11" s="2" customFormat="1" hidden="1">
      <c r="A338" s="91"/>
      <c r="B338" s="92" t="s">
        <v>319</v>
      </c>
      <c r="C338" s="91" t="s">
        <v>24</v>
      </c>
      <c r="D338" s="151"/>
      <c r="E338" s="151">
        <v>5.7026022304832713</v>
      </c>
      <c r="F338" s="151"/>
      <c r="G338" s="151">
        <v>8.35</v>
      </c>
      <c r="H338" s="151">
        <v>8.9600000000000009</v>
      </c>
      <c r="I338" s="100"/>
      <c r="J338" s="100">
        <f t="shared" si="74"/>
        <v>146.42438070404171</v>
      </c>
      <c r="K338" s="99"/>
    </row>
    <row r="339" spans="1:11" hidden="1">
      <c r="A339" s="61"/>
      <c r="B339" s="60" t="s">
        <v>320</v>
      </c>
      <c r="C339" s="61" t="s">
        <v>75</v>
      </c>
      <c r="D339" s="42"/>
      <c r="E339" s="57">
        <v>3</v>
      </c>
      <c r="F339" s="42"/>
      <c r="G339" s="42"/>
      <c r="H339" s="42"/>
      <c r="I339" s="100" t="e">
        <f t="shared" si="75"/>
        <v>#DIV/0!</v>
      </c>
      <c r="J339" s="100">
        <f t="shared" si="74"/>
        <v>0</v>
      </c>
      <c r="K339" s="42"/>
    </row>
    <row r="340" spans="1:11" hidden="1">
      <c r="A340" s="61"/>
      <c r="B340" s="60" t="s">
        <v>316</v>
      </c>
      <c r="C340" s="61" t="s">
        <v>75</v>
      </c>
      <c r="D340" s="42"/>
      <c r="E340" s="57">
        <v>442</v>
      </c>
      <c r="F340" s="42"/>
      <c r="G340" s="42"/>
      <c r="H340" s="42"/>
      <c r="I340" s="100" t="e">
        <f t="shared" si="75"/>
        <v>#DIV/0!</v>
      </c>
      <c r="J340" s="100">
        <f t="shared" si="74"/>
        <v>0</v>
      </c>
      <c r="K340" s="42"/>
    </row>
    <row r="341" spans="1:11" hidden="1">
      <c r="A341" s="61"/>
      <c r="B341" s="60" t="s">
        <v>321</v>
      </c>
      <c r="C341" s="61" t="s">
        <v>75</v>
      </c>
      <c r="D341" s="42"/>
      <c r="E341" s="57">
        <v>396.3</v>
      </c>
      <c r="F341" s="42"/>
      <c r="G341" s="42"/>
      <c r="H341" s="42"/>
      <c r="I341" s="100" t="e">
        <f t="shared" si="75"/>
        <v>#DIV/0!</v>
      </c>
      <c r="J341" s="100">
        <f t="shared" si="74"/>
        <v>0</v>
      </c>
      <c r="K341" s="42"/>
    </row>
    <row r="342" spans="1:11" hidden="1">
      <c r="A342" s="61"/>
      <c r="B342" s="60" t="s">
        <v>322</v>
      </c>
      <c r="C342" s="61" t="s">
        <v>75</v>
      </c>
      <c r="D342" s="42"/>
      <c r="E342" s="57"/>
      <c r="F342" s="42"/>
      <c r="G342" s="42"/>
      <c r="H342" s="42"/>
      <c r="I342" s="100" t="e">
        <f t="shared" si="75"/>
        <v>#DIV/0!</v>
      </c>
      <c r="J342" s="100" t="e">
        <f t="shared" si="74"/>
        <v>#DIV/0!</v>
      </c>
      <c r="K342" s="42"/>
    </row>
    <row r="343" spans="1:11" hidden="1">
      <c r="A343" s="61"/>
      <c r="B343" s="60" t="s">
        <v>323</v>
      </c>
      <c r="C343" s="61" t="s">
        <v>75</v>
      </c>
      <c r="D343" s="42"/>
      <c r="E343" s="57"/>
      <c r="F343" s="42"/>
      <c r="G343" s="42"/>
      <c r="H343" s="42"/>
      <c r="I343" s="100" t="e">
        <f t="shared" si="75"/>
        <v>#DIV/0!</v>
      </c>
      <c r="J343" s="100" t="e">
        <f t="shared" si="74"/>
        <v>#DIV/0!</v>
      </c>
      <c r="K343" s="42"/>
    </row>
    <row r="344" spans="1:11" hidden="1">
      <c r="A344" s="61"/>
      <c r="B344" s="60" t="s">
        <v>324</v>
      </c>
      <c r="C344" s="61" t="s">
        <v>24</v>
      </c>
      <c r="D344" s="42"/>
      <c r="E344" s="57">
        <v>3.5</v>
      </c>
      <c r="F344" s="42"/>
      <c r="G344" s="42"/>
      <c r="H344" s="42"/>
      <c r="I344" s="100" t="e">
        <f t="shared" si="75"/>
        <v>#DIV/0!</v>
      </c>
      <c r="J344" s="100">
        <f t="shared" si="74"/>
        <v>0</v>
      </c>
      <c r="K344" s="42"/>
    </row>
    <row r="345" spans="1:11" hidden="1">
      <c r="A345" s="61"/>
      <c r="B345" s="60" t="s">
        <v>325</v>
      </c>
      <c r="C345" s="61" t="s">
        <v>75</v>
      </c>
      <c r="D345" s="42"/>
      <c r="E345" s="57">
        <v>57</v>
      </c>
      <c r="F345" s="42"/>
      <c r="G345" s="42"/>
      <c r="H345" s="42"/>
      <c r="I345" s="100" t="e">
        <f t="shared" si="75"/>
        <v>#DIV/0!</v>
      </c>
      <c r="J345" s="100">
        <f t="shared" si="74"/>
        <v>0</v>
      </c>
      <c r="K345" s="42"/>
    </row>
    <row r="346" spans="1:11" hidden="1">
      <c r="A346" s="91"/>
      <c r="B346" s="92" t="str">
        <f>UPPER("Cung cấp các dịch vụ CSHT thiết yếu ")</f>
        <v xml:space="preserve">CUNG CẤP CÁC DỊCH VỤ CSHT THIẾT YẾU </v>
      </c>
      <c r="C346" s="91"/>
      <c r="D346" s="42"/>
      <c r="E346" s="57"/>
      <c r="F346" s="42"/>
      <c r="G346" s="42"/>
      <c r="H346" s="42"/>
      <c r="I346" s="57"/>
      <c r="J346" s="57"/>
      <c r="K346" s="42"/>
    </row>
    <row r="347" spans="1:11" hidden="1">
      <c r="A347" s="61"/>
      <c r="B347" s="60" t="s">
        <v>326</v>
      </c>
      <c r="C347" s="61" t="s">
        <v>134</v>
      </c>
      <c r="D347" s="42">
        <v>12</v>
      </c>
      <c r="E347" s="57">
        <v>12</v>
      </c>
      <c r="F347" s="42"/>
      <c r="G347" s="156">
        <f>+E347</f>
        <v>12</v>
      </c>
      <c r="H347" s="156">
        <f>+G347</f>
        <v>12</v>
      </c>
      <c r="I347" s="57">
        <f t="shared" ref="I347:I361" si="76">+G347/D347*100</f>
        <v>100</v>
      </c>
      <c r="J347" s="57">
        <f t="shared" ref="J347:J362" si="77">+G347/E347*100</f>
        <v>100</v>
      </c>
      <c r="K347" s="42"/>
    </row>
    <row r="348" spans="1:11" hidden="1">
      <c r="A348" s="61"/>
      <c r="B348" s="60" t="s">
        <v>327</v>
      </c>
      <c r="C348" s="61" t="s">
        <v>72</v>
      </c>
      <c r="D348" s="42">
        <v>11</v>
      </c>
      <c r="E348" s="57">
        <v>11</v>
      </c>
      <c r="F348" s="42"/>
      <c r="G348" s="156">
        <f t="shared" ref="G348:G362" si="78">+E348</f>
        <v>11</v>
      </c>
      <c r="H348" s="156">
        <f>+G348</f>
        <v>11</v>
      </c>
      <c r="I348" s="57">
        <f t="shared" si="76"/>
        <v>100</v>
      </c>
      <c r="J348" s="57">
        <f t="shared" si="77"/>
        <v>100</v>
      </c>
      <c r="K348" s="42"/>
    </row>
    <row r="349" spans="1:11" hidden="1">
      <c r="A349" s="61"/>
      <c r="B349" s="152" t="s">
        <v>328</v>
      </c>
      <c r="C349" s="69" t="s">
        <v>72</v>
      </c>
      <c r="D349" s="42">
        <v>7</v>
      </c>
      <c r="E349" s="57">
        <v>6</v>
      </c>
      <c r="F349" s="42"/>
      <c r="G349" s="156">
        <f t="shared" si="78"/>
        <v>6</v>
      </c>
      <c r="H349" s="156">
        <f>+G349</f>
        <v>6</v>
      </c>
      <c r="I349" s="57">
        <f t="shared" si="76"/>
        <v>85.714285714285708</v>
      </c>
      <c r="J349" s="57">
        <f t="shared" si="77"/>
        <v>100</v>
      </c>
      <c r="K349" s="42"/>
    </row>
    <row r="350" spans="1:11" hidden="1">
      <c r="A350" s="61"/>
      <c r="B350" s="60" t="s">
        <v>329</v>
      </c>
      <c r="C350" s="61" t="s">
        <v>330</v>
      </c>
      <c r="D350" s="42">
        <v>8</v>
      </c>
      <c r="E350" s="57">
        <v>6</v>
      </c>
      <c r="F350" s="42"/>
      <c r="G350" s="156">
        <f t="shared" si="78"/>
        <v>6</v>
      </c>
      <c r="H350" s="42"/>
      <c r="I350" s="57">
        <f t="shared" si="76"/>
        <v>75</v>
      </c>
      <c r="J350" s="57">
        <f t="shared" si="77"/>
        <v>100</v>
      </c>
      <c r="K350" s="42"/>
    </row>
    <row r="351" spans="1:11" hidden="1">
      <c r="A351" s="61"/>
      <c r="B351" s="60" t="s">
        <v>71</v>
      </c>
      <c r="C351" s="61" t="s">
        <v>72</v>
      </c>
      <c r="D351" s="42">
        <v>11</v>
      </c>
      <c r="E351" s="57">
        <v>11</v>
      </c>
      <c r="F351" s="42"/>
      <c r="G351" s="156">
        <f t="shared" si="78"/>
        <v>11</v>
      </c>
      <c r="H351" s="156">
        <f>+G351</f>
        <v>11</v>
      </c>
      <c r="I351" s="57">
        <f t="shared" si="76"/>
        <v>100</v>
      </c>
      <c r="J351" s="57">
        <f t="shared" si="77"/>
        <v>100</v>
      </c>
      <c r="K351" s="42"/>
    </row>
    <row r="352" spans="1:11" hidden="1">
      <c r="A352" s="61"/>
      <c r="B352" s="60" t="s">
        <v>331</v>
      </c>
      <c r="C352" s="61" t="s">
        <v>24</v>
      </c>
      <c r="D352" s="42">
        <v>100</v>
      </c>
      <c r="E352" s="57">
        <v>100</v>
      </c>
      <c r="F352" s="42"/>
      <c r="G352" s="156">
        <f t="shared" si="78"/>
        <v>100</v>
      </c>
      <c r="H352" s="156">
        <f>+G352</f>
        <v>100</v>
      </c>
      <c r="I352" s="57">
        <f t="shared" si="76"/>
        <v>100</v>
      </c>
      <c r="J352" s="57">
        <f t="shared" si="77"/>
        <v>100</v>
      </c>
      <c r="K352" s="42"/>
    </row>
    <row r="353" spans="1:11" hidden="1">
      <c r="A353" s="61"/>
      <c r="B353" s="60" t="s">
        <v>332</v>
      </c>
      <c r="C353" s="61" t="s">
        <v>72</v>
      </c>
      <c r="D353" s="42">
        <v>11</v>
      </c>
      <c r="E353" s="57">
        <v>11</v>
      </c>
      <c r="F353" s="42"/>
      <c r="G353" s="156">
        <f t="shared" si="78"/>
        <v>11</v>
      </c>
      <c r="H353" s="156">
        <f t="shared" ref="H353:H355" si="79">+G353</f>
        <v>11</v>
      </c>
      <c r="I353" s="57">
        <f t="shared" si="76"/>
        <v>100</v>
      </c>
      <c r="J353" s="57">
        <f t="shared" si="77"/>
        <v>100</v>
      </c>
      <c r="K353" s="42"/>
    </row>
    <row r="354" spans="1:11" hidden="1">
      <c r="A354" s="61"/>
      <c r="B354" s="60" t="s">
        <v>332</v>
      </c>
      <c r="C354" s="61" t="s">
        <v>24</v>
      </c>
      <c r="D354" s="42">
        <v>100</v>
      </c>
      <c r="E354" s="57">
        <v>100</v>
      </c>
      <c r="F354" s="42"/>
      <c r="G354" s="156">
        <f t="shared" si="78"/>
        <v>100</v>
      </c>
      <c r="H354" s="156">
        <f t="shared" si="79"/>
        <v>100</v>
      </c>
      <c r="I354" s="57">
        <f t="shared" si="76"/>
        <v>100</v>
      </c>
      <c r="J354" s="57">
        <f t="shared" si="77"/>
        <v>100</v>
      </c>
      <c r="K354" s="42"/>
    </row>
    <row r="355" spans="1:11" hidden="1">
      <c r="A355" s="61"/>
      <c r="B355" s="60" t="s">
        <v>333</v>
      </c>
      <c r="C355" s="61" t="s">
        <v>24</v>
      </c>
      <c r="D355" s="42">
        <v>100</v>
      </c>
      <c r="E355" s="57">
        <v>100</v>
      </c>
      <c r="F355" s="42"/>
      <c r="G355" s="156">
        <f t="shared" si="78"/>
        <v>100</v>
      </c>
      <c r="H355" s="156">
        <f t="shared" si="79"/>
        <v>100</v>
      </c>
      <c r="I355" s="57">
        <f t="shared" si="76"/>
        <v>100</v>
      </c>
      <c r="J355" s="57">
        <f t="shared" si="77"/>
        <v>100</v>
      </c>
      <c r="K355" s="42"/>
    </row>
    <row r="356" spans="1:11" hidden="1">
      <c r="A356" s="61"/>
      <c r="B356" s="60" t="s">
        <v>334</v>
      </c>
      <c r="C356" s="61" t="s">
        <v>24</v>
      </c>
      <c r="D356" s="42">
        <v>96</v>
      </c>
      <c r="E356" s="57">
        <v>97</v>
      </c>
      <c r="F356" s="42"/>
      <c r="G356" s="156">
        <f t="shared" si="78"/>
        <v>97</v>
      </c>
      <c r="H356" s="156">
        <v>98</v>
      </c>
      <c r="I356" s="57">
        <f t="shared" si="76"/>
        <v>101.04166666666667</v>
      </c>
      <c r="J356" s="57">
        <f t="shared" si="77"/>
        <v>100</v>
      </c>
      <c r="K356" s="42"/>
    </row>
    <row r="357" spans="1:11" hidden="1">
      <c r="A357" s="61"/>
      <c r="B357" s="60" t="s">
        <v>335</v>
      </c>
      <c r="C357" s="61" t="s">
        <v>72</v>
      </c>
      <c r="D357" s="42">
        <v>12</v>
      </c>
      <c r="E357" s="57">
        <v>12</v>
      </c>
      <c r="F357" s="42"/>
      <c r="G357" s="156">
        <f t="shared" si="78"/>
        <v>12</v>
      </c>
      <c r="H357" s="42">
        <v>12</v>
      </c>
      <c r="I357" s="57">
        <f t="shared" si="76"/>
        <v>100</v>
      </c>
      <c r="J357" s="57">
        <f t="shared" si="77"/>
        <v>100</v>
      </c>
      <c r="K357" s="42"/>
    </row>
    <row r="358" spans="1:11" hidden="1">
      <c r="A358" s="61"/>
      <c r="B358" s="60" t="s">
        <v>336</v>
      </c>
      <c r="C358" s="61" t="s">
        <v>24</v>
      </c>
      <c r="D358" s="42">
        <v>100</v>
      </c>
      <c r="E358" s="57">
        <v>100</v>
      </c>
      <c r="F358" s="42"/>
      <c r="G358" s="156">
        <f t="shared" si="78"/>
        <v>100</v>
      </c>
      <c r="H358" s="42">
        <v>100</v>
      </c>
      <c r="I358" s="57">
        <f t="shared" si="76"/>
        <v>100</v>
      </c>
      <c r="J358" s="57">
        <f t="shared" si="77"/>
        <v>100</v>
      </c>
      <c r="K358" s="42"/>
    </row>
    <row r="359" spans="1:11" hidden="1">
      <c r="A359" s="61"/>
      <c r="B359" s="60" t="s">
        <v>337</v>
      </c>
      <c r="C359" s="61" t="s">
        <v>134</v>
      </c>
      <c r="D359" s="42">
        <v>12</v>
      </c>
      <c r="E359" s="57">
        <v>12</v>
      </c>
      <c r="F359" s="42"/>
      <c r="G359" s="156">
        <f t="shared" si="78"/>
        <v>12</v>
      </c>
      <c r="H359" s="42">
        <v>12</v>
      </c>
      <c r="I359" s="57">
        <f t="shared" si="76"/>
        <v>100</v>
      </c>
      <c r="J359" s="57">
        <f t="shared" si="77"/>
        <v>100</v>
      </c>
      <c r="K359" s="42"/>
    </row>
    <row r="360" spans="1:11" hidden="1">
      <c r="A360" s="61"/>
      <c r="B360" s="60" t="s">
        <v>338</v>
      </c>
      <c r="C360" s="61" t="s">
        <v>75</v>
      </c>
      <c r="D360" s="42"/>
      <c r="E360" s="57">
        <v>12710</v>
      </c>
      <c r="F360" s="42"/>
      <c r="G360" s="156">
        <f t="shared" si="78"/>
        <v>12710</v>
      </c>
      <c r="H360" s="302">
        <v>12750</v>
      </c>
      <c r="I360" s="57"/>
      <c r="J360" s="57">
        <f t="shared" si="77"/>
        <v>100</v>
      </c>
      <c r="K360" s="42"/>
    </row>
    <row r="361" spans="1:11" hidden="1">
      <c r="A361" s="61"/>
      <c r="B361" s="60" t="s">
        <v>339</v>
      </c>
      <c r="C361" s="61" t="s">
        <v>24</v>
      </c>
      <c r="D361" s="42">
        <v>92</v>
      </c>
      <c r="E361" s="57">
        <v>97</v>
      </c>
      <c r="F361" s="42"/>
      <c r="G361" s="156">
        <f t="shared" si="78"/>
        <v>97</v>
      </c>
      <c r="H361" s="301">
        <v>98</v>
      </c>
      <c r="I361" s="57">
        <f t="shared" si="76"/>
        <v>105.43478260869566</v>
      </c>
      <c r="J361" s="57">
        <f t="shared" si="77"/>
        <v>100</v>
      </c>
      <c r="K361" s="42"/>
    </row>
    <row r="362" spans="1:11" hidden="1">
      <c r="A362" s="61"/>
      <c r="B362" s="60" t="s">
        <v>340</v>
      </c>
      <c r="C362" s="61" t="s">
        <v>24</v>
      </c>
      <c r="D362" s="42"/>
      <c r="E362" s="57">
        <v>88</v>
      </c>
      <c r="F362" s="42"/>
      <c r="G362" s="156">
        <f t="shared" si="78"/>
        <v>88</v>
      </c>
      <c r="H362" s="301">
        <v>91</v>
      </c>
      <c r="I362" s="57"/>
      <c r="J362" s="57">
        <f t="shared" si="77"/>
        <v>100</v>
      </c>
      <c r="K362" s="42"/>
    </row>
    <row r="363" spans="1:11" hidden="1">
      <c r="A363" s="91"/>
      <c r="B363" s="92" t="str">
        <f>UPPER("Tạo việc làm")</f>
        <v>TẠO VIỆC LÀM</v>
      </c>
      <c r="C363" s="91"/>
      <c r="D363" s="42"/>
      <c r="E363" s="57"/>
      <c r="F363" s="42"/>
      <c r="G363" s="42"/>
      <c r="H363" s="42"/>
      <c r="I363" s="57"/>
      <c r="J363" s="57"/>
      <c r="K363" s="42"/>
    </row>
    <row r="364" spans="1:11" s="2" customFormat="1" hidden="1">
      <c r="A364" s="91"/>
      <c r="B364" s="155" t="s">
        <v>592</v>
      </c>
      <c r="C364" s="91" t="s">
        <v>55</v>
      </c>
      <c r="D364" s="100">
        <v>37888</v>
      </c>
      <c r="E364" s="100">
        <v>39205</v>
      </c>
      <c r="F364" s="100"/>
      <c r="G364" s="100">
        <v>39205</v>
      </c>
      <c r="H364" s="100">
        <v>40522</v>
      </c>
      <c r="I364" s="100">
        <f>+G364/D364*100</f>
        <v>103.47603462837837</v>
      </c>
      <c r="J364" s="100">
        <f>+G364/E364*100</f>
        <v>100</v>
      </c>
      <c r="K364" s="99"/>
    </row>
    <row r="365" spans="1:11" hidden="1">
      <c r="A365" s="61"/>
      <c r="B365" s="60" t="s">
        <v>341</v>
      </c>
      <c r="C365" s="61" t="s">
        <v>24</v>
      </c>
      <c r="D365" s="57">
        <f>+D364/D421*100</f>
        <v>59.865063439144237</v>
      </c>
      <c r="E365" s="57">
        <v>60.68</v>
      </c>
      <c r="F365" s="57"/>
      <c r="G365" s="57">
        <v>61</v>
      </c>
      <c r="H365" s="57">
        <f>+H364/H421*100</f>
        <v>61.510671240778414</v>
      </c>
      <c r="I365" s="100"/>
      <c r="J365" s="100">
        <f t="shared" ref="J365:J393" si="80">+G365/E365*100</f>
        <v>100.5273566249176</v>
      </c>
      <c r="K365" s="42"/>
    </row>
    <row r="366" spans="1:11" hidden="1">
      <c r="A366" s="61"/>
      <c r="B366" s="60" t="s">
        <v>342</v>
      </c>
      <c r="C366" s="61" t="s">
        <v>55</v>
      </c>
      <c r="D366" s="57">
        <f>+D367+D368</f>
        <v>37888</v>
      </c>
      <c r="E366" s="57">
        <f t="shared" ref="E366:H366" si="81">+E367+E368</f>
        <v>39205</v>
      </c>
      <c r="F366" s="57">
        <f t="shared" si="81"/>
        <v>0</v>
      </c>
      <c r="G366" s="57">
        <f t="shared" si="81"/>
        <v>39205</v>
      </c>
      <c r="H366" s="57">
        <f t="shared" si="81"/>
        <v>40522</v>
      </c>
      <c r="I366" s="57">
        <f t="shared" ref="I366:I393" si="82">+G366/D366*100</f>
        <v>103.47603462837837</v>
      </c>
      <c r="J366" s="57">
        <f t="shared" si="80"/>
        <v>100</v>
      </c>
      <c r="K366" s="42"/>
    </row>
    <row r="367" spans="1:11" hidden="1">
      <c r="A367" s="61"/>
      <c r="B367" s="60" t="s">
        <v>343</v>
      </c>
      <c r="C367" s="61" t="s">
        <v>55</v>
      </c>
      <c r="D367" s="42">
        <v>3861</v>
      </c>
      <c r="E367" s="57">
        <v>4116</v>
      </c>
      <c r="F367" s="42"/>
      <c r="G367" s="156">
        <f>+E367</f>
        <v>4116</v>
      </c>
      <c r="H367" s="57">
        <v>4371</v>
      </c>
      <c r="I367" s="57">
        <f t="shared" si="82"/>
        <v>106.6045066045066</v>
      </c>
      <c r="J367" s="57">
        <f t="shared" si="80"/>
        <v>100</v>
      </c>
      <c r="K367" s="42"/>
    </row>
    <row r="368" spans="1:11" hidden="1">
      <c r="A368" s="61"/>
      <c r="B368" s="60" t="s">
        <v>344</v>
      </c>
      <c r="C368" s="61" t="s">
        <v>55</v>
      </c>
      <c r="D368" s="42">
        <v>34027</v>
      </c>
      <c r="E368" s="57">
        <v>35089</v>
      </c>
      <c r="F368" s="42"/>
      <c r="G368" s="156">
        <f>+E368</f>
        <v>35089</v>
      </c>
      <c r="H368" s="57">
        <v>36151</v>
      </c>
      <c r="I368" s="57">
        <f t="shared" si="82"/>
        <v>103.1210509301437</v>
      </c>
      <c r="J368" s="57">
        <f t="shared" si="80"/>
        <v>100</v>
      </c>
      <c r="K368" s="42"/>
    </row>
    <row r="369" spans="1:11" s="2" customFormat="1" ht="37.5" hidden="1">
      <c r="A369" s="91"/>
      <c r="B369" s="155" t="s">
        <v>345</v>
      </c>
      <c r="C369" s="91" t="s">
        <v>55</v>
      </c>
      <c r="D369" s="100">
        <v>35236</v>
      </c>
      <c r="E369" s="100">
        <v>38795</v>
      </c>
      <c r="F369" s="99"/>
      <c r="G369" s="150">
        <f>+E369</f>
        <v>38795</v>
      </c>
      <c r="H369" s="100">
        <v>38755</v>
      </c>
      <c r="I369" s="100">
        <f t="shared" si="82"/>
        <v>110.1004654330798</v>
      </c>
      <c r="J369" s="100">
        <f t="shared" si="80"/>
        <v>100</v>
      </c>
      <c r="K369" s="99"/>
    </row>
    <row r="370" spans="1:11" s="4" customFormat="1" hidden="1">
      <c r="A370" s="69"/>
      <c r="B370" s="152" t="s">
        <v>346</v>
      </c>
      <c r="C370" s="69"/>
      <c r="D370" s="65"/>
      <c r="E370" s="157"/>
      <c r="F370" s="65"/>
      <c r="G370" s="65"/>
      <c r="H370" s="65"/>
      <c r="I370" s="100"/>
      <c r="J370" s="100"/>
      <c r="K370" s="65"/>
    </row>
    <row r="371" spans="1:11" s="4" customFormat="1" hidden="1">
      <c r="A371" s="69"/>
      <c r="B371" s="152" t="s">
        <v>347</v>
      </c>
      <c r="C371" s="69" t="s">
        <v>24</v>
      </c>
      <c r="D371" s="65">
        <v>86.8</v>
      </c>
      <c r="E371" s="158">
        <v>86.6</v>
      </c>
      <c r="F371" s="65"/>
      <c r="G371" s="65">
        <v>86.6</v>
      </c>
      <c r="H371" s="65">
        <v>86.45</v>
      </c>
      <c r="I371" s="157">
        <f t="shared" si="82"/>
        <v>99.769585253456214</v>
      </c>
      <c r="J371" s="157">
        <f t="shared" si="80"/>
        <v>100</v>
      </c>
      <c r="K371" s="65"/>
    </row>
    <row r="372" spans="1:11" s="4" customFormat="1" hidden="1">
      <c r="A372" s="69"/>
      <c r="B372" s="152" t="s">
        <v>348</v>
      </c>
      <c r="C372" s="69" t="s">
        <v>24</v>
      </c>
      <c r="D372" s="65">
        <v>3.7</v>
      </c>
      <c r="E372" s="68">
        <v>3.75</v>
      </c>
      <c r="F372" s="65"/>
      <c r="G372" s="65">
        <v>3.75</v>
      </c>
      <c r="H372" s="65">
        <v>3.8</v>
      </c>
      <c r="I372" s="157">
        <f t="shared" si="82"/>
        <v>101.35135135135134</v>
      </c>
      <c r="J372" s="157">
        <f t="shared" si="80"/>
        <v>100</v>
      </c>
      <c r="K372" s="65"/>
    </row>
    <row r="373" spans="1:11" s="4" customFormat="1" hidden="1">
      <c r="A373" s="69"/>
      <c r="B373" s="152" t="s">
        <v>349</v>
      </c>
      <c r="C373" s="69" t="s">
        <v>24</v>
      </c>
      <c r="D373" s="65">
        <v>9.5</v>
      </c>
      <c r="E373" s="68">
        <v>9.65</v>
      </c>
      <c r="F373" s="65"/>
      <c r="G373" s="65">
        <v>9.65</v>
      </c>
      <c r="H373" s="65">
        <v>9.75</v>
      </c>
      <c r="I373" s="157">
        <f t="shared" si="82"/>
        <v>101.57894736842105</v>
      </c>
      <c r="J373" s="157">
        <f t="shared" si="80"/>
        <v>100</v>
      </c>
      <c r="K373" s="65"/>
    </row>
    <row r="374" spans="1:11" s="2" customFormat="1" ht="37.5" hidden="1">
      <c r="A374" s="91"/>
      <c r="B374" s="155" t="s">
        <v>350</v>
      </c>
      <c r="C374" s="91" t="s">
        <v>24</v>
      </c>
      <c r="D374" s="99">
        <v>36</v>
      </c>
      <c r="E374" s="100">
        <v>37</v>
      </c>
      <c r="F374" s="99"/>
      <c r="G374" s="99">
        <v>37</v>
      </c>
      <c r="H374" s="99">
        <v>37</v>
      </c>
      <c r="I374" s="100">
        <f t="shared" si="82"/>
        <v>102.77777777777777</v>
      </c>
      <c r="J374" s="100">
        <f t="shared" si="80"/>
        <v>100</v>
      </c>
      <c r="K374" s="99"/>
    </row>
    <row r="375" spans="1:11" s="4" customFormat="1" hidden="1">
      <c r="A375" s="69"/>
      <c r="B375" s="152" t="s">
        <v>351</v>
      </c>
      <c r="C375" s="69"/>
      <c r="D375" s="65"/>
      <c r="E375" s="157"/>
      <c r="F375" s="65"/>
      <c r="G375" s="65"/>
      <c r="H375" s="65"/>
      <c r="I375" s="100"/>
      <c r="J375" s="100"/>
      <c r="K375" s="65"/>
    </row>
    <row r="376" spans="1:11" s="2" customFormat="1" hidden="1">
      <c r="A376" s="91"/>
      <c r="B376" s="155" t="s">
        <v>352</v>
      </c>
      <c r="C376" s="91" t="s">
        <v>55</v>
      </c>
      <c r="D376" s="100">
        <v>1113</v>
      </c>
      <c r="E376" s="100">
        <v>1100</v>
      </c>
      <c r="F376" s="100"/>
      <c r="G376" s="100">
        <v>1100</v>
      </c>
      <c r="H376" s="100">
        <f>+G376</f>
        <v>1100</v>
      </c>
      <c r="I376" s="100">
        <f t="shared" si="82"/>
        <v>98.83198562443846</v>
      </c>
      <c r="J376" s="100">
        <f t="shared" si="80"/>
        <v>100</v>
      </c>
      <c r="K376" s="99"/>
    </row>
    <row r="377" spans="1:11" s="4" customFormat="1" hidden="1">
      <c r="A377" s="69"/>
      <c r="B377" s="70" t="s">
        <v>584</v>
      </c>
      <c r="C377" s="69" t="s">
        <v>55</v>
      </c>
      <c r="D377" s="65">
        <v>600</v>
      </c>
      <c r="E377" s="157">
        <v>564</v>
      </c>
      <c r="F377" s="65"/>
      <c r="G377" s="65"/>
      <c r="H377" s="65"/>
      <c r="I377" s="100">
        <f t="shared" si="82"/>
        <v>0</v>
      </c>
      <c r="J377" s="100">
        <f t="shared" si="80"/>
        <v>0</v>
      </c>
      <c r="K377" s="65"/>
    </row>
    <row r="378" spans="1:11" ht="37.5" hidden="1">
      <c r="A378" s="61"/>
      <c r="B378" s="102" t="s">
        <v>353</v>
      </c>
      <c r="C378" s="61" t="s">
        <v>24</v>
      </c>
      <c r="D378" s="42"/>
      <c r="E378" s="57">
        <v>1</v>
      </c>
      <c r="F378" s="42"/>
      <c r="G378" s="42"/>
      <c r="H378" s="42"/>
      <c r="I378" s="100" t="e">
        <f t="shared" si="82"/>
        <v>#DIV/0!</v>
      </c>
      <c r="J378" s="100">
        <f t="shared" si="80"/>
        <v>0</v>
      </c>
      <c r="K378" s="42"/>
    </row>
    <row r="379" spans="1:11" hidden="1">
      <c r="A379" s="61"/>
      <c r="B379" s="60" t="s">
        <v>354</v>
      </c>
      <c r="C379" s="61" t="s">
        <v>24</v>
      </c>
      <c r="D379" s="42"/>
      <c r="E379" s="57">
        <v>34</v>
      </c>
      <c r="F379" s="42"/>
      <c r="G379" s="42"/>
      <c r="H379" s="42"/>
      <c r="I379" s="100" t="e">
        <f t="shared" si="82"/>
        <v>#DIV/0!</v>
      </c>
      <c r="J379" s="100">
        <f t="shared" si="80"/>
        <v>0</v>
      </c>
      <c r="K379" s="42"/>
    </row>
    <row r="380" spans="1:11" ht="37.5" hidden="1">
      <c r="A380" s="61"/>
      <c r="B380" s="102" t="s">
        <v>355</v>
      </c>
      <c r="C380" s="61" t="s">
        <v>24</v>
      </c>
      <c r="D380" s="42"/>
      <c r="E380" s="57">
        <v>75</v>
      </c>
      <c r="F380" s="42"/>
      <c r="G380" s="42"/>
      <c r="H380" s="42"/>
      <c r="I380" s="100" t="e">
        <f t="shared" si="82"/>
        <v>#DIV/0!</v>
      </c>
      <c r="J380" s="100">
        <f t="shared" si="80"/>
        <v>0</v>
      </c>
      <c r="K380" s="42"/>
    </row>
    <row r="381" spans="1:11" ht="37.5" hidden="1">
      <c r="A381" s="61"/>
      <c r="B381" s="102" t="s">
        <v>356</v>
      </c>
      <c r="C381" s="61" t="s">
        <v>24</v>
      </c>
      <c r="D381" s="42"/>
      <c r="E381" s="57">
        <v>72</v>
      </c>
      <c r="F381" s="42"/>
      <c r="G381" s="42"/>
      <c r="H381" s="42"/>
      <c r="I381" s="100" t="e">
        <f t="shared" si="82"/>
        <v>#DIV/0!</v>
      </c>
      <c r="J381" s="100">
        <f t="shared" si="80"/>
        <v>0</v>
      </c>
      <c r="K381" s="42"/>
    </row>
    <row r="382" spans="1:11" s="2" customFormat="1" hidden="1">
      <c r="A382" s="91"/>
      <c r="B382" s="92" t="s">
        <v>357</v>
      </c>
      <c r="C382" s="91" t="s">
        <v>55</v>
      </c>
      <c r="D382" s="99"/>
      <c r="E382" s="100"/>
      <c r="F382" s="99"/>
      <c r="G382" s="99"/>
      <c r="H382" s="99"/>
      <c r="I382" s="100"/>
      <c r="J382" s="100"/>
      <c r="K382" s="99"/>
    </row>
    <row r="383" spans="1:11" s="4" customFormat="1" hidden="1">
      <c r="A383" s="69"/>
      <c r="B383" s="70" t="s">
        <v>77</v>
      </c>
      <c r="C383" s="69" t="s">
        <v>55</v>
      </c>
      <c r="D383" s="65">
        <v>7</v>
      </c>
      <c r="E383" s="157">
        <v>15</v>
      </c>
      <c r="F383" s="65"/>
      <c r="G383" s="65">
        <v>15</v>
      </c>
      <c r="H383" s="65">
        <v>10</v>
      </c>
      <c r="I383" s="157">
        <f t="shared" si="82"/>
        <v>214.28571428571428</v>
      </c>
      <c r="J383" s="157">
        <f t="shared" si="80"/>
        <v>100</v>
      </c>
      <c r="K383" s="65"/>
    </row>
    <row r="384" spans="1:11" hidden="1">
      <c r="A384" s="91"/>
      <c r="B384" s="92" t="str">
        <f>UPPER("Đào tạo nghề mới trong năm")</f>
        <v>ĐÀO TẠO NGHỀ MỚI TRONG NĂM</v>
      </c>
      <c r="C384" s="91"/>
      <c r="D384" s="42"/>
      <c r="E384" s="57"/>
      <c r="F384" s="42"/>
      <c r="G384" s="42"/>
      <c r="H384" s="42"/>
      <c r="I384" s="157"/>
      <c r="J384" s="100"/>
      <c r="K384" s="42"/>
    </row>
    <row r="385" spans="1:11" hidden="1">
      <c r="A385" s="61"/>
      <c r="B385" s="60" t="s">
        <v>358</v>
      </c>
      <c r="C385" s="61" t="s">
        <v>55</v>
      </c>
      <c r="D385" s="42">
        <v>503</v>
      </c>
      <c r="E385" s="57">
        <v>990</v>
      </c>
      <c r="F385" s="42"/>
      <c r="G385" s="42">
        <v>990</v>
      </c>
      <c r="H385" s="42">
        <v>990</v>
      </c>
      <c r="I385" s="157">
        <f t="shared" si="82"/>
        <v>196.81908548707753</v>
      </c>
      <c r="J385" s="157">
        <f t="shared" si="80"/>
        <v>100</v>
      </c>
      <c r="K385" s="42"/>
    </row>
    <row r="386" spans="1:11" hidden="1">
      <c r="A386" s="61"/>
      <c r="B386" s="70" t="s">
        <v>78</v>
      </c>
      <c r="C386" s="61" t="s">
        <v>55</v>
      </c>
      <c r="D386" s="42"/>
      <c r="E386" s="57"/>
      <c r="F386" s="42"/>
      <c r="G386" s="42"/>
      <c r="H386" s="42"/>
      <c r="I386" s="100"/>
      <c r="J386" s="100"/>
      <c r="K386" s="42"/>
    </row>
    <row r="387" spans="1:11" ht="37.5" hidden="1">
      <c r="A387" s="61"/>
      <c r="B387" s="102" t="s">
        <v>359</v>
      </c>
      <c r="C387" s="61" t="s">
        <v>55</v>
      </c>
      <c r="D387" s="42">
        <v>503</v>
      </c>
      <c r="E387" s="57">
        <v>990</v>
      </c>
      <c r="F387" s="42"/>
      <c r="G387" s="42">
        <v>990</v>
      </c>
      <c r="H387" s="42">
        <v>990</v>
      </c>
      <c r="I387" s="57">
        <f t="shared" si="82"/>
        <v>196.81908548707753</v>
      </c>
      <c r="J387" s="57">
        <f t="shared" si="80"/>
        <v>100</v>
      </c>
      <c r="K387" s="42"/>
    </row>
    <row r="388" spans="1:11" hidden="1">
      <c r="A388" s="91"/>
      <c r="B388" s="92" t="str">
        <f>UPPER("Trật tự an toàn xã hội")</f>
        <v>TRẬT TỰ AN TOÀN XÃ HỘI</v>
      </c>
      <c r="C388" s="91"/>
      <c r="D388" s="42"/>
      <c r="E388" s="57"/>
      <c r="F388" s="42"/>
      <c r="G388" s="42"/>
      <c r="H388" s="42"/>
      <c r="I388" s="100"/>
      <c r="J388" s="100"/>
      <c r="K388" s="42"/>
    </row>
    <row r="389" spans="1:11" hidden="1">
      <c r="A389" s="61"/>
      <c r="B389" s="60" t="s">
        <v>360</v>
      </c>
      <c r="C389" s="61" t="s">
        <v>55</v>
      </c>
      <c r="D389" s="42"/>
      <c r="E389" s="57"/>
      <c r="F389" s="42"/>
      <c r="G389" s="42"/>
      <c r="H389" s="42"/>
      <c r="I389" s="100"/>
      <c r="J389" s="100"/>
      <c r="K389" s="42"/>
    </row>
    <row r="390" spans="1:11" hidden="1">
      <c r="A390" s="61"/>
      <c r="B390" s="60" t="s">
        <v>361</v>
      </c>
      <c r="C390" s="61" t="s">
        <v>55</v>
      </c>
      <c r="D390" s="42">
        <v>55</v>
      </c>
      <c r="E390" s="57">
        <v>65</v>
      </c>
      <c r="F390" s="42"/>
      <c r="G390" s="42">
        <v>24</v>
      </c>
      <c r="H390" s="42">
        <v>50</v>
      </c>
      <c r="I390" s="100"/>
      <c r="J390" s="57">
        <f t="shared" ref="J390:J391" si="83">+G390/E390*100</f>
        <v>36.923076923076927</v>
      </c>
      <c r="K390" s="42"/>
    </row>
    <row r="391" spans="1:11" hidden="1">
      <c r="A391" s="61"/>
      <c r="B391" s="60" t="s">
        <v>362</v>
      </c>
      <c r="C391" s="61" t="s">
        <v>55</v>
      </c>
      <c r="D391" s="42"/>
      <c r="E391" s="57">
        <v>15</v>
      </c>
      <c r="F391" s="42"/>
      <c r="G391" s="42">
        <v>15</v>
      </c>
      <c r="H391" s="42">
        <v>10</v>
      </c>
      <c r="I391" s="100"/>
      <c r="J391" s="57">
        <f t="shared" si="83"/>
        <v>100</v>
      </c>
      <c r="K391" s="42"/>
    </row>
    <row r="392" spans="1:11" hidden="1">
      <c r="A392" s="61"/>
      <c r="B392" s="60" t="s">
        <v>363</v>
      </c>
      <c r="C392" s="61" t="s">
        <v>55</v>
      </c>
      <c r="D392" s="42"/>
      <c r="E392" s="57"/>
      <c r="F392" s="42"/>
      <c r="G392" s="42"/>
      <c r="H392" s="42"/>
      <c r="I392" s="100"/>
      <c r="J392" s="100"/>
      <c r="K392" s="42"/>
    </row>
    <row r="393" spans="1:11" hidden="1">
      <c r="A393" s="61"/>
      <c r="B393" s="60" t="s">
        <v>364</v>
      </c>
      <c r="C393" s="61" t="s">
        <v>55</v>
      </c>
      <c r="D393" s="42">
        <v>45</v>
      </c>
      <c r="E393" s="57">
        <v>50</v>
      </c>
      <c r="F393" s="42"/>
      <c r="G393" s="42">
        <v>9</v>
      </c>
      <c r="H393" s="42">
        <v>40</v>
      </c>
      <c r="I393" s="57">
        <f t="shared" si="82"/>
        <v>20</v>
      </c>
      <c r="J393" s="57">
        <f t="shared" si="80"/>
        <v>18</v>
      </c>
      <c r="K393" s="42"/>
    </row>
    <row r="394" spans="1:11" ht="37.5" hidden="1">
      <c r="A394" s="93"/>
      <c r="B394" s="159" t="s">
        <v>365</v>
      </c>
      <c r="C394" s="160" t="s">
        <v>366</v>
      </c>
      <c r="D394" s="42"/>
      <c r="E394" s="57"/>
      <c r="F394" s="42"/>
      <c r="G394" s="42"/>
      <c r="H394" s="42"/>
      <c r="I394" s="100"/>
      <c r="J394" s="57"/>
      <c r="K394" s="42"/>
    </row>
    <row r="395" spans="1:11" hidden="1">
      <c r="A395" s="93"/>
      <c r="B395" s="94" t="s">
        <v>593</v>
      </c>
      <c r="C395" s="160" t="s">
        <v>367</v>
      </c>
      <c r="D395" s="42"/>
      <c r="E395" s="57"/>
      <c r="F395" s="42"/>
      <c r="G395" s="42"/>
      <c r="H395" s="42"/>
      <c r="I395" s="100"/>
      <c r="J395" s="57"/>
      <c r="K395" s="42"/>
    </row>
    <row r="396" spans="1:11" ht="37.5" hidden="1">
      <c r="A396" s="93"/>
      <c r="B396" s="94" t="s">
        <v>368</v>
      </c>
      <c r="C396" s="95" t="s">
        <v>367</v>
      </c>
      <c r="D396" s="42"/>
      <c r="E396" s="57"/>
      <c r="F396" s="42"/>
      <c r="G396" s="42"/>
      <c r="H396" s="42"/>
      <c r="I396" s="100"/>
      <c r="J396" s="57"/>
      <c r="K396" s="42"/>
    </row>
    <row r="397" spans="1:11" hidden="1">
      <c r="A397" s="97"/>
      <c r="B397" s="155" t="str">
        <f>UPPER("Trẻ em")</f>
        <v>TRẺ EM</v>
      </c>
      <c r="C397" s="279"/>
      <c r="D397" s="42"/>
      <c r="E397" s="57"/>
      <c r="F397" s="42"/>
      <c r="G397" s="42"/>
      <c r="H397" s="42"/>
      <c r="I397" s="57"/>
      <c r="J397" s="57"/>
      <c r="K397" s="42"/>
    </row>
    <row r="398" spans="1:11" s="7" customFormat="1" ht="37.5" hidden="1">
      <c r="A398" s="97"/>
      <c r="B398" s="161" t="s">
        <v>594</v>
      </c>
      <c r="C398" s="97" t="s">
        <v>72</v>
      </c>
      <c r="D398" s="162">
        <v>6</v>
      </c>
      <c r="E398" s="163">
        <v>6</v>
      </c>
      <c r="F398" s="162"/>
      <c r="G398" s="162">
        <v>6</v>
      </c>
      <c r="H398" s="162">
        <v>6</v>
      </c>
      <c r="I398" s="163">
        <f>+G398/D398*100</f>
        <v>100</v>
      </c>
      <c r="J398" s="163">
        <f>+G398/E398*100</f>
        <v>100</v>
      </c>
      <c r="K398" s="162"/>
    </row>
    <row r="399" spans="1:11" ht="37.5" hidden="1">
      <c r="A399" s="94"/>
      <c r="B399" s="102" t="s">
        <v>370</v>
      </c>
      <c r="C399" s="160" t="s">
        <v>24</v>
      </c>
      <c r="D399" s="164">
        <v>50</v>
      </c>
      <c r="E399" s="165">
        <v>50</v>
      </c>
      <c r="F399" s="164"/>
      <c r="G399" s="164">
        <v>50</v>
      </c>
      <c r="H399" s="164">
        <v>50</v>
      </c>
      <c r="I399" s="165">
        <f t="shared" ref="I399:I400" si="84">+G399/D399*100</f>
        <v>100</v>
      </c>
      <c r="J399" s="165">
        <f t="shared" ref="J399:J400" si="85">+G399/E399*100</f>
        <v>100</v>
      </c>
      <c r="K399" s="164"/>
    </row>
    <row r="400" spans="1:11" s="7" customFormat="1" ht="37.5" hidden="1">
      <c r="A400" s="97"/>
      <c r="B400" s="161" t="s">
        <v>371</v>
      </c>
      <c r="C400" s="97" t="s">
        <v>24</v>
      </c>
      <c r="D400" s="162">
        <v>53</v>
      </c>
      <c r="E400" s="163">
        <v>53</v>
      </c>
      <c r="F400" s="162"/>
      <c r="G400" s="162">
        <v>53</v>
      </c>
      <c r="H400" s="162">
        <v>53</v>
      </c>
      <c r="I400" s="163">
        <f t="shared" si="84"/>
        <v>100</v>
      </c>
      <c r="J400" s="163">
        <f t="shared" si="85"/>
        <v>100</v>
      </c>
      <c r="K400" s="162"/>
    </row>
    <row r="401" spans="1:11" s="3" customFormat="1" hidden="1">
      <c r="A401" s="41"/>
      <c r="B401" s="41" t="str">
        <f>UPPER("Môi trường")</f>
        <v>MÔI TRƯỜNG</v>
      </c>
      <c r="C401" s="41"/>
      <c r="D401" s="41"/>
      <c r="E401" s="41"/>
      <c r="F401" s="41"/>
      <c r="G401" s="41"/>
      <c r="H401" s="41"/>
      <c r="I401" s="245"/>
      <c r="J401" s="245"/>
      <c r="K401" s="41"/>
    </row>
    <row r="402" spans="1:11" s="2" customFormat="1" hidden="1">
      <c r="A402" s="91"/>
      <c r="B402" s="92" t="s">
        <v>91</v>
      </c>
      <c r="C402" s="91" t="s">
        <v>24</v>
      </c>
      <c r="D402" s="99">
        <v>97</v>
      </c>
      <c r="E402" s="99">
        <v>97</v>
      </c>
      <c r="F402" s="99"/>
      <c r="G402" s="99">
        <v>97</v>
      </c>
      <c r="H402" s="99">
        <v>98</v>
      </c>
      <c r="I402" s="100">
        <f t="shared" ref="I402:I403" si="86">+G402/D402*100</f>
        <v>100</v>
      </c>
      <c r="J402" s="100">
        <f t="shared" ref="J402:J403" si="87">+G402/E402*100</f>
        <v>100</v>
      </c>
      <c r="K402" s="99"/>
    </row>
    <row r="403" spans="1:11" s="2" customFormat="1" ht="37.5" hidden="1">
      <c r="A403" s="137"/>
      <c r="B403" s="136" t="s">
        <v>107</v>
      </c>
      <c r="C403" s="137" t="s">
        <v>24</v>
      </c>
      <c r="D403" s="99">
        <v>100</v>
      </c>
      <c r="E403" s="99">
        <v>100</v>
      </c>
      <c r="F403" s="99"/>
      <c r="G403" s="99">
        <v>100</v>
      </c>
      <c r="H403" s="99">
        <v>100</v>
      </c>
      <c r="I403" s="100">
        <f t="shared" si="86"/>
        <v>100</v>
      </c>
      <c r="J403" s="100">
        <f t="shared" si="87"/>
        <v>100</v>
      </c>
      <c r="K403" s="99"/>
    </row>
    <row r="404" spans="1:11" s="2" customFormat="1" hidden="1">
      <c r="A404" s="137"/>
      <c r="B404" s="166" t="s">
        <v>372</v>
      </c>
      <c r="C404" s="91" t="s">
        <v>75</v>
      </c>
      <c r="D404" s="99"/>
      <c r="E404" s="167">
        <v>12820.5</v>
      </c>
      <c r="F404" s="99"/>
      <c r="G404" s="99"/>
      <c r="H404" s="99"/>
      <c r="I404" s="100"/>
      <c r="J404" s="100"/>
      <c r="K404" s="99"/>
    </row>
    <row r="405" spans="1:11" s="2" customFormat="1" hidden="1">
      <c r="A405" s="137"/>
      <c r="B405" s="14" t="s">
        <v>373</v>
      </c>
      <c r="C405" s="137" t="s">
        <v>24</v>
      </c>
      <c r="D405" s="99">
        <v>98</v>
      </c>
      <c r="E405" s="99">
        <v>98</v>
      </c>
      <c r="F405" s="99"/>
      <c r="G405" s="99">
        <v>98</v>
      </c>
      <c r="H405" s="99">
        <v>99</v>
      </c>
      <c r="I405" s="100">
        <f t="shared" ref="I405" si="88">+G405/D405*100</f>
        <v>100</v>
      </c>
      <c r="J405" s="100">
        <f t="shared" ref="J405" si="89">+G405/E405*100</f>
        <v>100</v>
      </c>
      <c r="K405" s="99"/>
    </row>
    <row r="406" spans="1:11" s="2" customFormat="1" ht="19.5" hidden="1">
      <c r="A406" s="137"/>
      <c r="B406" s="168" t="s">
        <v>374</v>
      </c>
      <c r="C406" s="137"/>
      <c r="D406" s="99"/>
      <c r="E406" s="99"/>
      <c r="F406" s="99"/>
      <c r="G406" s="99"/>
      <c r="H406" s="99"/>
      <c r="I406" s="100"/>
      <c r="J406" s="100"/>
      <c r="K406" s="99"/>
    </row>
    <row r="407" spans="1:11" hidden="1">
      <c r="A407" s="140"/>
      <c r="B407" s="297" t="s">
        <v>375</v>
      </c>
      <c r="C407" s="140" t="s">
        <v>24</v>
      </c>
      <c r="D407" s="42"/>
      <c r="E407" s="42">
        <v>98</v>
      </c>
      <c r="F407" s="42"/>
      <c r="G407" s="42"/>
      <c r="H407" s="42"/>
      <c r="I407" s="57"/>
      <c r="J407" s="57"/>
      <c r="K407" s="42"/>
    </row>
    <row r="408" spans="1:11" hidden="1">
      <c r="A408" s="140"/>
      <c r="B408" s="297" t="s">
        <v>376</v>
      </c>
      <c r="C408" s="140" t="s">
        <v>24</v>
      </c>
      <c r="D408" s="42"/>
      <c r="E408" s="42">
        <v>89</v>
      </c>
      <c r="F408" s="42"/>
      <c r="G408" s="42"/>
      <c r="H408" s="42"/>
      <c r="I408" s="57"/>
      <c r="J408" s="57"/>
      <c r="K408" s="42"/>
    </row>
    <row r="409" spans="1:11" s="2" customFormat="1" hidden="1">
      <c r="A409" s="137"/>
      <c r="B409" s="14" t="s">
        <v>602</v>
      </c>
      <c r="C409" s="137" t="s">
        <v>24</v>
      </c>
      <c r="D409" s="99">
        <v>89</v>
      </c>
      <c r="E409" s="99">
        <v>90</v>
      </c>
      <c r="F409" s="99"/>
      <c r="G409" s="99">
        <v>90</v>
      </c>
      <c r="H409" s="99">
        <v>91</v>
      </c>
      <c r="I409" s="100">
        <f t="shared" ref="I409" si="90">+G409/D409*100</f>
        <v>101.12359550561798</v>
      </c>
      <c r="J409" s="100">
        <f t="shared" ref="J409" si="91">+G409/E409*100</f>
        <v>100</v>
      </c>
      <c r="K409" s="99"/>
    </row>
    <row r="410" spans="1:11" s="2" customFormat="1" hidden="1">
      <c r="A410" s="137"/>
      <c r="B410" s="136" t="s">
        <v>377</v>
      </c>
      <c r="C410" s="137" t="s">
        <v>378</v>
      </c>
      <c r="D410" s="99"/>
      <c r="E410" s="99"/>
      <c r="F410" s="99"/>
      <c r="G410" s="99"/>
      <c r="H410" s="99"/>
      <c r="I410" s="100"/>
      <c r="J410" s="100"/>
      <c r="K410" s="99"/>
    </row>
    <row r="411" spans="1:11" s="2" customFormat="1" ht="37.5" hidden="1">
      <c r="A411" s="137"/>
      <c r="B411" s="136" t="s">
        <v>379</v>
      </c>
      <c r="C411" s="137" t="s">
        <v>378</v>
      </c>
      <c r="D411" s="99"/>
      <c r="E411" s="99"/>
      <c r="F411" s="99"/>
      <c r="G411" s="99"/>
      <c r="H411" s="99"/>
      <c r="I411" s="100"/>
      <c r="J411" s="100"/>
      <c r="K411" s="99"/>
    </row>
    <row r="412" spans="1:11" s="2" customFormat="1" ht="37.5" hidden="1">
      <c r="A412" s="137"/>
      <c r="B412" s="169" t="s">
        <v>380</v>
      </c>
      <c r="C412" s="137" t="s">
        <v>24</v>
      </c>
      <c r="D412" s="99"/>
      <c r="E412" s="99"/>
      <c r="F412" s="99"/>
      <c r="G412" s="99"/>
      <c r="H412" s="99"/>
      <c r="I412" s="100"/>
      <c r="J412" s="100"/>
      <c r="K412" s="99"/>
    </row>
    <row r="413" spans="1:11" s="2" customFormat="1" ht="37.5" hidden="1">
      <c r="A413" s="137"/>
      <c r="B413" s="170" t="s">
        <v>381</v>
      </c>
      <c r="C413" s="137"/>
      <c r="D413" s="99">
        <v>649</v>
      </c>
      <c r="E413" s="99">
        <v>53</v>
      </c>
      <c r="F413" s="99"/>
      <c r="G413" s="99">
        <v>821</v>
      </c>
      <c r="H413" s="99">
        <v>100</v>
      </c>
      <c r="I413" s="100">
        <f t="shared" ref="I413" si="92">+G413/D413*100</f>
        <v>126.50231124807397</v>
      </c>
      <c r="J413" s="100">
        <f t="shared" ref="J413" si="93">+G413/E413*100</f>
        <v>1549.056603773585</v>
      </c>
      <c r="K413" s="99"/>
    </row>
    <row r="414" spans="1:11" hidden="1">
      <c r="A414" s="140"/>
      <c r="B414" s="60" t="s">
        <v>382</v>
      </c>
      <c r="C414" s="61" t="s">
        <v>383</v>
      </c>
      <c r="D414" s="42">
        <v>591</v>
      </c>
      <c r="E414" s="42">
        <v>50</v>
      </c>
      <c r="F414" s="42"/>
      <c r="G414" s="42">
        <v>821</v>
      </c>
      <c r="H414" s="42"/>
      <c r="I414" s="57"/>
      <c r="J414" s="57"/>
      <c r="K414" s="42"/>
    </row>
    <row r="415" spans="1:11" hidden="1">
      <c r="A415" s="140"/>
      <c r="B415" s="60" t="s">
        <v>384</v>
      </c>
      <c r="C415" s="140" t="s">
        <v>383</v>
      </c>
      <c r="D415" s="42">
        <v>58</v>
      </c>
      <c r="E415" s="42">
        <v>3</v>
      </c>
      <c r="F415" s="42"/>
      <c r="G415" s="42"/>
      <c r="H415" s="42"/>
      <c r="I415" s="57"/>
      <c r="J415" s="57"/>
      <c r="K415" s="42"/>
    </row>
    <row r="416" spans="1:11" s="2" customFormat="1" ht="37.5" hidden="1">
      <c r="A416" s="137"/>
      <c r="B416" s="170" t="s">
        <v>385</v>
      </c>
      <c r="C416" s="137"/>
      <c r="D416" s="162">
        <v>93.2</v>
      </c>
      <c r="E416" s="162">
        <v>100</v>
      </c>
      <c r="F416" s="162"/>
      <c r="G416" s="162">
        <v>93.24</v>
      </c>
      <c r="H416" s="162">
        <v>100</v>
      </c>
      <c r="I416" s="163">
        <f t="shared" ref="I416:I418" si="94">+G416/D416*100</f>
        <v>100.0429184549356</v>
      </c>
      <c r="J416" s="163">
        <f t="shared" ref="J416:J418" si="95">+G416/E416*100</f>
        <v>93.24</v>
      </c>
      <c r="K416" s="162"/>
    </row>
    <row r="417" spans="1:11" hidden="1">
      <c r="A417" s="140"/>
      <c r="B417" s="60" t="s">
        <v>382</v>
      </c>
      <c r="C417" s="140" t="s">
        <v>24</v>
      </c>
      <c r="D417" s="164">
        <v>93.21</v>
      </c>
      <c r="E417" s="164">
        <v>100</v>
      </c>
      <c r="F417" s="164"/>
      <c r="G417" s="164">
        <v>93.25</v>
      </c>
      <c r="H417" s="164">
        <v>100</v>
      </c>
      <c r="I417" s="165">
        <f t="shared" si="94"/>
        <v>100.04291385044523</v>
      </c>
      <c r="J417" s="165">
        <f t="shared" si="95"/>
        <v>93.25</v>
      </c>
      <c r="K417" s="164"/>
    </row>
    <row r="418" spans="1:11" hidden="1">
      <c r="A418" s="140"/>
      <c r="B418" s="60" t="s">
        <v>384</v>
      </c>
      <c r="C418" s="140" t="s">
        <v>24</v>
      </c>
      <c r="D418" s="164">
        <v>91.96</v>
      </c>
      <c r="E418" s="164">
        <v>100</v>
      </c>
      <c r="F418" s="164"/>
      <c r="G418" s="164">
        <v>91.96</v>
      </c>
      <c r="H418" s="164">
        <v>100</v>
      </c>
      <c r="I418" s="165">
        <f t="shared" si="94"/>
        <v>100</v>
      </c>
      <c r="J418" s="165">
        <f t="shared" si="95"/>
        <v>91.96</v>
      </c>
      <c r="K418" s="164"/>
    </row>
    <row r="419" spans="1:11" s="3" customFormat="1" hidden="1">
      <c r="A419" s="41"/>
      <c r="B419" s="41" t="str">
        <f>UPPER("Dân số - Gia đình - Trẻ em")</f>
        <v>DÂN SỐ - GIA ĐÌNH - TRẺ EM</v>
      </c>
      <c r="C419" s="41"/>
      <c r="D419" s="41"/>
      <c r="E419" s="41"/>
      <c r="F419" s="41"/>
      <c r="G419" s="41"/>
      <c r="H419" s="41"/>
      <c r="I419" s="245"/>
      <c r="J419" s="245"/>
      <c r="K419" s="41"/>
    </row>
    <row r="420" spans="1:11" hidden="1">
      <c r="A420" s="105"/>
      <c r="B420" s="109" t="s">
        <v>386</v>
      </c>
      <c r="C420" s="61"/>
      <c r="D420" s="42"/>
      <c r="E420" s="60"/>
      <c r="F420" s="42"/>
      <c r="G420" s="42"/>
      <c r="H420" s="42"/>
      <c r="I420" s="57"/>
      <c r="J420" s="57"/>
      <c r="K420" s="42"/>
    </row>
    <row r="421" spans="1:11" hidden="1">
      <c r="A421" s="103"/>
      <c r="B421" s="108" t="s">
        <v>54</v>
      </c>
      <c r="C421" s="103" t="s">
        <v>55</v>
      </c>
      <c r="D421" s="165">
        <v>63289</v>
      </c>
      <c r="E421" s="123">
        <f>+E422+E423</f>
        <v>64605</v>
      </c>
      <c r="F421" s="42"/>
      <c r="G421" s="57">
        <v>64735</v>
      </c>
      <c r="H421" s="165">
        <v>65878</v>
      </c>
      <c r="I421" s="57">
        <f>+G421/D421*100</f>
        <v>102.28475722479419</v>
      </c>
      <c r="J421" s="57">
        <f>+G421/E421*100</f>
        <v>100.20122281557155</v>
      </c>
      <c r="K421" s="42"/>
    </row>
    <row r="422" spans="1:11" hidden="1">
      <c r="A422" s="103"/>
      <c r="B422" s="108" t="s">
        <v>387</v>
      </c>
      <c r="C422" s="103" t="s">
        <v>55</v>
      </c>
      <c r="D422" s="165">
        <v>6532</v>
      </c>
      <c r="E422" s="123">
        <v>6658</v>
      </c>
      <c r="F422" s="42"/>
      <c r="G422" s="57">
        <v>6788</v>
      </c>
      <c r="H422" s="165">
        <v>6959</v>
      </c>
      <c r="I422" s="57">
        <f t="shared" ref="I422:I435" si="96">+G422/D422*100</f>
        <v>103.9191671769749</v>
      </c>
      <c r="J422" s="57">
        <f t="shared" ref="J422:J435" si="97">+G422/E422*100</f>
        <v>101.95253829978972</v>
      </c>
      <c r="K422" s="42"/>
    </row>
    <row r="423" spans="1:11" hidden="1">
      <c r="A423" s="103"/>
      <c r="B423" s="108" t="s">
        <v>388</v>
      </c>
      <c r="C423" s="103" t="s">
        <v>55</v>
      </c>
      <c r="D423" s="165">
        <v>56757</v>
      </c>
      <c r="E423" s="123">
        <v>57947</v>
      </c>
      <c r="F423" s="42"/>
      <c r="G423" s="57">
        <v>57947</v>
      </c>
      <c r="H423" s="165">
        <v>58979</v>
      </c>
      <c r="I423" s="57">
        <f t="shared" si="96"/>
        <v>102.0966576809909</v>
      </c>
      <c r="J423" s="57">
        <f t="shared" si="97"/>
        <v>100</v>
      </c>
      <c r="K423" s="42"/>
    </row>
    <row r="424" spans="1:11" hidden="1">
      <c r="A424" s="103"/>
      <c r="B424" s="108" t="s">
        <v>59</v>
      </c>
      <c r="C424" s="103" t="s">
        <v>24</v>
      </c>
      <c r="D424" s="171">
        <v>2.1800000000000002</v>
      </c>
      <c r="E424" s="33">
        <v>1.92</v>
      </c>
      <c r="F424" s="42"/>
      <c r="G424" s="172">
        <v>1.9</v>
      </c>
      <c r="H424" s="173">
        <v>1.9</v>
      </c>
      <c r="I424" s="57">
        <f t="shared" si="96"/>
        <v>87.155963302752284</v>
      </c>
      <c r="J424" s="57">
        <f t="shared" si="97"/>
        <v>98.958333333333343</v>
      </c>
      <c r="K424" s="42"/>
    </row>
    <row r="425" spans="1:11" hidden="1">
      <c r="A425" s="103"/>
      <c r="B425" s="108" t="s">
        <v>389</v>
      </c>
      <c r="C425" s="103" t="s">
        <v>57</v>
      </c>
      <c r="D425" s="171">
        <v>0.5</v>
      </c>
      <c r="E425" s="33">
        <v>0.5</v>
      </c>
      <c r="F425" s="42"/>
      <c r="G425" s="172">
        <v>0.9</v>
      </c>
      <c r="H425" s="173">
        <v>0.5</v>
      </c>
      <c r="I425" s="57">
        <f t="shared" si="96"/>
        <v>180</v>
      </c>
      <c r="J425" s="57">
        <f t="shared" si="97"/>
        <v>180</v>
      </c>
      <c r="K425" s="42"/>
    </row>
    <row r="426" spans="1:11" hidden="1">
      <c r="A426" s="103"/>
      <c r="B426" s="108" t="s">
        <v>390</v>
      </c>
      <c r="C426" s="103" t="s">
        <v>57</v>
      </c>
      <c r="D426" s="171">
        <v>18.66</v>
      </c>
      <c r="E426" s="33">
        <v>16.41</v>
      </c>
      <c r="F426" s="42"/>
      <c r="G426" s="172">
        <v>17.8</v>
      </c>
      <c r="H426" s="173">
        <v>17.7</v>
      </c>
      <c r="I426" s="57">
        <f t="shared" si="96"/>
        <v>95.39121114683816</v>
      </c>
      <c r="J426" s="57">
        <f t="shared" si="97"/>
        <v>108.47044485070079</v>
      </c>
      <c r="K426" s="42"/>
    </row>
    <row r="427" spans="1:11" ht="37.5" hidden="1">
      <c r="A427" s="103"/>
      <c r="B427" s="102" t="s">
        <v>391</v>
      </c>
      <c r="C427" s="103" t="s">
        <v>24</v>
      </c>
      <c r="D427" s="171">
        <v>1.1200000000000001</v>
      </c>
      <c r="E427" s="33">
        <v>1.0900000000000001</v>
      </c>
      <c r="F427" s="42"/>
      <c r="G427" s="171">
        <v>1.1499999999999999</v>
      </c>
      <c r="H427" s="171">
        <v>1.07</v>
      </c>
      <c r="I427" s="57">
        <f t="shared" si="96"/>
        <v>102.67857142857142</v>
      </c>
      <c r="J427" s="57">
        <f t="shared" si="97"/>
        <v>105.50458715596329</v>
      </c>
      <c r="K427" s="42"/>
    </row>
    <row r="428" spans="1:11" hidden="1">
      <c r="A428" s="105"/>
      <c r="B428" s="109" t="s">
        <v>392</v>
      </c>
      <c r="C428" s="103"/>
      <c r="D428" s="164"/>
      <c r="E428" s="123"/>
      <c r="F428" s="42"/>
      <c r="G428" s="42"/>
      <c r="H428" s="164"/>
      <c r="I428" s="57"/>
      <c r="J428" s="57"/>
      <c r="K428" s="42"/>
    </row>
    <row r="429" spans="1:11" hidden="1">
      <c r="A429" s="174"/>
      <c r="B429" s="108" t="s">
        <v>393</v>
      </c>
      <c r="C429" s="103" t="s">
        <v>24</v>
      </c>
      <c r="D429" s="165">
        <v>28</v>
      </c>
      <c r="E429" s="175">
        <v>28</v>
      </c>
      <c r="F429" s="57"/>
      <c r="G429" s="57">
        <v>28</v>
      </c>
      <c r="H429" s="165">
        <v>28</v>
      </c>
      <c r="I429" s="57">
        <f t="shared" si="96"/>
        <v>100</v>
      </c>
      <c r="J429" s="57">
        <f t="shared" si="97"/>
        <v>100</v>
      </c>
      <c r="K429" s="42"/>
    </row>
    <row r="430" spans="1:11" s="6" customFormat="1" ht="37.5" hidden="1">
      <c r="A430" s="103"/>
      <c r="B430" s="94" t="s">
        <v>394</v>
      </c>
      <c r="C430" s="103" t="s">
        <v>24</v>
      </c>
      <c r="D430" s="176">
        <v>70.7</v>
      </c>
      <c r="E430" s="177">
        <v>71</v>
      </c>
      <c r="F430" s="164"/>
      <c r="G430" s="173">
        <v>70.8</v>
      </c>
      <c r="H430" s="165">
        <v>71</v>
      </c>
      <c r="I430" s="57">
        <f t="shared" si="96"/>
        <v>100.14144271570014</v>
      </c>
      <c r="J430" s="57">
        <f t="shared" si="97"/>
        <v>99.718309859154928</v>
      </c>
      <c r="K430" s="164"/>
    </row>
    <row r="431" spans="1:11" s="6" customFormat="1" ht="37.5" hidden="1">
      <c r="A431" s="103"/>
      <c r="B431" s="94" t="s">
        <v>395</v>
      </c>
      <c r="C431" s="103" t="s">
        <v>24</v>
      </c>
      <c r="D431" s="176">
        <v>12.5</v>
      </c>
      <c r="E431" s="19">
        <v>14</v>
      </c>
      <c r="F431" s="164"/>
      <c r="G431" s="173">
        <v>13.8</v>
      </c>
      <c r="H431" s="173">
        <v>13.5</v>
      </c>
      <c r="I431" s="165">
        <f t="shared" si="96"/>
        <v>110.4</v>
      </c>
      <c r="J431" s="165">
        <f t="shared" si="97"/>
        <v>98.571428571428584</v>
      </c>
      <c r="K431" s="164"/>
    </row>
    <row r="432" spans="1:11" hidden="1">
      <c r="A432" s="103"/>
      <c r="B432" s="102" t="s">
        <v>396</v>
      </c>
      <c r="C432" s="103" t="s">
        <v>397</v>
      </c>
      <c r="D432" s="164">
        <v>202</v>
      </c>
      <c r="E432" s="123">
        <v>202</v>
      </c>
      <c r="F432" s="42"/>
      <c r="G432" s="42">
        <v>202</v>
      </c>
      <c r="H432" s="165">
        <v>202</v>
      </c>
      <c r="I432" s="57">
        <f t="shared" si="96"/>
        <v>100</v>
      </c>
      <c r="J432" s="57">
        <f t="shared" si="97"/>
        <v>100</v>
      </c>
      <c r="K432" s="42"/>
    </row>
    <row r="433" spans="1:11" hidden="1">
      <c r="A433" s="103"/>
      <c r="B433" s="108" t="s">
        <v>398</v>
      </c>
      <c r="C433" s="103" t="s">
        <v>397</v>
      </c>
      <c r="D433" s="164">
        <v>6</v>
      </c>
      <c r="E433" s="123">
        <v>6</v>
      </c>
      <c r="F433" s="42"/>
      <c r="G433" s="42">
        <v>6</v>
      </c>
      <c r="H433" s="165">
        <v>6</v>
      </c>
      <c r="I433" s="57">
        <f t="shared" si="96"/>
        <v>100</v>
      </c>
      <c r="J433" s="57">
        <f t="shared" si="97"/>
        <v>100</v>
      </c>
      <c r="K433" s="42"/>
    </row>
    <row r="434" spans="1:11" hidden="1">
      <c r="A434" s="103"/>
      <c r="B434" s="108" t="s">
        <v>399</v>
      </c>
      <c r="C434" s="103" t="s">
        <v>397</v>
      </c>
      <c r="D434" s="164">
        <v>12</v>
      </c>
      <c r="E434" s="123">
        <v>12</v>
      </c>
      <c r="F434" s="42"/>
      <c r="G434" s="42">
        <v>12</v>
      </c>
      <c r="H434" s="165">
        <v>12</v>
      </c>
      <c r="I434" s="57">
        <f t="shared" si="96"/>
        <v>100</v>
      </c>
      <c r="J434" s="57">
        <f t="shared" si="97"/>
        <v>100</v>
      </c>
      <c r="K434" s="42"/>
    </row>
    <row r="435" spans="1:11" hidden="1">
      <c r="A435" s="60"/>
      <c r="B435" s="60" t="s">
        <v>400</v>
      </c>
      <c r="C435" s="103" t="s">
        <v>397</v>
      </c>
      <c r="D435" s="164">
        <v>184</v>
      </c>
      <c r="E435" s="123">
        <v>184</v>
      </c>
      <c r="F435" s="42"/>
      <c r="G435" s="42">
        <v>184</v>
      </c>
      <c r="H435" s="165">
        <v>184</v>
      </c>
      <c r="I435" s="57">
        <f t="shared" si="96"/>
        <v>100</v>
      </c>
      <c r="J435" s="57">
        <f t="shared" si="97"/>
        <v>100</v>
      </c>
      <c r="K435" s="42"/>
    </row>
    <row r="436" spans="1:11" s="3" customFormat="1" hidden="1">
      <c r="A436" s="41"/>
      <c r="B436" s="41" t="str">
        <f>UPPER("Y tế")</f>
        <v>Y TẾ</v>
      </c>
      <c r="C436" s="41"/>
      <c r="D436" s="41"/>
      <c r="E436" s="41"/>
      <c r="F436" s="41"/>
      <c r="G436" s="41"/>
      <c r="H436" s="41"/>
      <c r="I436" s="245"/>
      <c r="J436" s="245"/>
      <c r="K436" s="41"/>
    </row>
    <row r="437" spans="1:11" hidden="1">
      <c r="A437" s="98"/>
      <c r="B437" s="155" t="s">
        <v>402</v>
      </c>
      <c r="C437" s="61"/>
      <c r="D437" s="42"/>
      <c r="E437" s="178"/>
      <c r="F437" s="42"/>
      <c r="G437" s="42"/>
      <c r="H437" s="42"/>
      <c r="I437" s="57"/>
      <c r="J437" s="57"/>
      <c r="K437" s="42"/>
    </row>
    <row r="438" spans="1:11" hidden="1">
      <c r="A438" s="98"/>
      <c r="B438" s="92" t="s">
        <v>403</v>
      </c>
      <c r="C438" s="91"/>
      <c r="D438" s="42"/>
      <c r="E438" s="179"/>
      <c r="F438" s="42"/>
      <c r="G438" s="42"/>
      <c r="H438" s="42"/>
      <c r="I438" s="57"/>
      <c r="J438" s="57"/>
      <c r="K438" s="42"/>
    </row>
    <row r="439" spans="1:11" hidden="1">
      <c r="A439" s="180"/>
      <c r="B439" s="181" t="s">
        <v>404</v>
      </c>
      <c r="C439" s="180" t="s">
        <v>0</v>
      </c>
      <c r="D439" s="57">
        <v>1</v>
      </c>
      <c r="E439" s="264">
        <v>1</v>
      </c>
      <c r="F439" s="42"/>
      <c r="G439" s="57">
        <v>1</v>
      </c>
      <c r="H439" s="57">
        <v>1</v>
      </c>
      <c r="I439" s="57">
        <f t="shared" ref="I439" si="98">+G439/D439*100</f>
        <v>100</v>
      </c>
      <c r="J439" s="57">
        <f t="shared" ref="J439" si="99">+G439/E439*100</f>
        <v>100</v>
      </c>
      <c r="K439" s="42"/>
    </row>
    <row r="440" spans="1:11" hidden="1">
      <c r="A440" s="180"/>
      <c r="B440" s="181" t="s">
        <v>405</v>
      </c>
      <c r="C440" s="180" t="s">
        <v>406</v>
      </c>
      <c r="D440" s="57">
        <v>2</v>
      </c>
      <c r="E440" s="264">
        <v>2</v>
      </c>
      <c r="F440" s="42"/>
      <c r="G440" s="57">
        <v>2</v>
      </c>
      <c r="H440" s="57">
        <v>2</v>
      </c>
      <c r="I440" s="57">
        <f t="shared" ref="I440:I447" si="100">+G440/D440*100</f>
        <v>100</v>
      </c>
      <c r="J440" s="57">
        <f t="shared" ref="J440:J447" si="101">+G440/E440*100</f>
        <v>100</v>
      </c>
      <c r="K440" s="42"/>
    </row>
    <row r="441" spans="1:11" hidden="1">
      <c r="A441" s="101"/>
      <c r="B441" s="182" t="s">
        <v>407</v>
      </c>
      <c r="C441" s="61" t="s">
        <v>408</v>
      </c>
      <c r="D441" s="57">
        <v>12</v>
      </c>
      <c r="E441" s="264">
        <v>12</v>
      </c>
      <c r="F441" s="42"/>
      <c r="G441" s="57">
        <v>12</v>
      </c>
      <c r="H441" s="57">
        <v>12</v>
      </c>
      <c r="I441" s="57">
        <f t="shared" si="100"/>
        <v>100</v>
      </c>
      <c r="J441" s="57">
        <f t="shared" si="101"/>
        <v>100</v>
      </c>
      <c r="K441" s="42"/>
    </row>
    <row r="442" spans="1:11" hidden="1">
      <c r="A442" s="101"/>
      <c r="B442" s="182" t="s">
        <v>409</v>
      </c>
      <c r="C442" s="61" t="s">
        <v>410</v>
      </c>
      <c r="D442" s="57">
        <v>246</v>
      </c>
      <c r="E442" s="264">
        <f>SUM(E443:E445)</f>
        <v>246</v>
      </c>
      <c r="F442" s="42"/>
      <c r="G442" s="57">
        <v>246</v>
      </c>
      <c r="H442" s="57">
        <v>254</v>
      </c>
      <c r="I442" s="57">
        <f t="shared" si="100"/>
        <v>100</v>
      </c>
      <c r="J442" s="57">
        <f t="shared" si="101"/>
        <v>100</v>
      </c>
      <c r="K442" s="42"/>
    </row>
    <row r="443" spans="1:11" hidden="1">
      <c r="A443" s="101"/>
      <c r="B443" s="183" t="s">
        <v>411</v>
      </c>
      <c r="C443" s="61" t="s">
        <v>410</v>
      </c>
      <c r="D443" s="57">
        <v>168</v>
      </c>
      <c r="E443" s="264">
        <v>168</v>
      </c>
      <c r="F443" s="42"/>
      <c r="G443" s="57">
        <v>168</v>
      </c>
      <c r="H443" s="57">
        <v>176</v>
      </c>
      <c r="I443" s="57">
        <f t="shared" si="100"/>
        <v>100</v>
      </c>
      <c r="J443" s="57">
        <f t="shared" si="101"/>
        <v>100</v>
      </c>
      <c r="K443" s="42"/>
    </row>
    <row r="444" spans="1:11" hidden="1">
      <c r="A444" s="61"/>
      <c r="B444" s="183" t="s">
        <v>412</v>
      </c>
      <c r="C444" s="61" t="s">
        <v>410</v>
      </c>
      <c r="D444" s="57">
        <v>20</v>
      </c>
      <c r="E444" s="264">
        <v>20</v>
      </c>
      <c r="F444" s="42"/>
      <c r="G444" s="57">
        <v>20</v>
      </c>
      <c r="H444" s="57">
        <v>20</v>
      </c>
      <c r="I444" s="57">
        <f t="shared" si="100"/>
        <v>100</v>
      </c>
      <c r="J444" s="57">
        <f t="shared" si="101"/>
        <v>100</v>
      </c>
      <c r="K444" s="42"/>
    </row>
    <row r="445" spans="1:11" hidden="1">
      <c r="A445" s="101"/>
      <c r="B445" s="183" t="s">
        <v>413</v>
      </c>
      <c r="C445" s="61" t="s">
        <v>410</v>
      </c>
      <c r="D445" s="57">
        <v>58</v>
      </c>
      <c r="E445" s="264">
        <v>58</v>
      </c>
      <c r="F445" s="42"/>
      <c r="G445" s="57">
        <v>58</v>
      </c>
      <c r="H445" s="57">
        <v>58</v>
      </c>
      <c r="I445" s="57">
        <f t="shared" si="100"/>
        <v>100</v>
      </c>
      <c r="J445" s="57">
        <f t="shared" si="101"/>
        <v>100</v>
      </c>
      <c r="K445" s="42"/>
    </row>
    <row r="446" spans="1:11" s="6" customFormat="1" ht="37.5" hidden="1">
      <c r="A446" s="98"/>
      <c r="B446" s="184" t="s">
        <v>414</v>
      </c>
      <c r="C446" s="90" t="s">
        <v>410</v>
      </c>
      <c r="D446" s="162">
        <v>29.7</v>
      </c>
      <c r="E446" s="246">
        <f>168/64605*10000</f>
        <v>26.00417924309264</v>
      </c>
      <c r="F446" s="164"/>
      <c r="G446" s="162">
        <v>29.1</v>
      </c>
      <c r="H446" s="162">
        <v>30.14</v>
      </c>
      <c r="I446" s="163">
        <f t="shared" si="100"/>
        <v>97.979797979797993</v>
      </c>
      <c r="J446" s="163">
        <f t="shared" si="101"/>
        <v>111.9050892857143</v>
      </c>
      <c r="K446" s="164"/>
    </row>
    <row r="447" spans="1:11" hidden="1">
      <c r="A447" s="185"/>
      <c r="B447" s="186" t="s">
        <v>415</v>
      </c>
      <c r="C447" s="185"/>
      <c r="D447" s="164">
        <v>20.5</v>
      </c>
      <c r="E447" s="247">
        <f>120/64605*10000</f>
        <v>18.57441374506617</v>
      </c>
      <c r="F447" s="164"/>
      <c r="G447" s="164">
        <v>29.1</v>
      </c>
      <c r="H447" s="164">
        <v>30.14</v>
      </c>
      <c r="I447" s="165">
        <f t="shared" si="100"/>
        <v>141.95121951219514</v>
      </c>
      <c r="J447" s="165">
        <f t="shared" si="101"/>
        <v>156.66712500000003</v>
      </c>
      <c r="K447" s="42"/>
    </row>
    <row r="448" spans="1:11" hidden="1">
      <c r="A448" s="91"/>
      <c r="B448" s="92" t="s">
        <v>416</v>
      </c>
      <c r="C448" s="91"/>
      <c r="D448" s="42"/>
      <c r="E448" s="248"/>
      <c r="F448" s="42"/>
      <c r="G448" s="42"/>
      <c r="H448" s="42"/>
      <c r="I448" s="57"/>
      <c r="J448" s="57"/>
      <c r="K448" s="42"/>
    </row>
    <row r="449" spans="1:11" hidden="1">
      <c r="A449" s="91"/>
      <c r="B449" s="184" t="s">
        <v>417</v>
      </c>
      <c r="C449" s="187" t="s">
        <v>55</v>
      </c>
      <c r="D449" s="99">
        <v>335</v>
      </c>
      <c r="E449" s="295">
        <v>342</v>
      </c>
      <c r="F449" s="99"/>
      <c r="G449" s="99">
        <v>336</v>
      </c>
      <c r="H449" s="99">
        <v>364</v>
      </c>
      <c r="I449" s="57">
        <f t="shared" ref="I449" si="102">+G449/D449*100</f>
        <v>100.29850746268656</v>
      </c>
      <c r="J449" s="57">
        <f t="shared" ref="J449" si="103">+G449/E449*100</f>
        <v>98.245614035087712</v>
      </c>
      <c r="K449" s="42"/>
    </row>
    <row r="450" spans="1:11" hidden="1">
      <c r="A450" s="61"/>
      <c r="B450" s="181" t="s">
        <v>418</v>
      </c>
      <c r="C450" s="180"/>
      <c r="D450" s="42"/>
      <c r="E450" s="249"/>
      <c r="F450" s="42"/>
      <c r="G450" s="42"/>
      <c r="H450" s="42"/>
      <c r="I450" s="57"/>
      <c r="J450" s="57"/>
      <c r="K450" s="42"/>
    </row>
    <row r="451" spans="1:11" s="5" customFormat="1" ht="19.5" hidden="1">
      <c r="A451" s="64"/>
      <c r="B451" s="188" t="s">
        <v>419</v>
      </c>
      <c r="C451" s="189" t="s">
        <v>419</v>
      </c>
      <c r="D451" s="113">
        <v>34</v>
      </c>
      <c r="E451" s="250">
        <v>37</v>
      </c>
      <c r="F451" s="113"/>
      <c r="G451" s="117">
        <v>30</v>
      </c>
      <c r="H451" s="117">
        <v>40</v>
      </c>
      <c r="I451" s="117">
        <f t="shared" ref="I451:I454" si="104">+G451/D451*100</f>
        <v>88.235294117647058</v>
      </c>
      <c r="J451" s="117">
        <f t="shared" ref="J451:J454" si="105">+G451/E451*100</f>
        <v>81.081081081081081</v>
      </c>
      <c r="K451" s="113"/>
    </row>
    <row r="452" spans="1:11" hidden="1">
      <c r="A452" s="61"/>
      <c r="B452" s="186" t="s">
        <v>420</v>
      </c>
      <c r="C452" s="190" t="s">
        <v>421</v>
      </c>
      <c r="D452" s="42">
        <v>5.37</v>
      </c>
      <c r="E452" s="251">
        <v>5.73</v>
      </c>
      <c r="F452" s="42"/>
      <c r="G452" s="116">
        <v>4.6436034362665426</v>
      </c>
      <c r="H452" s="116">
        <v>6.1513855996063116</v>
      </c>
      <c r="I452" s="57">
        <f t="shared" si="104"/>
        <v>86.473062127868573</v>
      </c>
      <c r="J452" s="57">
        <f t="shared" si="105"/>
        <v>81.040199585803535</v>
      </c>
      <c r="K452" s="42"/>
    </row>
    <row r="453" spans="1:11" s="5" customFormat="1" ht="19.5" hidden="1">
      <c r="A453" s="64"/>
      <c r="B453" s="188" t="s">
        <v>422</v>
      </c>
      <c r="C453" s="189" t="s">
        <v>422</v>
      </c>
      <c r="D453" s="113">
        <v>3</v>
      </c>
      <c r="E453" s="265">
        <v>3</v>
      </c>
      <c r="F453" s="113"/>
      <c r="G453" s="117">
        <v>3</v>
      </c>
      <c r="H453" s="117">
        <v>5</v>
      </c>
      <c r="I453" s="117">
        <f t="shared" si="104"/>
        <v>100</v>
      </c>
      <c r="J453" s="117">
        <f t="shared" si="105"/>
        <v>100</v>
      </c>
      <c r="K453" s="113"/>
    </row>
    <row r="454" spans="1:11" hidden="1">
      <c r="A454" s="61"/>
      <c r="B454" s="181" t="s">
        <v>423</v>
      </c>
      <c r="C454" s="180" t="s">
        <v>421</v>
      </c>
      <c r="D454" s="42">
        <v>0.47</v>
      </c>
      <c r="E454" s="251">
        <f>3/63370*10000</f>
        <v>0.4734101309768029</v>
      </c>
      <c r="F454" s="42"/>
      <c r="G454" s="116">
        <v>0.46436034362665429</v>
      </c>
      <c r="H454" s="116">
        <v>0.76892319995078895</v>
      </c>
      <c r="I454" s="57">
        <f t="shared" si="104"/>
        <v>98.800073112054108</v>
      </c>
      <c r="J454" s="57">
        <f t="shared" si="105"/>
        <v>98.088383252070273</v>
      </c>
      <c r="K454" s="42"/>
    </row>
    <row r="455" spans="1:11" hidden="1">
      <c r="A455" s="61"/>
      <c r="B455" s="181" t="s">
        <v>424</v>
      </c>
      <c r="C455" s="180" t="s">
        <v>424</v>
      </c>
      <c r="D455" s="42"/>
      <c r="E455" s="252">
        <v>81</v>
      </c>
      <c r="F455" s="42"/>
      <c r="G455" s="42"/>
      <c r="H455" s="42"/>
      <c r="I455" s="57"/>
      <c r="J455" s="57"/>
      <c r="K455" s="42"/>
    </row>
    <row r="456" spans="1:11" hidden="1">
      <c r="A456" s="61"/>
      <c r="B456" s="181" t="s">
        <v>425</v>
      </c>
      <c r="C456" s="180" t="s">
        <v>424</v>
      </c>
      <c r="D456" s="42"/>
      <c r="E456" s="252">
        <f>8+90+2</f>
        <v>100</v>
      </c>
      <c r="F456" s="42"/>
      <c r="G456" s="42"/>
      <c r="H456" s="42"/>
      <c r="I456" s="57"/>
      <c r="J456" s="57"/>
      <c r="K456" s="42"/>
    </row>
    <row r="457" spans="1:11" hidden="1">
      <c r="A457" s="61"/>
      <c r="B457" s="181" t="s">
        <v>426</v>
      </c>
      <c r="C457" s="180" t="s">
        <v>55</v>
      </c>
      <c r="D457" s="42"/>
      <c r="E457" s="252">
        <v>30</v>
      </c>
      <c r="F457" s="42"/>
      <c r="G457" s="42"/>
      <c r="H457" s="42"/>
      <c r="I457" s="57"/>
      <c r="J457" s="57"/>
      <c r="K457" s="42"/>
    </row>
    <row r="458" spans="1:11" s="2" customFormat="1" ht="37.5" hidden="1">
      <c r="A458" s="187"/>
      <c r="B458" s="184" t="s">
        <v>427</v>
      </c>
      <c r="C458" s="187" t="s">
        <v>24</v>
      </c>
      <c r="D458" s="162">
        <v>100</v>
      </c>
      <c r="E458" s="253">
        <v>100</v>
      </c>
      <c r="F458" s="162"/>
      <c r="G458" s="162">
        <v>100</v>
      </c>
      <c r="H458" s="162">
        <v>100</v>
      </c>
      <c r="I458" s="163">
        <f t="shared" ref="I458:I461" si="106">+G458/D458*100</f>
        <v>100</v>
      </c>
      <c r="J458" s="163">
        <f t="shared" ref="J458:J461" si="107">+G458/E458*100</f>
        <v>100</v>
      </c>
      <c r="K458" s="162"/>
    </row>
    <row r="459" spans="1:11" s="2" customFormat="1" ht="37.5" hidden="1">
      <c r="A459" s="187"/>
      <c r="B459" s="184" t="s">
        <v>428</v>
      </c>
      <c r="C459" s="187" t="s">
        <v>24</v>
      </c>
      <c r="D459" s="162">
        <v>41.67</v>
      </c>
      <c r="E459" s="253">
        <v>41.67</v>
      </c>
      <c r="F459" s="162"/>
      <c r="G459" s="162">
        <v>41.6</v>
      </c>
      <c r="H459" s="162">
        <v>58.3</v>
      </c>
      <c r="I459" s="163">
        <f t="shared" si="106"/>
        <v>99.832013438924889</v>
      </c>
      <c r="J459" s="163">
        <f t="shared" si="107"/>
        <v>99.832013438924889</v>
      </c>
      <c r="K459" s="162"/>
    </row>
    <row r="460" spans="1:11" s="2" customFormat="1" ht="39" hidden="1">
      <c r="A460" s="187"/>
      <c r="B460" s="188" t="s">
        <v>429</v>
      </c>
      <c r="C460" s="189" t="s">
        <v>24</v>
      </c>
      <c r="D460" s="162">
        <v>100</v>
      </c>
      <c r="E460" s="253">
        <v>100</v>
      </c>
      <c r="F460" s="162"/>
      <c r="G460" s="162">
        <v>100</v>
      </c>
      <c r="H460" s="162">
        <v>100</v>
      </c>
      <c r="I460" s="163">
        <f t="shared" si="106"/>
        <v>100</v>
      </c>
      <c r="J460" s="163">
        <f t="shared" si="107"/>
        <v>100</v>
      </c>
      <c r="K460" s="162"/>
    </row>
    <row r="461" spans="1:11" s="2" customFormat="1" ht="19.5" hidden="1">
      <c r="A461" s="187"/>
      <c r="B461" s="192" t="s">
        <v>430</v>
      </c>
      <c r="C461" s="189" t="s">
        <v>24</v>
      </c>
      <c r="D461" s="162">
        <v>100</v>
      </c>
      <c r="E461" s="254">
        <v>100</v>
      </c>
      <c r="F461" s="162"/>
      <c r="G461" s="162">
        <v>100</v>
      </c>
      <c r="H461" s="162">
        <v>100</v>
      </c>
      <c r="I461" s="163">
        <f t="shared" si="106"/>
        <v>100</v>
      </c>
      <c r="J461" s="163">
        <f t="shared" si="107"/>
        <v>100</v>
      </c>
      <c r="K461" s="162"/>
    </row>
    <row r="462" spans="1:11" hidden="1">
      <c r="A462" s="91"/>
      <c r="B462" s="92" t="s">
        <v>431</v>
      </c>
      <c r="C462" s="91"/>
      <c r="D462" s="42"/>
      <c r="E462" s="255"/>
      <c r="F462" s="42"/>
      <c r="G462" s="42"/>
      <c r="H462" s="42"/>
      <c r="I462" s="57"/>
      <c r="J462" s="57"/>
      <c r="K462" s="42"/>
    </row>
    <row r="463" spans="1:11" s="2" customFormat="1" ht="19.5" hidden="1">
      <c r="A463" s="91"/>
      <c r="B463" s="184" t="s">
        <v>432</v>
      </c>
      <c r="C463" s="189" t="s">
        <v>433</v>
      </c>
      <c r="D463" s="99">
        <v>9</v>
      </c>
      <c r="E463" s="253">
        <v>9</v>
      </c>
      <c r="F463" s="99"/>
      <c r="G463" s="100">
        <v>9</v>
      </c>
      <c r="H463" s="100">
        <v>10</v>
      </c>
      <c r="I463" s="100">
        <f t="shared" ref="I463:I471" si="108">+G463/D463*100</f>
        <v>100</v>
      </c>
      <c r="J463" s="100">
        <f t="shared" ref="J463:J471" si="109">+G463/E463*100</f>
        <v>100</v>
      </c>
      <c r="K463" s="99"/>
    </row>
    <row r="464" spans="1:11" hidden="1">
      <c r="A464" s="61"/>
      <c r="B464" s="186" t="s">
        <v>434</v>
      </c>
      <c r="C464" s="190"/>
      <c r="D464" s="42">
        <v>2</v>
      </c>
      <c r="E464" s="251">
        <v>0</v>
      </c>
      <c r="F464" s="42"/>
      <c r="G464" s="57">
        <v>0</v>
      </c>
      <c r="H464" s="57">
        <v>1</v>
      </c>
      <c r="I464" s="57">
        <f t="shared" si="108"/>
        <v>0</v>
      </c>
      <c r="J464" s="57"/>
      <c r="K464" s="42"/>
    </row>
    <row r="465" spans="1:11" hidden="1">
      <c r="A465" s="61"/>
      <c r="B465" s="186" t="s">
        <v>435</v>
      </c>
      <c r="C465" s="190" t="s">
        <v>24</v>
      </c>
      <c r="D465" s="42">
        <v>75</v>
      </c>
      <c r="E465" s="251">
        <f>9/12%</f>
        <v>75</v>
      </c>
      <c r="F465" s="42"/>
      <c r="G465" s="116">
        <v>75</v>
      </c>
      <c r="H465" s="116">
        <v>83.333333333333343</v>
      </c>
      <c r="I465" s="57">
        <f t="shared" si="108"/>
        <v>100</v>
      </c>
      <c r="J465" s="57">
        <f t="shared" si="109"/>
        <v>100</v>
      </c>
      <c r="K465" s="42"/>
    </row>
    <row r="466" spans="1:11" s="7" customFormat="1" ht="37.5" hidden="1">
      <c r="A466" s="90"/>
      <c r="B466" s="161" t="s">
        <v>436</v>
      </c>
      <c r="C466" s="90" t="s">
        <v>437</v>
      </c>
      <c r="D466" s="162">
        <v>18.22</v>
      </c>
      <c r="E466" s="298">
        <v>18</v>
      </c>
      <c r="F466" s="162"/>
      <c r="G466" s="306">
        <v>28</v>
      </c>
      <c r="H466" s="306">
        <v>24.832214765100673</v>
      </c>
      <c r="I466" s="163">
        <f t="shared" si="108"/>
        <v>153.67727771679475</v>
      </c>
      <c r="J466" s="163">
        <f t="shared" si="109"/>
        <v>155.55555555555557</v>
      </c>
      <c r="K466" s="162"/>
    </row>
    <row r="467" spans="1:11" s="7" customFormat="1" ht="37.5" hidden="1">
      <c r="A467" s="90"/>
      <c r="B467" s="161" t="s">
        <v>438</v>
      </c>
      <c r="C467" s="90" t="s">
        <v>437</v>
      </c>
      <c r="D467" s="162">
        <v>39.5</v>
      </c>
      <c r="E467" s="298">
        <v>26</v>
      </c>
      <c r="F467" s="162"/>
      <c r="G467" s="306">
        <v>33.333333333333336</v>
      </c>
      <c r="H467" s="306">
        <v>30.201342281879196</v>
      </c>
      <c r="I467" s="163">
        <f t="shared" si="108"/>
        <v>84.388185654008439</v>
      </c>
      <c r="J467" s="163">
        <f t="shared" si="109"/>
        <v>128.2051282051282</v>
      </c>
      <c r="K467" s="162"/>
    </row>
    <row r="468" spans="1:11" s="7" customFormat="1" hidden="1">
      <c r="A468" s="90"/>
      <c r="B468" s="161" t="s">
        <v>439</v>
      </c>
      <c r="C468" s="90" t="s">
        <v>24</v>
      </c>
      <c r="D468" s="162">
        <v>19.7</v>
      </c>
      <c r="E468" s="248">
        <v>19.2</v>
      </c>
      <c r="F468" s="162"/>
      <c r="G468" s="306">
        <v>19.309999999999999</v>
      </c>
      <c r="H468" s="306">
        <v>19</v>
      </c>
      <c r="I468" s="163">
        <f t="shared" si="108"/>
        <v>98.020304568527919</v>
      </c>
      <c r="J468" s="163">
        <f t="shared" si="109"/>
        <v>100.57291666666666</v>
      </c>
      <c r="K468" s="162"/>
    </row>
    <row r="469" spans="1:11" s="7" customFormat="1" ht="37.5" hidden="1">
      <c r="A469" s="90"/>
      <c r="B469" s="184" t="s">
        <v>440</v>
      </c>
      <c r="C469" s="187" t="s">
        <v>24</v>
      </c>
      <c r="D469" s="162">
        <v>94.8</v>
      </c>
      <c r="E469" s="248">
        <v>95</v>
      </c>
      <c r="F469" s="162"/>
      <c r="G469" s="306">
        <v>95.4</v>
      </c>
      <c r="H469" s="306">
        <v>95</v>
      </c>
      <c r="I469" s="163">
        <f t="shared" si="108"/>
        <v>100.63291139240506</v>
      </c>
      <c r="J469" s="163">
        <f t="shared" si="109"/>
        <v>100.42105263157895</v>
      </c>
      <c r="K469" s="162"/>
    </row>
    <row r="470" spans="1:11" s="7" customFormat="1" hidden="1">
      <c r="A470" s="90"/>
      <c r="B470" s="184" t="s">
        <v>441</v>
      </c>
      <c r="C470" s="187" t="s">
        <v>24</v>
      </c>
      <c r="D470" s="162">
        <v>95.33</v>
      </c>
      <c r="E470" s="298">
        <v>95.5</v>
      </c>
      <c r="F470" s="162"/>
      <c r="G470" s="306">
        <v>76.953642384105962</v>
      </c>
      <c r="H470" s="306">
        <v>70</v>
      </c>
      <c r="I470" s="163">
        <f t="shared" si="108"/>
        <v>80.72342639683832</v>
      </c>
      <c r="J470" s="163">
        <f t="shared" si="109"/>
        <v>80.579730245137142</v>
      </c>
      <c r="K470" s="162"/>
    </row>
    <row r="471" spans="1:11" s="7" customFormat="1" hidden="1">
      <c r="A471" s="90"/>
      <c r="B471" s="184" t="s">
        <v>442</v>
      </c>
      <c r="C471" s="187" t="s">
        <v>24</v>
      </c>
      <c r="D471" s="162">
        <v>82.87</v>
      </c>
      <c r="E471" s="298">
        <v>83</v>
      </c>
      <c r="F471" s="162"/>
      <c r="G471" s="306">
        <v>83.11258278145695</v>
      </c>
      <c r="H471" s="306">
        <v>75</v>
      </c>
      <c r="I471" s="163">
        <f t="shared" si="108"/>
        <v>100.29272689930848</v>
      </c>
      <c r="J471" s="163">
        <f t="shared" si="109"/>
        <v>100.13564190536981</v>
      </c>
      <c r="K471" s="162"/>
    </row>
    <row r="472" spans="1:11" s="2" customFormat="1" hidden="1">
      <c r="A472" s="91"/>
      <c r="B472" s="184" t="s">
        <v>443</v>
      </c>
      <c r="C472" s="187"/>
      <c r="D472" s="99"/>
      <c r="E472" s="255"/>
      <c r="F472" s="99"/>
      <c r="G472" s="151"/>
      <c r="H472" s="151"/>
      <c r="I472" s="100"/>
      <c r="J472" s="100"/>
      <c r="K472" s="99"/>
    </row>
    <row r="473" spans="1:11" hidden="1">
      <c r="A473" s="61"/>
      <c r="B473" s="186" t="s">
        <v>444</v>
      </c>
      <c r="C473" s="190" t="s">
        <v>24</v>
      </c>
      <c r="D473" s="42"/>
      <c r="E473" s="256">
        <v>1.6</v>
      </c>
      <c r="F473" s="42"/>
      <c r="G473" s="116">
        <v>0.41</v>
      </c>
      <c r="H473" s="116">
        <v>0.75</v>
      </c>
      <c r="I473" s="57"/>
      <c r="J473" s="57">
        <f t="shared" ref="J473:J475" si="110">+G473/E473*100</f>
        <v>25.624999999999996</v>
      </c>
      <c r="K473" s="42"/>
    </row>
    <row r="474" spans="1:11" hidden="1">
      <c r="A474" s="61"/>
      <c r="B474" s="186" t="s">
        <v>445</v>
      </c>
      <c r="C474" s="190" t="s">
        <v>24</v>
      </c>
      <c r="D474" s="42"/>
      <c r="E474" s="256">
        <v>40.24</v>
      </c>
      <c r="F474" s="42"/>
      <c r="G474" s="116">
        <v>27.63</v>
      </c>
      <c r="H474" s="116">
        <v>28.5</v>
      </c>
      <c r="I474" s="57"/>
      <c r="J474" s="57">
        <f t="shared" si="110"/>
        <v>68.663021868787268</v>
      </c>
      <c r="K474" s="42"/>
    </row>
    <row r="475" spans="1:11" hidden="1">
      <c r="A475" s="61"/>
      <c r="B475" s="186" t="s">
        <v>446</v>
      </c>
      <c r="C475" s="190" t="s">
        <v>24</v>
      </c>
      <c r="D475" s="65">
        <v>0.5</v>
      </c>
      <c r="E475" s="257">
        <v>0.28000000000000003</v>
      </c>
      <c r="F475" s="42"/>
      <c r="G475" s="116">
        <v>0.31</v>
      </c>
      <c r="H475" s="116">
        <v>0.3</v>
      </c>
      <c r="I475" s="57">
        <f t="shared" ref="I475" si="111">+G475/D475*100</f>
        <v>62</v>
      </c>
      <c r="J475" s="57">
        <f t="shared" si="110"/>
        <v>110.71428571428569</v>
      </c>
      <c r="K475" s="42"/>
    </row>
    <row r="476" spans="1:11" hidden="1">
      <c r="A476" s="91"/>
      <c r="B476" s="184" t="s">
        <v>447</v>
      </c>
      <c r="C476" s="187"/>
      <c r="D476" s="42"/>
      <c r="E476" s="255"/>
      <c r="F476" s="42"/>
      <c r="G476" s="42"/>
      <c r="H476" s="42"/>
      <c r="I476" s="57"/>
      <c r="J476" s="57"/>
      <c r="K476" s="42"/>
    </row>
    <row r="477" spans="1:11" s="2" customFormat="1" hidden="1">
      <c r="A477" s="91"/>
      <c r="B477" s="184" t="s">
        <v>448</v>
      </c>
      <c r="C477" s="187"/>
      <c r="D477" s="99"/>
      <c r="E477" s="255"/>
      <c r="F477" s="99"/>
      <c r="G477" s="99"/>
      <c r="H477" s="99"/>
      <c r="I477" s="100"/>
      <c r="J477" s="100"/>
      <c r="K477" s="99"/>
    </row>
    <row r="478" spans="1:11" hidden="1">
      <c r="A478" s="61"/>
      <c r="B478" s="181" t="s">
        <v>449</v>
      </c>
      <c r="C478" s="180" t="s">
        <v>55</v>
      </c>
      <c r="D478" s="42">
        <v>2</v>
      </c>
      <c r="E478" s="266">
        <v>3</v>
      </c>
      <c r="F478" s="42"/>
      <c r="G478" s="57">
        <v>4</v>
      </c>
      <c r="H478" s="57">
        <v>6</v>
      </c>
      <c r="I478" s="57">
        <f t="shared" ref="I478:I480" si="112">+G478/D478*100</f>
        <v>200</v>
      </c>
      <c r="J478" s="57">
        <f t="shared" ref="J478:J480" si="113">+G478/E478*100</f>
        <v>133.33333333333331</v>
      </c>
      <c r="K478" s="42"/>
    </row>
    <row r="479" spans="1:11" hidden="1">
      <c r="A479" s="61"/>
      <c r="B479" s="181" t="s">
        <v>450</v>
      </c>
      <c r="C479" s="180" t="s">
        <v>55</v>
      </c>
      <c r="D479" s="42">
        <v>1</v>
      </c>
      <c r="E479" s="266">
        <v>15</v>
      </c>
      <c r="F479" s="42"/>
      <c r="G479" s="57">
        <v>17</v>
      </c>
      <c r="H479" s="57">
        <v>22</v>
      </c>
      <c r="I479" s="57">
        <f t="shared" si="112"/>
        <v>1700</v>
      </c>
      <c r="J479" s="57">
        <f t="shared" si="113"/>
        <v>113.33333333333333</v>
      </c>
      <c r="K479" s="42"/>
    </row>
    <row r="480" spans="1:11" hidden="1">
      <c r="A480" s="61"/>
      <c r="B480" s="181" t="s">
        <v>451</v>
      </c>
      <c r="C480" s="180" t="s">
        <v>55</v>
      </c>
      <c r="D480" s="42">
        <v>4</v>
      </c>
      <c r="E480" s="266">
        <v>10</v>
      </c>
      <c r="F480" s="42"/>
      <c r="G480" s="57">
        <v>9</v>
      </c>
      <c r="H480" s="57">
        <v>20</v>
      </c>
      <c r="I480" s="57">
        <f t="shared" si="112"/>
        <v>225</v>
      </c>
      <c r="J480" s="57">
        <f t="shared" si="113"/>
        <v>90</v>
      </c>
      <c r="K480" s="42"/>
    </row>
    <row r="481" spans="1:11" s="3" customFormat="1" hidden="1">
      <c r="A481" s="41"/>
      <c r="B481" s="41" t="str">
        <f>UPPER("Giáo dục &amp; Đào tạo")</f>
        <v>GIÁO DỤC &amp; ĐÀO TẠO</v>
      </c>
      <c r="C481" s="41"/>
      <c r="D481" s="41"/>
      <c r="E481" s="243"/>
      <c r="F481" s="41"/>
      <c r="G481" s="245"/>
      <c r="H481" s="245"/>
      <c r="I481" s="245"/>
      <c r="J481" s="245"/>
      <c r="K481" s="41"/>
    </row>
    <row r="482" spans="1:11" hidden="1">
      <c r="A482" s="98"/>
      <c r="B482" s="193" t="str">
        <f>UPPER("TS học sinh có mặt đầu năm")</f>
        <v>TS HỌC SINH CÓ MẶT ĐẦU NĂM</v>
      </c>
      <c r="C482" s="98" t="s">
        <v>453</v>
      </c>
      <c r="D482" s="163">
        <v>19376</v>
      </c>
      <c r="E482" s="287">
        <v>20187</v>
      </c>
      <c r="F482" s="42"/>
      <c r="G482" s="282">
        <v>20150</v>
      </c>
      <c r="H482" s="282">
        <v>20474</v>
      </c>
      <c r="I482" s="57">
        <f t="shared" ref="I482:I487" si="114">+G482/D482*100</f>
        <v>103.99463253509495</v>
      </c>
      <c r="J482" s="57">
        <f t="shared" ref="J482:J487" si="115">+G482/E482*100</f>
        <v>99.816713726655763</v>
      </c>
      <c r="K482" s="42"/>
    </row>
    <row r="483" spans="1:11" s="2" customFormat="1" hidden="1">
      <c r="A483" s="98"/>
      <c r="B483" s="193" t="s">
        <v>454</v>
      </c>
      <c r="C483" s="98" t="s">
        <v>455</v>
      </c>
      <c r="D483" s="163">
        <v>5425</v>
      </c>
      <c r="E483" s="288">
        <v>5647</v>
      </c>
      <c r="F483" s="99"/>
      <c r="G483" s="282">
        <v>5862</v>
      </c>
      <c r="H483" s="282">
        <v>5683</v>
      </c>
      <c r="I483" s="100">
        <f t="shared" si="114"/>
        <v>108.05529953917051</v>
      </c>
      <c r="J483" s="100">
        <f t="shared" si="115"/>
        <v>103.80733132636799</v>
      </c>
      <c r="K483" s="99"/>
    </row>
    <row r="484" spans="1:11" hidden="1">
      <c r="A484" s="101"/>
      <c r="B484" s="194" t="s">
        <v>456</v>
      </c>
      <c r="C484" s="101" t="s">
        <v>455</v>
      </c>
      <c r="D484" s="165">
        <v>527</v>
      </c>
      <c r="E484" s="283">
        <v>659</v>
      </c>
      <c r="F484" s="42"/>
      <c r="G484" s="42">
        <v>807</v>
      </c>
      <c r="H484" s="42">
        <v>820</v>
      </c>
      <c r="I484" s="57">
        <f t="shared" si="114"/>
        <v>153.13092979127134</v>
      </c>
      <c r="J484" s="57">
        <f t="shared" si="115"/>
        <v>122.45827010622155</v>
      </c>
      <c r="K484" s="42"/>
    </row>
    <row r="485" spans="1:11" hidden="1">
      <c r="A485" s="101"/>
      <c r="B485" s="194" t="s">
        <v>457</v>
      </c>
      <c r="C485" s="101" t="s">
        <v>455</v>
      </c>
      <c r="D485" s="165">
        <v>4898</v>
      </c>
      <c r="E485" s="283">
        <v>4988</v>
      </c>
      <c r="F485" s="42"/>
      <c r="G485" s="239">
        <v>5055</v>
      </c>
      <c r="H485" s="239">
        <v>4863</v>
      </c>
      <c r="I485" s="57">
        <f t="shared" si="114"/>
        <v>103.2053899550837</v>
      </c>
      <c r="J485" s="57">
        <f t="shared" si="115"/>
        <v>101.34322373696874</v>
      </c>
      <c r="K485" s="42"/>
    </row>
    <row r="486" spans="1:11" hidden="1">
      <c r="A486" s="98"/>
      <c r="B486" s="193" t="s">
        <v>458</v>
      </c>
      <c r="C486" s="98" t="s">
        <v>453</v>
      </c>
      <c r="D486" s="163">
        <v>13811</v>
      </c>
      <c r="E486" s="285">
        <v>14410</v>
      </c>
      <c r="F486" s="42"/>
      <c r="G486" s="282">
        <v>14288</v>
      </c>
      <c r="H486" s="282">
        <v>14791</v>
      </c>
      <c r="I486" s="57">
        <f t="shared" si="114"/>
        <v>103.45376873506625</v>
      </c>
      <c r="J486" s="57">
        <f t="shared" si="115"/>
        <v>99.153365718251223</v>
      </c>
      <c r="K486" s="42"/>
    </row>
    <row r="487" spans="1:11" hidden="1">
      <c r="A487" s="101"/>
      <c r="B487" s="182" t="s">
        <v>459</v>
      </c>
      <c r="C487" s="101" t="s">
        <v>453</v>
      </c>
      <c r="D487" s="165">
        <v>250</v>
      </c>
      <c r="E487" s="283">
        <v>250</v>
      </c>
      <c r="F487" s="42"/>
      <c r="G487" s="42">
        <v>250</v>
      </c>
      <c r="H487" s="42">
        <v>250</v>
      </c>
      <c r="I487" s="57">
        <f t="shared" si="114"/>
        <v>100</v>
      </c>
      <c r="J487" s="57">
        <f t="shared" si="115"/>
        <v>100</v>
      </c>
      <c r="K487" s="42"/>
    </row>
    <row r="488" spans="1:11" hidden="1">
      <c r="A488" s="101"/>
      <c r="B488" s="183" t="s">
        <v>460</v>
      </c>
      <c r="C488" s="101"/>
      <c r="D488" s="165"/>
      <c r="E488" s="283"/>
      <c r="F488" s="42"/>
      <c r="G488" s="42"/>
      <c r="H488" s="42"/>
      <c r="I488" s="57"/>
      <c r="J488" s="57"/>
      <c r="K488" s="42"/>
    </row>
    <row r="489" spans="1:11" hidden="1">
      <c r="A489" s="101"/>
      <c r="B489" s="194" t="s">
        <v>461</v>
      </c>
      <c r="C489" s="101" t="s">
        <v>453</v>
      </c>
      <c r="D489" s="165">
        <v>7481</v>
      </c>
      <c r="E489" s="283">
        <v>7583</v>
      </c>
      <c r="F489" s="42"/>
      <c r="G489" s="239">
        <v>7520</v>
      </c>
      <c r="H489" s="239">
        <v>7755</v>
      </c>
      <c r="I489" s="57">
        <f t="shared" ref="I489:I495" si="116">+G489/D489*100</f>
        <v>100.52132067905359</v>
      </c>
      <c r="J489" s="57">
        <f t="shared" ref="J489:J495" si="117">+G489/E489*100</f>
        <v>99.169194250296727</v>
      </c>
      <c r="K489" s="42"/>
    </row>
    <row r="490" spans="1:11" hidden="1">
      <c r="A490" s="101"/>
      <c r="B490" s="183" t="s">
        <v>462</v>
      </c>
      <c r="C490" s="101" t="s">
        <v>453</v>
      </c>
      <c r="D490" s="165">
        <v>980</v>
      </c>
      <c r="E490" s="283">
        <v>3009</v>
      </c>
      <c r="F490" s="42"/>
      <c r="G490" s="239">
        <v>1308</v>
      </c>
      <c r="H490" s="239">
        <v>1278</v>
      </c>
      <c r="I490" s="57">
        <f t="shared" si="116"/>
        <v>133.46938775510205</v>
      </c>
      <c r="J490" s="57">
        <f t="shared" si="117"/>
        <v>43.469591226321036</v>
      </c>
      <c r="K490" s="42"/>
    </row>
    <row r="491" spans="1:11" hidden="1">
      <c r="A491" s="101"/>
      <c r="B491" s="194" t="s">
        <v>463</v>
      </c>
      <c r="C491" s="101" t="s">
        <v>453</v>
      </c>
      <c r="D491" s="165">
        <v>5052</v>
      </c>
      <c r="E491" s="283">
        <v>5281</v>
      </c>
      <c r="F491" s="42"/>
      <c r="G491" s="239">
        <v>5182</v>
      </c>
      <c r="H491" s="239">
        <v>5372</v>
      </c>
      <c r="I491" s="57">
        <f t="shared" si="116"/>
        <v>102.57323832145684</v>
      </c>
      <c r="J491" s="57">
        <f t="shared" si="117"/>
        <v>98.125355046392727</v>
      </c>
      <c r="K491" s="42"/>
    </row>
    <row r="492" spans="1:11" hidden="1">
      <c r="A492" s="101"/>
      <c r="B492" s="183" t="s">
        <v>464</v>
      </c>
      <c r="C492" s="101" t="s">
        <v>453</v>
      </c>
      <c r="D492" s="165">
        <v>711</v>
      </c>
      <c r="E492" s="283">
        <v>1293</v>
      </c>
      <c r="F492" s="42"/>
      <c r="G492" s="239">
        <v>1066</v>
      </c>
      <c r="H492" s="239">
        <v>1466</v>
      </c>
      <c r="I492" s="57">
        <f t="shared" si="116"/>
        <v>149.92967651195499</v>
      </c>
      <c r="J492" s="57">
        <f t="shared" si="117"/>
        <v>82.443928847641146</v>
      </c>
      <c r="K492" s="42"/>
    </row>
    <row r="493" spans="1:11" hidden="1">
      <c r="A493" s="101"/>
      <c r="B493" s="194" t="s">
        <v>465</v>
      </c>
      <c r="C493" s="101" t="s">
        <v>453</v>
      </c>
      <c r="D493" s="165">
        <v>1278</v>
      </c>
      <c r="E493" s="283">
        <v>1546</v>
      </c>
      <c r="F493" s="42"/>
      <c r="G493" s="239">
        <v>1260</v>
      </c>
      <c r="H493" s="239">
        <v>1334</v>
      </c>
      <c r="I493" s="57">
        <f t="shared" si="116"/>
        <v>98.591549295774655</v>
      </c>
      <c r="J493" s="57">
        <f t="shared" si="117"/>
        <v>81.5006468305304</v>
      </c>
      <c r="K493" s="42"/>
    </row>
    <row r="494" spans="1:11" s="2" customFormat="1" hidden="1">
      <c r="A494" s="98"/>
      <c r="B494" s="195" t="s">
        <v>466</v>
      </c>
      <c r="C494" s="98" t="s">
        <v>453</v>
      </c>
      <c r="D494" s="163">
        <v>140</v>
      </c>
      <c r="E494" s="285">
        <v>130</v>
      </c>
      <c r="F494" s="100"/>
      <c r="G494" s="100">
        <v>76</v>
      </c>
      <c r="H494" s="99">
        <v>80</v>
      </c>
      <c r="I494" s="100">
        <f t="shared" si="116"/>
        <v>54.285714285714285</v>
      </c>
      <c r="J494" s="100">
        <f t="shared" si="117"/>
        <v>58.461538461538467</v>
      </c>
      <c r="K494" s="99"/>
    </row>
    <row r="495" spans="1:11" hidden="1">
      <c r="A495" s="98"/>
      <c r="B495" s="193" t="str">
        <f>UPPER("TS học sinh là dân tộc thiểu số")</f>
        <v>TS HỌC SINH LÀ DÂN TỘC THIỂU SỐ</v>
      </c>
      <c r="C495" s="98" t="s">
        <v>453</v>
      </c>
      <c r="D495" s="163">
        <v>15949</v>
      </c>
      <c r="E495" s="286">
        <v>16575</v>
      </c>
      <c r="F495" s="99"/>
      <c r="G495" s="282">
        <v>17329</v>
      </c>
      <c r="H495" s="282">
        <v>17660</v>
      </c>
      <c r="I495" s="57">
        <f t="shared" si="116"/>
        <v>108.65258009906577</v>
      </c>
      <c r="J495" s="57">
        <f t="shared" si="117"/>
        <v>104.54901960784314</v>
      </c>
      <c r="K495" s="42"/>
    </row>
    <row r="496" spans="1:11" hidden="1">
      <c r="A496" s="101"/>
      <c r="B496" s="182" t="s">
        <v>467</v>
      </c>
      <c r="C496" s="101"/>
      <c r="D496" s="165"/>
      <c r="E496" s="258"/>
      <c r="F496" s="42"/>
      <c r="G496" s="42"/>
      <c r="H496" s="42"/>
      <c r="I496" s="57"/>
      <c r="J496" s="57"/>
      <c r="K496" s="42"/>
    </row>
    <row r="497" spans="1:11" hidden="1">
      <c r="A497" s="101"/>
      <c r="B497" s="194" t="s">
        <v>468</v>
      </c>
      <c r="C497" s="101" t="s">
        <v>453</v>
      </c>
      <c r="D497" s="165">
        <v>4572</v>
      </c>
      <c r="E497" s="283">
        <v>4638</v>
      </c>
      <c r="F497" s="42"/>
      <c r="G497" s="165">
        <v>4936</v>
      </c>
      <c r="H497" s="42">
        <v>4802</v>
      </c>
      <c r="I497" s="57">
        <f t="shared" ref="I497:I501" si="118">+G497/D497*100</f>
        <v>107.96150481189852</v>
      </c>
      <c r="J497" s="57">
        <f t="shared" ref="J497:J501" si="119">+G497/E497*100</f>
        <v>106.42518326865027</v>
      </c>
      <c r="K497" s="42"/>
    </row>
    <row r="498" spans="1:11" hidden="1">
      <c r="A498" s="101"/>
      <c r="B498" s="194" t="s">
        <v>469</v>
      </c>
      <c r="C498" s="101" t="s">
        <v>453</v>
      </c>
      <c r="D498" s="165">
        <v>5777</v>
      </c>
      <c r="E498" s="283">
        <v>5855</v>
      </c>
      <c r="F498" s="42"/>
      <c r="G498" s="165">
        <v>6711</v>
      </c>
      <c r="H498" s="42">
        <v>6926</v>
      </c>
      <c r="I498" s="57">
        <f t="shared" si="118"/>
        <v>116.16756101782933</v>
      </c>
      <c r="J498" s="57">
        <f t="shared" si="119"/>
        <v>114.61998292058071</v>
      </c>
      <c r="K498" s="42"/>
    </row>
    <row r="499" spans="1:11" hidden="1">
      <c r="A499" s="101"/>
      <c r="B499" s="194" t="s">
        <v>470</v>
      </c>
      <c r="C499" s="101" t="s">
        <v>453</v>
      </c>
      <c r="D499" s="165">
        <v>4623</v>
      </c>
      <c r="E499" s="283">
        <v>4831</v>
      </c>
      <c r="F499" s="42"/>
      <c r="G499" s="165">
        <v>4691</v>
      </c>
      <c r="H499" s="42">
        <v>4916</v>
      </c>
      <c r="I499" s="57">
        <f t="shared" si="118"/>
        <v>101.47090633787583</v>
      </c>
      <c r="J499" s="57">
        <f t="shared" si="119"/>
        <v>97.102049265162492</v>
      </c>
      <c r="K499" s="42"/>
    </row>
    <row r="500" spans="1:11" hidden="1">
      <c r="A500" s="101"/>
      <c r="B500" s="194" t="s">
        <v>471</v>
      </c>
      <c r="C500" s="101" t="s">
        <v>453</v>
      </c>
      <c r="D500" s="165">
        <v>977</v>
      </c>
      <c r="E500" s="283">
        <v>1251</v>
      </c>
      <c r="F500" s="42"/>
      <c r="G500" s="165">
        <v>991</v>
      </c>
      <c r="H500" s="42">
        <v>1016</v>
      </c>
      <c r="I500" s="57">
        <f t="shared" si="118"/>
        <v>101.43295803480041</v>
      </c>
      <c r="J500" s="57">
        <f t="shared" si="119"/>
        <v>79.216626698641093</v>
      </c>
      <c r="K500" s="42"/>
    </row>
    <row r="501" spans="1:11" ht="37.5" hidden="1">
      <c r="A501" s="98"/>
      <c r="B501" s="193" t="str">
        <f>UPPER("Tỉ lệ trẻ em trong độ tuổi đi học mẫu giáo")</f>
        <v>TỈ LỆ TRẺ EM TRONG ĐỘ TUỔI ĐI HỌC MẪU GIÁO</v>
      </c>
      <c r="C501" s="98" t="s">
        <v>24</v>
      </c>
      <c r="D501" s="163">
        <v>99</v>
      </c>
      <c r="E501" s="259">
        <v>99.1</v>
      </c>
      <c r="F501" s="42"/>
      <c r="G501" s="244">
        <v>99.1</v>
      </c>
      <c r="H501" s="162">
        <v>99.6</v>
      </c>
      <c r="I501" s="57">
        <f t="shared" si="118"/>
        <v>100.10101010101009</v>
      </c>
      <c r="J501" s="57">
        <f t="shared" si="119"/>
        <v>100</v>
      </c>
      <c r="K501" s="42"/>
    </row>
    <row r="502" spans="1:11" hidden="1">
      <c r="A502" s="98"/>
      <c r="B502" s="193" t="str">
        <f>UPPER("Tỷ lệ trẻ em đi học đúng độ tuổi")</f>
        <v>TỶ LỆ TRẺ EM ĐI HỌC ĐÚNG ĐỘ TUỔI</v>
      </c>
      <c r="C502" s="101"/>
      <c r="D502" s="165"/>
      <c r="E502" s="259"/>
      <c r="F502" s="42"/>
      <c r="G502" s="165"/>
      <c r="H502" s="42"/>
      <c r="I502" s="57"/>
      <c r="J502" s="57"/>
      <c r="K502" s="42"/>
    </row>
    <row r="503" spans="1:11" hidden="1">
      <c r="A503" s="101"/>
      <c r="B503" s="194" t="s">
        <v>469</v>
      </c>
      <c r="C503" s="101" t="s">
        <v>24</v>
      </c>
      <c r="D503" s="165">
        <v>97.5</v>
      </c>
      <c r="E503" s="258">
        <v>99</v>
      </c>
      <c r="F503" s="42"/>
      <c r="G503" s="173">
        <v>98.9</v>
      </c>
      <c r="H503" s="42">
        <v>99</v>
      </c>
      <c r="I503" s="57">
        <f t="shared" ref="I503:I505" si="120">+G503/D503*100</f>
        <v>101.43589743589745</v>
      </c>
      <c r="J503" s="57">
        <f t="shared" ref="J503:J505" si="121">+G503/E503*100</f>
        <v>99.89898989898991</v>
      </c>
      <c r="K503" s="42"/>
    </row>
    <row r="504" spans="1:11" hidden="1">
      <c r="A504" s="101"/>
      <c r="B504" s="194" t="s">
        <v>470</v>
      </c>
      <c r="C504" s="101" t="s">
        <v>24</v>
      </c>
      <c r="D504" s="165">
        <v>97.5</v>
      </c>
      <c r="E504" s="258">
        <v>97.5</v>
      </c>
      <c r="F504" s="42"/>
      <c r="G504" s="173">
        <v>94.3</v>
      </c>
      <c r="H504" s="42">
        <v>95</v>
      </c>
      <c r="I504" s="57">
        <f t="shared" si="120"/>
        <v>96.717948717948715</v>
      </c>
      <c r="J504" s="57">
        <f t="shared" si="121"/>
        <v>96.717948717948715</v>
      </c>
      <c r="K504" s="42"/>
    </row>
    <row r="505" spans="1:11" hidden="1">
      <c r="A505" s="101"/>
      <c r="B505" s="194" t="s">
        <v>471</v>
      </c>
      <c r="C505" s="101" t="s">
        <v>24</v>
      </c>
      <c r="D505" s="165">
        <v>88</v>
      </c>
      <c r="E505" s="258">
        <v>90</v>
      </c>
      <c r="F505" s="42"/>
      <c r="G505" s="173">
        <v>95.3</v>
      </c>
      <c r="H505" s="42">
        <v>95.3</v>
      </c>
      <c r="I505" s="57">
        <f t="shared" si="120"/>
        <v>108.29545454545455</v>
      </c>
      <c r="J505" s="57">
        <f t="shared" si="121"/>
        <v>105.88888888888887</v>
      </c>
      <c r="K505" s="42"/>
    </row>
    <row r="506" spans="1:11" hidden="1">
      <c r="A506" s="98"/>
      <c r="B506" s="196" t="str">
        <f>UPPER("Hướng nghiệp dạy nghề")</f>
        <v>HƯỚNG NGHIỆP DẠY NGHỀ</v>
      </c>
      <c r="C506" s="101" t="s">
        <v>453</v>
      </c>
      <c r="D506" s="165"/>
      <c r="E506" s="259"/>
      <c r="F506" s="42"/>
      <c r="G506" s="42"/>
      <c r="H506" s="42"/>
      <c r="I506" s="57"/>
      <c r="J506" s="57"/>
      <c r="K506" s="42"/>
    </row>
    <row r="507" spans="1:11" hidden="1">
      <c r="A507" s="98"/>
      <c r="B507" s="197" t="str">
        <f>UPPER("Phổ cập giáo dục")</f>
        <v>PHỔ CẬP GIÁO DỤC</v>
      </c>
      <c r="C507" s="101"/>
      <c r="D507" s="165"/>
      <c r="E507" s="259"/>
      <c r="F507" s="42"/>
      <c r="G507" s="42"/>
      <c r="H507" s="42"/>
      <c r="I507" s="57"/>
      <c r="J507" s="57"/>
      <c r="K507" s="42"/>
    </row>
    <row r="508" spans="1:11" s="290" customFormat="1" ht="56.25" hidden="1">
      <c r="A508" s="98"/>
      <c r="B508" s="293" t="s">
        <v>472</v>
      </c>
      <c r="C508" s="292" t="s">
        <v>72</v>
      </c>
      <c r="D508" s="165">
        <v>12</v>
      </c>
      <c r="E508" s="283">
        <v>12</v>
      </c>
      <c r="F508" s="294"/>
      <c r="G508" s="291">
        <v>12</v>
      </c>
      <c r="H508" s="294">
        <v>12</v>
      </c>
      <c r="I508" s="165">
        <f t="shared" ref="I508:I510" si="122">+G508/D508*100</f>
        <v>100</v>
      </c>
      <c r="J508" s="165">
        <f t="shared" ref="J508:J510" si="123">+G508/E508*100</f>
        <v>100</v>
      </c>
      <c r="K508" s="294"/>
    </row>
    <row r="509" spans="1:11" hidden="1">
      <c r="A509" s="98"/>
      <c r="B509" s="193" t="str">
        <f>UPPER("Tổng số giáo viên")</f>
        <v>TỔNG SỐ GIÁO VIÊN</v>
      </c>
      <c r="C509" s="98" t="s">
        <v>55</v>
      </c>
      <c r="D509" s="163">
        <v>1483</v>
      </c>
      <c r="E509" s="260">
        <v>1502</v>
      </c>
      <c r="F509" s="42"/>
      <c r="G509" s="284">
        <v>1404</v>
      </c>
      <c r="H509" s="284">
        <v>1481</v>
      </c>
      <c r="I509" s="100">
        <f t="shared" si="122"/>
        <v>94.672960215778829</v>
      </c>
      <c r="J509" s="100">
        <f t="shared" si="123"/>
        <v>93.475366178428771</v>
      </c>
      <c r="K509" s="42"/>
    </row>
    <row r="510" spans="1:11" hidden="1">
      <c r="A510" s="101"/>
      <c r="B510" s="182" t="s">
        <v>473</v>
      </c>
      <c r="C510" s="101" t="s">
        <v>24</v>
      </c>
      <c r="D510" s="165">
        <v>99.5</v>
      </c>
      <c r="E510" s="258">
        <v>99.8</v>
      </c>
      <c r="F510" s="42"/>
      <c r="G510" s="315">
        <f>+(G511+G513+G515+G517+G519)/G509*100</f>
        <v>100</v>
      </c>
      <c r="H510" s="315">
        <f>+(H511+H513+H515+H517+H519)/H509*100</f>
        <v>100</v>
      </c>
      <c r="I510" s="57">
        <f t="shared" si="122"/>
        <v>100.50251256281406</v>
      </c>
      <c r="J510" s="57">
        <f t="shared" si="123"/>
        <v>100.20040080160322</v>
      </c>
      <c r="K510" s="42"/>
    </row>
    <row r="511" spans="1:11" s="2" customFormat="1" hidden="1">
      <c r="A511" s="98"/>
      <c r="B511" s="193" t="s">
        <v>474</v>
      </c>
      <c r="C511" s="98" t="s">
        <v>55</v>
      </c>
      <c r="D511" s="163">
        <v>444</v>
      </c>
      <c r="E511" s="259">
        <v>454</v>
      </c>
      <c r="F511" s="99"/>
      <c r="G511" s="162">
        <v>407</v>
      </c>
      <c r="H511" s="162">
        <v>437</v>
      </c>
      <c r="I511" s="100">
        <f t="shared" ref="I511:I528" si="124">+G511/D511*100</f>
        <v>91.666666666666657</v>
      </c>
      <c r="J511" s="100">
        <f t="shared" ref="J511:J528" si="125">+G511/E511*100</f>
        <v>89.647577092511014</v>
      </c>
      <c r="K511" s="99"/>
    </row>
    <row r="512" spans="1:11" hidden="1">
      <c r="A512" s="101"/>
      <c r="B512" s="182" t="s">
        <v>473</v>
      </c>
      <c r="C512" s="101" t="s">
        <v>24</v>
      </c>
      <c r="D512" s="165">
        <v>100</v>
      </c>
      <c r="E512" s="258">
        <v>100</v>
      </c>
      <c r="F512" s="42"/>
      <c r="G512" s="294">
        <v>100</v>
      </c>
      <c r="H512" s="294">
        <v>100</v>
      </c>
      <c r="I512" s="57">
        <f t="shared" si="124"/>
        <v>100</v>
      </c>
      <c r="J512" s="57">
        <f t="shared" si="125"/>
        <v>100</v>
      </c>
      <c r="K512" s="42"/>
    </row>
    <row r="513" spans="1:11" s="2" customFormat="1" hidden="1">
      <c r="A513" s="98"/>
      <c r="B513" s="193" t="s">
        <v>475</v>
      </c>
      <c r="C513" s="98" t="s">
        <v>55</v>
      </c>
      <c r="D513" s="163">
        <v>570</v>
      </c>
      <c r="E513" s="259">
        <v>570</v>
      </c>
      <c r="F513" s="99"/>
      <c r="G513" s="162">
        <v>565</v>
      </c>
      <c r="H513" s="162">
        <v>571</v>
      </c>
      <c r="I513" s="100">
        <f t="shared" si="124"/>
        <v>99.122807017543863</v>
      </c>
      <c r="J513" s="100">
        <f t="shared" si="125"/>
        <v>99.122807017543863</v>
      </c>
      <c r="K513" s="99"/>
    </row>
    <row r="514" spans="1:11" hidden="1">
      <c r="A514" s="101"/>
      <c r="B514" s="182" t="s">
        <v>473</v>
      </c>
      <c r="C514" s="101" t="s">
        <v>24</v>
      </c>
      <c r="D514" s="165">
        <v>99.5</v>
      </c>
      <c r="E514" s="258">
        <v>99.6</v>
      </c>
      <c r="F514" s="42"/>
      <c r="G514" s="294">
        <v>99.5</v>
      </c>
      <c r="H514" s="294">
        <v>99.5</v>
      </c>
      <c r="I514" s="57">
        <f t="shared" si="124"/>
        <v>100</v>
      </c>
      <c r="J514" s="57">
        <f t="shared" si="125"/>
        <v>99.899598393574308</v>
      </c>
      <c r="K514" s="42"/>
    </row>
    <row r="515" spans="1:11" s="2" customFormat="1" hidden="1">
      <c r="A515" s="98"/>
      <c r="B515" s="193" t="s">
        <v>476</v>
      </c>
      <c r="C515" s="98" t="s">
        <v>55</v>
      </c>
      <c r="D515" s="163">
        <v>330</v>
      </c>
      <c r="E515" s="261">
        <v>333</v>
      </c>
      <c r="F515" s="99"/>
      <c r="G515" s="162">
        <v>313</v>
      </c>
      <c r="H515" s="162">
        <v>354</v>
      </c>
      <c r="I515" s="100">
        <f t="shared" si="124"/>
        <v>94.848484848484844</v>
      </c>
      <c r="J515" s="100">
        <f t="shared" si="125"/>
        <v>93.993993993993996</v>
      </c>
      <c r="K515" s="99"/>
    </row>
    <row r="516" spans="1:11" hidden="1">
      <c r="A516" s="101"/>
      <c r="B516" s="182" t="s">
        <v>473</v>
      </c>
      <c r="C516" s="101" t="s">
        <v>24</v>
      </c>
      <c r="D516" s="165">
        <v>99.1</v>
      </c>
      <c r="E516" s="258">
        <v>99.1</v>
      </c>
      <c r="F516" s="42"/>
      <c r="G516" s="294">
        <v>97.8</v>
      </c>
      <c r="H516" s="294">
        <v>98.9</v>
      </c>
      <c r="I516" s="57">
        <f t="shared" si="124"/>
        <v>98.688193743693247</v>
      </c>
      <c r="J516" s="57">
        <f t="shared" si="125"/>
        <v>98.688193743693247</v>
      </c>
      <c r="K516" s="42"/>
    </row>
    <row r="517" spans="1:11" s="2" customFormat="1" ht="37.5" hidden="1">
      <c r="A517" s="98"/>
      <c r="B517" s="193" t="s">
        <v>477</v>
      </c>
      <c r="C517" s="98" t="s">
        <v>55</v>
      </c>
      <c r="D517" s="163">
        <v>124</v>
      </c>
      <c r="E517" s="259">
        <v>130</v>
      </c>
      <c r="F517" s="99"/>
      <c r="G517" s="162">
        <v>108</v>
      </c>
      <c r="H517" s="162">
        <v>108</v>
      </c>
      <c r="I517" s="100">
        <f t="shared" si="124"/>
        <v>87.096774193548384</v>
      </c>
      <c r="J517" s="100">
        <f t="shared" si="125"/>
        <v>83.07692307692308</v>
      </c>
      <c r="K517" s="99"/>
    </row>
    <row r="518" spans="1:11" hidden="1">
      <c r="A518" s="101"/>
      <c r="B518" s="182" t="s">
        <v>478</v>
      </c>
      <c r="C518" s="101" t="s">
        <v>24</v>
      </c>
      <c r="D518" s="165">
        <v>100</v>
      </c>
      <c r="E518" s="283">
        <v>100</v>
      </c>
      <c r="F518" s="42"/>
      <c r="G518" s="294">
        <v>100</v>
      </c>
      <c r="H518" s="294">
        <v>100</v>
      </c>
      <c r="I518" s="57">
        <f t="shared" si="124"/>
        <v>100</v>
      </c>
      <c r="J518" s="57">
        <f t="shared" si="125"/>
        <v>100</v>
      </c>
      <c r="K518" s="42"/>
    </row>
    <row r="519" spans="1:11" s="2" customFormat="1" hidden="1">
      <c r="A519" s="98"/>
      <c r="B519" s="193" t="s">
        <v>479</v>
      </c>
      <c r="C519" s="98" t="s">
        <v>55</v>
      </c>
      <c r="D519" s="163">
        <v>15</v>
      </c>
      <c r="E519" s="285">
        <v>15</v>
      </c>
      <c r="F519" s="99"/>
      <c r="G519" s="162">
        <v>11</v>
      </c>
      <c r="H519" s="162">
        <v>11</v>
      </c>
      <c r="I519" s="100">
        <f t="shared" si="124"/>
        <v>73.333333333333329</v>
      </c>
      <c r="J519" s="100">
        <f t="shared" si="125"/>
        <v>73.333333333333329</v>
      </c>
      <c r="K519" s="99"/>
    </row>
    <row r="520" spans="1:11" hidden="1">
      <c r="A520" s="101"/>
      <c r="B520" s="182" t="s">
        <v>478</v>
      </c>
      <c r="C520" s="101" t="s">
        <v>24</v>
      </c>
      <c r="D520" s="165">
        <v>100</v>
      </c>
      <c r="E520" s="283">
        <v>100</v>
      </c>
      <c r="F520" s="42"/>
      <c r="G520" s="294">
        <v>100</v>
      </c>
      <c r="H520" s="294">
        <v>100</v>
      </c>
      <c r="I520" s="57">
        <f t="shared" si="124"/>
        <v>100</v>
      </c>
      <c r="J520" s="57">
        <f t="shared" si="125"/>
        <v>100</v>
      </c>
      <c r="K520" s="42"/>
    </row>
    <row r="521" spans="1:11" hidden="1">
      <c r="A521" s="98"/>
      <c r="B521" s="193" t="str">
        <f>UPPER("Tổng số trường học")</f>
        <v>TỔNG SỐ TRƯỜNG HỌC</v>
      </c>
      <c r="C521" s="101"/>
      <c r="D521" s="163">
        <f>+D522+D523+D524+D525+D526+D527+D528</f>
        <v>55</v>
      </c>
      <c r="E521" s="285">
        <v>54</v>
      </c>
      <c r="F521" s="42"/>
      <c r="G521" s="162">
        <v>54</v>
      </c>
      <c r="H521" s="99">
        <v>53</v>
      </c>
      <c r="I521" s="57">
        <f t="shared" si="124"/>
        <v>98.181818181818187</v>
      </c>
      <c r="J521" s="57">
        <f t="shared" si="125"/>
        <v>100</v>
      </c>
      <c r="K521" s="42"/>
    </row>
    <row r="522" spans="1:11" s="2" customFormat="1" hidden="1">
      <c r="A522" s="98"/>
      <c r="B522" s="193" t="s">
        <v>480</v>
      </c>
      <c r="C522" s="98"/>
      <c r="D522" s="163">
        <v>1</v>
      </c>
      <c r="E522" s="259">
        <v>1</v>
      </c>
      <c r="F522" s="99"/>
      <c r="G522" s="162">
        <v>1</v>
      </c>
      <c r="H522" s="99">
        <v>1</v>
      </c>
      <c r="I522" s="100">
        <f t="shared" si="124"/>
        <v>100</v>
      </c>
      <c r="J522" s="100">
        <f t="shared" si="125"/>
        <v>100</v>
      </c>
      <c r="K522" s="99"/>
    </row>
    <row r="523" spans="1:11" s="2" customFormat="1" hidden="1">
      <c r="A523" s="98"/>
      <c r="B523" s="193" t="s">
        <v>481</v>
      </c>
      <c r="C523" s="98" t="s">
        <v>66</v>
      </c>
      <c r="D523" s="163">
        <v>18</v>
      </c>
      <c r="E523" s="259">
        <v>18</v>
      </c>
      <c r="F523" s="99"/>
      <c r="G523" s="162">
        <v>18</v>
      </c>
      <c r="H523" s="99">
        <v>18</v>
      </c>
      <c r="I523" s="100">
        <f t="shared" si="124"/>
        <v>100</v>
      </c>
      <c r="J523" s="100">
        <f t="shared" si="125"/>
        <v>100</v>
      </c>
      <c r="K523" s="99"/>
    </row>
    <row r="524" spans="1:11" s="2" customFormat="1" hidden="1">
      <c r="A524" s="98"/>
      <c r="B524" s="193" t="s">
        <v>482</v>
      </c>
      <c r="C524" s="98" t="s">
        <v>66</v>
      </c>
      <c r="D524" s="163">
        <v>17</v>
      </c>
      <c r="E524" s="259">
        <v>17</v>
      </c>
      <c r="F524" s="99"/>
      <c r="G524" s="162">
        <v>16</v>
      </c>
      <c r="H524" s="99">
        <v>16</v>
      </c>
      <c r="I524" s="100">
        <f t="shared" si="124"/>
        <v>94.117647058823522</v>
      </c>
      <c r="J524" s="100">
        <f t="shared" si="125"/>
        <v>94.117647058823522</v>
      </c>
      <c r="K524" s="99"/>
    </row>
    <row r="525" spans="1:11" s="2" customFormat="1" hidden="1">
      <c r="A525" s="98"/>
      <c r="B525" s="193" t="s">
        <v>483</v>
      </c>
      <c r="C525" s="98" t="s">
        <v>66</v>
      </c>
      <c r="D525" s="163">
        <v>1</v>
      </c>
      <c r="E525" s="259"/>
      <c r="F525" s="99"/>
      <c r="G525" s="162">
        <v>1</v>
      </c>
      <c r="H525" s="99">
        <v>1</v>
      </c>
      <c r="I525" s="100">
        <f t="shared" si="124"/>
        <v>100</v>
      </c>
      <c r="J525" s="100"/>
      <c r="K525" s="99"/>
    </row>
    <row r="526" spans="1:11" s="2" customFormat="1" hidden="1">
      <c r="A526" s="98"/>
      <c r="B526" s="193" t="s">
        <v>484</v>
      </c>
      <c r="C526" s="98" t="s">
        <v>66</v>
      </c>
      <c r="D526" s="163">
        <v>14</v>
      </c>
      <c r="E526" s="259">
        <v>14</v>
      </c>
      <c r="F526" s="99"/>
      <c r="G526" s="162">
        <v>13</v>
      </c>
      <c r="H526" s="99">
        <v>13</v>
      </c>
      <c r="I526" s="100">
        <f t="shared" si="124"/>
        <v>92.857142857142861</v>
      </c>
      <c r="J526" s="100">
        <f t="shared" si="125"/>
        <v>92.857142857142861</v>
      </c>
      <c r="K526" s="99"/>
    </row>
    <row r="527" spans="1:11" s="2" customFormat="1" hidden="1">
      <c r="A527" s="98"/>
      <c r="B527" s="193" t="s">
        <v>485</v>
      </c>
      <c r="C527" s="98" t="s">
        <v>66</v>
      </c>
      <c r="D527" s="163">
        <v>3</v>
      </c>
      <c r="E527" s="259">
        <v>3</v>
      </c>
      <c r="F527" s="99"/>
      <c r="G527" s="162">
        <v>3</v>
      </c>
      <c r="H527" s="99">
        <v>3</v>
      </c>
      <c r="I527" s="100">
        <f t="shared" si="124"/>
        <v>100</v>
      </c>
      <c r="J527" s="100">
        <f t="shared" si="125"/>
        <v>100</v>
      </c>
      <c r="K527" s="99"/>
    </row>
    <row r="528" spans="1:11" s="2" customFormat="1" hidden="1">
      <c r="A528" s="98"/>
      <c r="B528" s="193" t="s">
        <v>486</v>
      </c>
      <c r="C528" s="98" t="s">
        <v>66</v>
      </c>
      <c r="D528" s="163">
        <v>1</v>
      </c>
      <c r="E528" s="259">
        <v>1</v>
      </c>
      <c r="F528" s="99"/>
      <c r="G528" s="162">
        <v>1</v>
      </c>
      <c r="H528" s="99">
        <v>1</v>
      </c>
      <c r="I528" s="100">
        <f t="shared" si="124"/>
        <v>100</v>
      </c>
      <c r="J528" s="100">
        <f t="shared" si="125"/>
        <v>100</v>
      </c>
      <c r="K528" s="99"/>
    </row>
    <row r="529" spans="1:13" ht="18.75" hidden="1" customHeight="1">
      <c r="A529" s="98"/>
      <c r="B529" s="197" t="s">
        <v>487</v>
      </c>
      <c r="C529" s="98" t="s">
        <v>66</v>
      </c>
      <c r="D529" s="165"/>
      <c r="E529" s="259"/>
      <c r="F529" s="42"/>
      <c r="G529" s="164"/>
      <c r="H529" s="42"/>
      <c r="I529" s="57"/>
      <c r="J529" s="57"/>
      <c r="K529" s="42"/>
    </row>
    <row r="530" spans="1:13" ht="18.75" hidden="1" customHeight="1">
      <c r="A530" s="98"/>
      <c r="B530" s="198" t="s">
        <v>488</v>
      </c>
      <c r="C530" s="101" t="s">
        <v>24</v>
      </c>
      <c r="D530" s="165"/>
      <c r="E530" s="258">
        <v>31.5</v>
      </c>
      <c r="F530" s="42"/>
      <c r="G530" s="164"/>
      <c r="H530" s="42"/>
      <c r="I530" s="57"/>
      <c r="J530" s="57"/>
      <c r="K530" s="42"/>
    </row>
    <row r="531" spans="1:13" ht="18.75" hidden="1" customHeight="1">
      <c r="A531" s="98"/>
      <c r="B531" s="198" t="s">
        <v>489</v>
      </c>
      <c r="C531" s="101" t="s">
        <v>66</v>
      </c>
      <c r="D531" s="165"/>
      <c r="E531" s="258">
        <v>2</v>
      </c>
      <c r="F531" s="42"/>
      <c r="G531" s="164"/>
      <c r="H531" s="42"/>
      <c r="I531" s="57"/>
      <c r="J531" s="57"/>
      <c r="K531" s="42"/>
    </row>
    <row r="532" spans="1:13" ht="18.75" hidden="1" customHeight="1">
      <c r="A532" s="101"/>
      <c r="B532" s="194" t="s">
        <v>490</v>
      </c>
      <c r="C532" s="101" t="s">
        <v>24</v>
      </c>
      <c r="D532" s="165"/>
      <c r="E532" s="258">
        <v>38.9</v>
      </c>
      <c r="F532" s="42"/>
      <c r="G532" s="164"/>
      <c r="H532" s="42"/>
      <c r="I532" s="57"/>
      <c r="J532" s="57"/>
      <c r="K532" s="42"/>
    </row>
    <row r="533" spans="1:13" ht="18.75" hidden="1" customHeight="1">
      <c r="A533" s="101"/>
      <c r="B533" s="194" t="s">
        <v>469</v>
      </c>
      <c r="C533" s="101" t="s">
        <v>24</v>
      </c>
      <c r="D533" s="165"/>
      <c r="E533" s="258">
        <v>35.299999999999997</v>
      </c>
      <c r="F533" s="42"/>
      <c r="G533" s="164"/>
      <c r="H533" s="42"/>
      <c r="I533" s="57"/>
      <c r="J533" s="57"/>
      <c r="K533" s="42"/>
    </row>
    <row r="534" spans="1:13" ht="18.75" hidden="1" customHeight="1">
      <c r="A534" s="101"/>
      <c r="B534" s="194" t="s">
        <v>470</v>
      </c>
      <c r="C534" s="101" t="s">
        <v>24</v>
      </c>
      <c r="D534" s="165"/>
      <c r="E534" s="258">
        <v>21.4</v>
      </c>
      <c r="F534" s="42"/>
      <c r="G534" s="164"/>
      <c r="H534" s="42"/>
      <c r="I534" s="57"/>
      <c r="J534" s="57"/>
      <c r="K534" s="42"/>
    </row>
    <row r="535" spans="1:13" ht="18.75" hidden="1" customHeight="1">
      <c r="A535" s="101"/>
      <c r="B535" s="194" t="s">
        <v>471</v>
      </c>
      <c r="C535" s="101" t="s">
        <v>24</v>
      </c>
      <c r="D535" s="165"/>
      <c r="E535" s="258">
        <v>33.299999999999997</v>
      </c>
      <c r="F535" s="42"/>
      <c r="G535" s="164"/>
      <c r="H535" s="42"/>
      <c r="I535" s="57"/>
      <c r="J535" s="57"/>
      <c r="K535" s="42"/>
    </row>
    <row r="536" spans="1:13" hidden="1">
      <c r="A536" s="98"/>
      <c r="B536" s="196" t="str">
        <f>UPPER("Số trường đạt chuẩn quốc gia")</f>
        <v>SỐ TRƯỜNG ĐẠT CHUẨN QUỐC GIA</v>
      </c>
      <c r="C536" s="98" t="s">
        <v>66</v>
      </c>
      <c r="D536" s="163">
        <v>13</v>
      </c>
      <c r="E536" s="259">
        <v>16</v>
      </c>
      <c r="F536" s="42"/>
      <c r="G536" s="294">
        <v>15</v>
      </c>
      <c r="H536" s="42">
        <v>22</v>
      </c>
      <c r="I536" s="57">
        <f t="shared" ref="I536:I538" si="126">+G536/D536*100</f>
        <v>115.38461538461537</v>
      </c>
      <c r="J536" s="57">
        <f t="shared" ref="J536:J538" si="127">+G536/E536*100</f>
        <v>93.75</v>
      </c>
      <c r="K536" s="42"/>
      <c r="M536" s="1">
        <f>22/53</f>
        <v>0.41509433962264153</v>
      </c>
    </row>
    <row r="537" spans="1:13" hidden="1">
      <c r="A537" s="101"/>
      <c r="B537" s="194" t="s">
        <v>488</v>
      </c>
      <c r="C537" s="101" t="s">
        <v>24</v>
      </c>
      <c r="D537" s="165">
        <v>23.636363636363637</v>
      </c>
      <c r="E537" s="258">
        <v>29.629629629629626</v>
      </c>
      <c r="F537" s="42"/>
      <c r="G537" s="294">
        <v>28.3</v>
      </c>
      <c r="H537" s="42">
        <v>41.5</v>
      </c>
      <c r="I537" s="57">
        <f t="shared" si="126"/>
        <v>119.73076923076924</v>
      </c>
      <c r="J537" s="57">
        <f t="shared" si="127"/>
        <v>95.512500000000017</v>
      </c>
      <c r="K537" s="42"/>
    </row>
    <row r="538" spans="1:13" hidden="1">
      <c r="A538" s="101"/>
      <c r="B538" s="194" t="s">
        <v>489</v>
      </c>
      <c r="C538" s="101" t="s">
        <v>66</v>
      </c>
      <c r="D538" s="165">
        <v>3</v>
      </c>
      <c r="E538" s="258">
        <v>3</v>
      </c>
      <c r="F538" s="42"/>
      <c r="G538" s="294">
        <v>2</v>
      </c>
      <c r="H538" s="42">
        <v>7</v>
      </c>
      <c r="I538" s="57">
        <f t="shared" si="126"/>
        <v>66.666666666666657</v>
      </c>
      <c r="J538" s="57">
        <f t="shared" si="127"/>
        <v>66.666666666666657</v>
      </c>
      <c r="K538" s="42"/>
    </row>
    <row r="539" spans="1:13" ht="18.75" hidden="1" customHeight="1">
      <c r="A539" s="101"/>
      <c r="B539" s="194" t="s">
        <v>491</v>
      </c>
      <c r="C539" s="101" t="s">
        <v>24</v>
      </c>
      <c r="D539" s="165"/>
      <c r="E539" s="258">
        <v>38.9</v>
      </c>
      <c r="F539" s="42"/>
      <c r="G539" s="164"/>
      <c r="H539" s="42"/>
      <c r="I539" s="57"/>
      <c r="J539" s="57"/>
      <c r="K539" s="42"/>
    </row>
    <row r="540" spans="1:13" ht="18.75" hidden="1" customHeight="1">
      <c r="A540" s="101"/>
      <c r="B540" s="194" t="s">
        <v>492</v>
      </c>
      <c r="C540" s="101" t="s">
        <v>24</v>
      </c>
      <c r="D540" s="165"/>
      <c r="E540" s="258">
        <v>35.299999999999997</v>
      </c>
      <c r="F540" s="42"/>
      <c r="G540" s="164"/>
      <c r="H540" s="42"/>
      <c r="I540" s="57"/>
      <c r="J540" s="57"/>
      <c r="K540" s="42"/>
    </row>
    <row r="541" spans="1:13" ht="18.75" hidden="1" customHeight="1">
      <c r="A541" s="101"/>
      <c r="B541" s="194" t="s">
        <v>493</v>
      </c>
      <c r="C541" s="101" t="s">
        <v>24</v>
      </c>
      <c r="D541" s="165"/>
      <c r="E541" s="258">
        <v>35.700000000000003</v>
      </c>
      <c r="F541" s="42"/>
      <c r="G541" s="164"/>
      <c r="H541" s="42"/>
      <c r="I541" s="57"/>
      <c r="J541" s="57"/>
      <c r="K541" s="42"/>
    </row>
    <row r="542" spans="1:13" ht="18.75" hidden="1" customHeight="1">
      <c r="A542" s="101"/>
      <c r="B542" s="194" t="s">
        <v>494</v>
      </c>
      <c r="C542" s="101" t="s">
        <v>24</v>
      </c>
      <c r="D542" s="165"/>
      <c r="E542" s="258">
        <v>25</v>
      </c>
      <c r="F542" s="42"/>
      <c r="G542" s="164"/>
      <c r="H542" s="42"/>
      <c r="I542" s="57"/>
      <c r="J542" s="57"/>
      <c r="K542" s="42"/>
    </row>
    <row r="543" spans="1:13" hidden="1">
      <c r="A543" s="98"/>
      <c r="B543" s="193" t="str">
        <f>UPPER("Tổng số phòng học")</f>
        <v>TỔNG SỐ PHÒNG HỌC</v>
      </c>
      <c r="C543" s="98" t="s">
        <v>273</v>
      </c>
      <c r="D543" s="163">
        <v>839</v>
      </c>
      <c r="E543" s="259">
        <v>904</v>
      </c>
      <c r="F543" s="42"/>
      <c r="G543" s="162">
        <v>868</v>
      </c>
      <c r="H543" s="42">
        <v>906</v>
      </c>
      <c r="I543" s="57">
        <f t="shared" ref="I543:I554" si="128">+G543/D543*100</f>
        <v>103.45649582836711</v>
      </c>
      <c r="J543" s="57">
        <f t="shared" ref="J543:J554" si="129">+G543/E543*100</f>
        <v>96.017699115044252</v>
      </c>
      <c r="K543" s="42"/>
    </row>
    <row r="544" spans="1:13" s="4" customFormat="1" hidden="1">
      <c r="A544" s="199"/>
      <c r="B544" s="183" t="s">
        <v>495</v>
      </c>
      <c r="C544" s="199" t="s">
        <v>24</v>
      </c>
      <c r="D544" s="281">
        <v>87.7</v>
      </c>
      <c r="E544" s="262">
        <v>96.5</v>
      </c>
      <c r="F544" s="65"/>
      <c r="G544" s="65">
        <v>92.3</v>
      </c>
      <c r="H544" s="65">
        <v>95.4</v>
      </c>
      <c r="I544" s="157">
        <f t="shared" si="128"/>
        <v>105.24515393386544</v>
      </c>
      <c r="J544" s="157">
        <f t="shared" si="129"/>
        <v>95.647668393782382</v>
      </c>
      <c r="K544" s="65"/>
    </row>
    <row r="545" spans="1:11" hidden="1">
      <c r="A545" s="101"/>
      <c r="B545" s="194" t="s">
        <v>496</v>
      </c>
      <c r="C545" s="101" t="s">
        <v>273</v>
      </c>
      <c r="D545" s="165">
        <v>224</v>
      </c>
      <c r="E545" s="258">
        <v>231</v>
      </c>
      <c r="F545" s="42"/>
      <c r="G545" s="42">
        <v>228</v>
      </c>
      <c r="H545" s="42">
        <v>235</v>
      </c>
      <c r="I545" s="57">
        <f t="shared" si="128"/>
        <v>101.78571428571428</v>
      </c>
      <c r="J545" s="57">
        <f t="shared" si="129"/>
        <v>98.701298701298697</v>
      </c>
      <c r="K545" s="42"/>
    </row>
    <row r="546" spans="1:11" s="4" customFormat="1" hidden="1">
      <c r="A546" s="199"/>
      <c r="B546" s="183" t="s">
        <v>495</v>
      </c>
      <c r="C546" s="199" t="s">
        <v>24</v>
      </c>
      <c r="D546" s="281">
        <v>94.2</v>
      </c>
      <c r="E546" s="262">
        <v>96.5</v>
      </c>
      <c r="F546" s="65"/>
      <c r="G546" s="65">
        <v>82.5</v>
      </c>
      <c r="H546" s="65">
        <v>89.4</v>
      </c>
      <c r="I546" s="157">
        <f t="shared" si="128"/>
        <v>87.579617834394909</v>
      </c>
      <c r="J546" s="157">
        <f t="shared" si="129"/>
        <v>85.492227979274617</v>
      </c>
      <c r="K546" s="65"/>
    </row>
    <row r="547" spans="1:11" hidden="1">
      <c r="A547" s="101"/>
      <c r="B547" s="194" t="s">
        <v>497</v>
      </c>
      <c r="C547" s="101" t="s">
        <v>273</v>
      </c>
      <c r="D547" s="165">
        <v>375</v>
      </c>
      <c r="E547" s="258">
        <v>407</v>
      </c>
      <c r="F547" s="42"/>
      <c r="G547" s="42">
        <v>396</v>
      </c>
      <c r="H547" s="42">
        <v>424</v>
      </c>
      <c r="I547" s="57">
        <f t="shared" si="128"/>
        <v>105.60000000000001</v>
      </c>
      <c r="J547" s="57">
        <f t="shared" si="129"/>
        <v>97.297297297297305</v>
      </c>
      <c r="K547" s="42"/>
    </row>
    <row r="548" spans="1:11" s="4" customFormat="1" hidden="1">
      <c r="A548" s="199"/>
      <c r="B548" s="183" t="s">
        <v>495</v>
      </c>
      <c r="C548" s="199" t="s">
        <v>24</v>
      </c>
      <c r="D548" s="281">
        <v>76</v>
      </c>
      <c r="E548" s="262">
        <v>76.5</v>
      </c>
      <c r="F548" s="65"/>
      <c r="G548" s="65">
        <v>83.3</v>
      </c>
      <c r="H548" s="65">
        <v>93.6</v>
      </c>
      <c r="I548" s="157">
        <f t="shared" si="128"/>
        <v>109.60526315789474</v>
      </c>
      <c r="J548" s="157">
        <f t="shared" si="129"/>
        <v>108.88888888888889</v>
      </c>
      <c r="K548" s="65"/>
    </row>
    <row r="549" spans="1:11" hidden="1">
      <c r="A549" s="101"/>
      <c r="B549" s="194" t="s">
        <v>498</v>
      </c>
      <c r="C549" s="101" t="s">
        <v>273</v>
      </c>
      <c r="D549" s="165">
        <v>165</v>
      </c>
      <c r="E549" s="258">
        <v>170</v>
      </c>
      <c r="F549" s="42"/>
      <c r="G549" s="42">
        <v>178</v>
      </c>
      <c r="H549" s="42">
        <v>181</v>
      </c>
      <c r="I549" s="57">
        <f t="shared" si="128"/>
        <v>107.87878787878789</v>
      </c>
      <c r="J549" s="57">
        <f t="shared" si="129"/>
        <v>104.70588235294119</v>
      </c>
      <c r="K549" s="42"/>
    </row>
    <row r="550" spans="1:11" s="4" customFormat="1" hidden="1">
      <c r="A550" s="199"/>
      <c r="B550" s="183" t="s">
        <v>495</v>
      </c>
      <c r="C550" s="199" t="s">
        <v>24</v>
      </c>
      <c r="D550" s="281">
        <v>93</v>
      </c>
      <c r="E550" s="262">
        <v>93</v>
      </c>
      <c r="F550" s="65"/>
      <c r="G550" s="65">
        <v>95.5</v>
      </c>
      <c r="H550" s="65">
        <v>93.9</v>
      </c>
      <c r="I550" s="157">
        <f t="shared" si="128"/>
        <v>102.68817204301075</v>
      </c>
      <c r="J550" s="157">
        <f t="shared" si="129"/>
        <v>102.68817204301075</v>
      </c>
      <c r="K550" s="65"/>
    </row>
    <row r="551" spans="1:11" hidden="1">
      <c r="A551" s="101"/>
      <c r="B551" s="194" t="s">
        <v>499</v>
      </c>
      <c r="C551" s="101" t="s">
        <v>273</v>
      </c>
      <c r="D551" s="165">
        <v>65</v>
      </c>
      <c r="E551" s="258">
        <v>86</v>
      </c>
      <c r="F551" s="42"/>
      <c r="G551" s="42">
        <v>61</v>
      </c>
      <c r="H551" s="42">
        <v>61</v>
      </c>
      <c r="I551" s="57">
        <f t="shared" si="128"/>
        <v>93.84615384615384</v>
      </c>
      <c r="J551" s="57">
        <f t="shared" si="129"/>
        <v>70.930232558139537</v>
      </c>
      <c r="K551" s="42"/>
    </row>
    <row r="552" spans="1:11" s="4" customFormat="1" hidden="1">
      <c r="A552" s="199"/>
      <c r="B552" s="183" t="s">
        <v>495</v>
      </c>
      <c r="C552" s="199" t="s">
        <v>24</v>
      </c>
      <c r="D552" s="281">
        <v>100</v>
      </c>
      <c r="E552" s="262">
        <v>100</v>
      </c>
      <c r="F552" s="65"/>
      <c r="G552" s="65">
        <v>100</v>
      </c>
      <c r="H552" s="65">
        <v>100</v>
      </c>
      <c r="I552" s="157">
        <f t="shared" si="128"/>
        <v>100</v>
      </c>
      <c r="J552" s="157">
        <f t="shared" si="129"/>
        <v>100</v>
      </c>
      <c r="K552" s="65"/>
    </row>
    <row r="553" spans="1:11" hidden="1">
      <c r="A553" s="101"/>
      <c r="B553" s="194" t="s">
        <v>500</v>
      </c>
      <c r="C553" s="101" t="s">
        <v>273</v>
      </c>
      <c r="D553" s="165">
        <v>10</v>
      </c>
      <c r="E553" s="258">
        <v>10</v>
      </c>
      <c r="F553" s="42"/>
      <c r="G553" s="42">
        <v>5</v>
      </c>
      <c r="H553" s="42">
        <v>5</v>
      </c>
      <c r="I553" s="57">
        <f t="shared" si="128"/>
        <v>50</v>
      </c>
      <c r="J553" s="57">
        <f t="shared" si="129"/>
        <v>50</v>
      </c>
      <c r="K553" s="42"/>
    </row>
    <row r="554" spans="1:11" s="4" customFormat="1" hidden="1">
      <c r="A554" s="199"/>
      <c r="B554" s="183" t="s">
        <v>495</v>
      </c>
      <c r="C554" s="199" t="s">
        <v>24</v>
      </c>
      <c r="D554" s="281">
        <v>100</v>
      </c>
      <c r="E554" s="262">
        <v>100</v>
      </c>
      <c r="F554" s="65"/>
      <c r="G554" s="65">
        <v>100</v>
      </c>
      <c r="H554" s="65">
        <v>100</v>
      </c>
      <c r="I554" s="157">
        <f t="shared" si="128"/>
        <v>100</v>
      </c>
      <c r="J554" s="157">
        <f t="shared" si="129"/>
        <v>100</v>
      </c>
      <c r="K554" s="65"/>
    </row>
    <row r="555" spans="1:11" hidden="1">
      <c r="A555" s="98"/>
      <c r="B555" s="196" t="str">
        <f>UPPER("Tỷ lệ huy động")</f>
        <v>TỶ LỆ HUY ĐỘNG</v>
      </c>
      <c r="C555" s="101"/>
      <c r="D555" s="165"/>
      <c r="E555" s="259"/>
      <c r="F555" s="42"/>
      <c r="G555" s="42"/>
      <c r="H555" s="42"/>
      <c r="I555" s="57"/>
      <c r="J555" s="57"/>
      <c r="K555" s="42"/>
    </row>
    <row r="556" spans="1:11" hidden="1">
      <c r="A556" s="101"/>
      <c r="B556" s="182" t="s">
        <v>502</v>
      </c>
      <c r="C556" s="101" t="s">
        <v>24</v>
      </c>
      <c r="D556" s="165"/>
      <c r="E556" s="258">
        <v>14</v>
      </c>
      <c r="F556" s="42"/>
      <c r="G556" s="42"/>
      <c r="H556" s="42"/>
      <c r="I556" s="57"/>
      <c r="J556" s="57"/>
      <c r="K556" s="42"/>
    </row>
    <row r="557" spans="1:11" hidden="1">
      <c r="A557" s="101"/>
      <c r="B557" s="182" t="s">
        <v>503</v>
      </c>
      <c r="C557" s="101" t="s">
        <v>24</v>
      </c>
      <c r="D557" s="165">
        <v>99</v>
      </c>
      <c r="E557" s="263">
        <v>99.1</v>
      </c>
      <c r="F557" s="42"/>
      <c r="G557" s="42">
        <v>99.7</v>
      </c>
      <c r="H557" s="156">
        <v>100</v>
      </c>
      <c r="I557" s="57">
        <f t="shared" ref="I557:I565" si="130">+G557/D557*100</f>
        <v>100.7070707070707</v>
      </c>
      <c r="J557" s="57">
        <f t="shared" ref="J557:J565" si="131">+G557/E557*100</f>
        <v>100.60544904137237</v>
      </c>
      <c r="K557" s="42"/>
    </row>
    <row r="558" spans="1:11" hidden="1">
      <c r="A558" s="101"/>
      <c r="B558" s="182" t="s">
        <v>504</v>
      </c>
      <c r="C558" s="101" t="s">
        <v>24</v>
      </c>
      <c r="D558" s="165">
        <v>99.9</v>
      </c>
      <c r="E558" s="258">
        <v>100</v>
      </c>
      <c r="F558" s="42"/>
      <c r="G558" s="156">
        <v>100</v>
      </c>
      <c r="H558" s="156">
        <v>100</v>
      </c>
      <c r="I558" s="57">
        <f t="shared" si="130"/>
        <v>100.10010010010009</v>
      </c>
      <c r="J558" s="57">
        <f t="shared" si="131"/>
        <v>100</v>
      </c>
      <c r="K558" s="42"/>
    </row>
    <row r="559" spans="1:11" hidden="1">
      <c r="A559" s="101"/>
      <c r="B559" s="182" t="s">
        <v>505</v>
      </c>
      <c r="C559" s="101" t="s">
        <v>24</v>
      </c>
      <c r="D559" s="165">
        <v>99.9</v>
      </c>
      <c r="E559" s="258">
        <v>99.9</v>
      </c>
      <c r="F559" s="42"/>
      <c r="G559" s="156">
        <v>100</v>
      </c>
      <c r="H559" s="156">
        <v>100</v>
      </c>
      <c r="I559" s="57">
        <f t="shared" si="130"/>
        <v>100.10010010010009</v>
      </c>
      <c r="J559" s="57">
        <f t="shared" si="131"/>
        <v>100.10010010010009</v>
      </c>
      <c r="K559" s="42"/>
    </row>
    <row r="560" spans="1:11" hidden="1">
      <c r="A560" s="101"/>
      <c r="B560" s="182" t="s">
        <v>506</v>
      </c>
      <c r="C560" s="101" t="s">
        <v>24</v>
      </c>
      <c r="D560" s="165">
        <v>99</v>
      </c>
      <c r="E560" s="258">
        <v>99.1</v>
      </c>
      <c r="F560" s="42"/>
      <c r="G560" s="156">
        <v>100</v>
      </c>
      <c r="H560" s="156">
        <v>100</v>
      </c>
      <c r="I560" s="57">
        <f t="shared" si="130"/>
        <v>101.01010101010101</v>
      </c>
      <c r="J560" s="57">
        <f t="shared" si="131"/>
        <v>100.90817356205852</v>
      </c>
      <c r="K560" s="42"/>
    </row>
    <row r="561" spans="1:11" hidden="1">
      <c r="A561" s="101"/>
      <c r="B561" s="182" t="s">
        <v>507</v>
      </c>
      <c r="C561" s="101" t="s">
        <v>24</v>
      </c>
      <c r="D561" s="165">
        <v>99</v>
      </c>
      <c r="E561" s="258">
        <v>99.9</v>
      </c>
      <c r="F561" s="42"/>
      <c r="G561" s="42">
        <v>99.9</v>
      </c>
      <c r="H561" s="156">
        <v>100</v>
      </c>
      <c r="I561" s="57">
        <f t="shared" si="130"/>
        <v>100.90909090909091</v>
      </c>
      <c r="J561" s="57">
        <f t="shared" si="131"/>
        <v>100</v>
      </c>
      <c r="K561" s="42"/>
    </row>
    <row r="562" spans="1:11" hidden="1">
      <c r="A562" s="101"/>
      <c r="B562" s="182" t="s">
        <v>508</v>
      </c>
      <c r="C562" s="101" t="s">
        <v>24</v>
      </c>
      <c r="D562" s="165">
        <v>100</v>
      </c>
      <c r="E562" s="258">
        <v>100</v>
      </c>
      <c r="F562" s="42"/>
      <c r="G562" s="42">
        <v>99.5</v>
      </c>
      <c r="H562" s="156">
        <v>100</v>
      </c>
      <c r="I562" s="57">
        <f t="shared" si="130"/>
        <v>99.5</v>
      </c>
      <c r="J562" s="57">
        <f t="shared" si="131"/>
        <v>99.5</v>
      </c>
      <c r="K562" s="42"/>
    </row>
    <row r="563" spans="1:11" hidden="1">
      <c r="A563" s="101"/>
      <c r="B563" s="182" t="s">
        <v>509</v>
      </c>
      <c r="C563" s="101" t="s">
        <v>24</v>
      </c>
      <c r="D563" s="165">
        <v>99.2</v>
      </c>
      <c r="E563" s="258">
        <v>99.4</v>
      </c>
      <c r="F563" s="42"/>
      <c r="G563" s="42">
        <v>96.5</v>
      </c>
      <c r="H563" s="305">
        <v>96.5</v>
      </c>
      <c r="I563" s="57">
        <f t="shared" si="130"/>
        <v>97.278225806451616</v>
      </c>
      <c r="J563" s="57">
        <f t="shared" si="131"/>
        <v>97.08249496981891</v>
      </c>
      <c r="K563" s="42"/>
    </row>
    <row r="564" spans="1:11" hidden="1">
      <c r="A564" s="101"/>
      <c r="B564" s="182" t="s">
        <v>510</v>
      </c>
      <c r="C564" s="101" t="s">
        <v>24</v>
      </c>
      <c r="D564" s="165">
        <v>99</v>
      </c>
      <c r="E564" s="258">
        <v>99</v>
      </c>
      <c r="F564" s="42"/>
      <c r="G564" s="42">
        <v>97.5</v>
      </c>
      <c r="H564" s="305">
        <v>98</v>
      </c>
      <c r="I564" s="57">
        <f t="shared" si="130"/>
        <v>98.484848484848484</v>
      </c>
      <c r="J564" s="57">
        <f t="shared" si="131"/>
        <v>98.484848484848484</v>
      </c>
      <c r="K564" s="42"/>
    </row>
    <row r="565" spans="1:11" hidden="1">
      <c r="A565" s="101"/>
      <c r="B565" s="182" t="s">
        <v>511</v>
      </c>
      <c r="C565" s="101" t="s">
        <v>24</v>
      </c>
      <c r="D565" s="165">
        <v>99</v>
      </c>
      <c r="E565" s="258">
        <v>99</v>
      </c>
      <c r="F565" s="42"/>
      <c r="G565" s="42">
        <v>95.2</v>
      </c>
      <c r="H565" s="305">
        <v>95.3</v>
      </c>
      <c r="I565" s="57">
        <f t="shared" si="130"/>
        <v>96.161616161616166</v>
      </c>
      <c r="J565" s="57">
        <f t="shared" si="131"/>
        <v>96.161616161616166</v>
      </c>
      <c r="K565" s="42"/>
    </row>
    <row r="566" spans="1:11" s="3" customFormat="1" hidden="1">
      <c r="A566" s="41"/>
      <c r="B566" s="41" t="str">
        <f>UPPER("Văn hoá - Thông tin")</f>
        <v>VĂN HOÁ - THÔNG TIN</v>
      </c>
      <c r="C566" s="41"/>
      <c r="D566" s="41"/>
      <c r="E566" s="41"/>
      <c r="F566" s="41"/>
      <c r="G566" s="41"/>
      <c r="H566" s="41"/>
      <c r="I566" s="245"/>
      <c r="J566" s="245"/>
      <c r="K566" s="41"/>
    </row>
    <row r="567" spans="1:11" hidden="1">
      <c r="A567" s="105"/>
      <c r="B567" s="109" t="s">
        <v>512</v>
      </c>
      <c r="C567" s="103"/>
      <c r="D567" s="42"/>
      <c r="E567" s="200"/>
      <c r="F567" s="42"/>
      <c r="G567" s="42"/>
      <c r="H567" s="42"/>
      <c r="I567" s="57"/>
      <c r="J567" s="57"/>
      <c r="K567" s="42"/>
    </row>
    <row r="568" spans="1:11" hidden="1">
      <c r="A568" s="105"/>
      <c r="B568" s="109" t="s">
        <v>513</v>
      </c>
      <c r="C568" s="103"/>
      <c r="D568" s="42"/>
      <c r="E568" s="178"/>
      <c r="F568" s="42"/>
      <c r="G568" s="42"/>
      <c r="H568" s="42"/>
      <c r="I568" s="57"/>
      <c r="J568" s="57"/>
      <c r="K568" s="42"/>
    </row>
    <row r="569" spans="1:11" hidden="1">
      <c r="A569" s="201"/>
      <c r="B569" s="109" t="s">
        <v>585</v>
      </c>
      <c r="C569" s="103" t="s">
        <v>514</v>
      </c>
      <c r="D569" s="42">
        <v>128</v>
      </c>
      <c r="E569" s="178">
        <v>110</v>
      </c>
      <c r="F569" s="42"/>
      <c r="G569" s="42">
        <v>110</v>
      </c>
      <c r="H569" s="156">
        <f>+G569</f>
        <v>110</v>
      </c>
      <c r="I569" s="57">
        <f t="shared" ref="I569" si="132">+G569/D569*100</f>
        <v>85.9375</v>
      </c>
      <c r="J569" s="57">
        <f t="shared" ref="J569" si="133">+G569/E569*100</f>
        <v>100</v>
      </c>
      <c r="K569" s="42"/>
    </row>
    <row r="570" spans="1:11" hidden="1">
      <c r="A570" s="103"/>
      <c r="B570" s="108" t="s">
        <v>515</v>
      </c>
      <c r="C570" s="103" t="s">
        <v>514</v>
      </c>
      <c r="D570" s="42">
        <v>128</v>
      </c>
      <c r="E570" s="178">
        <v>110</v>
      </c>
      <c r="F570" s="42"/>
      <c r="G570" s="42">
        <v>110</v>
      </c>
      <c r="H570" s="156">
        <f>+G570</f>
        <v>110</v>
      </c>
      <c r="I570" s="57">
        <f t="shared" ref="I570" si="134">+G570/D570*100</f>
        <v>85.9375</v>
      </c>
      <c r="J570" s="57">
        <f t="shared" ref="J570" si="135">+G570/E570*100</f>
        <v>100</v>
      </c>
      <c r="K570" s="42"/>
    </row>
    <row r="571" spans="1:11" hidden="1">
      <c r="A571" s="103"/>
      <c r="B571" s="108" t="s">
        <v>516</v>
      </c>
      <c r="C571" s="103" t="s">
        <v>514</v>
      </c>
      <c r="D571" s="42"/>
      <c r="E571" s="178"/>
      <c r="F571" s="42"/>
      <c r="G571" s="42"/>
      <c r="H571" s="42"/>
      <c r="I571" s="57"/>
      <c r="J571" s="57"/>
      <c r="K571" s="42"/>
    </row>
    <row r="572" spans="1:11" hidden="1">
      <c r="A572" s="174"/>
      <c r="B572" s="108" t="s">
        <v>517</v>
      </c>
      <c r="C572" s="103" t="s">
        <v>277</v>
      </c>
      <c r="D572" s="57">
        <v>12315</v>
      </c>
      <c r="E572" s="178">
        <v>12000</v>
      </c>
      <c r="F572" s="42"/>
      <c r="G572" s="57">
        <v>12000</v>
      </c>
      <c r="H572" s="156">
        <f>+G572</f>
        <v>12000</v>
      </c>
      <c r="I572" s="57">
        <f t="shared" ref="I572" si="136">+G572/D572*100</f>
        <v>97.442143727162005</v>
      </c>
      <c r="J572" s="57">
        <f t="shared" ref="J572" si="137">+G572/E572*100</f>
        <v>100</v>
      </c>
      <c r="K572" s="42"/>
    </row>
    <row r="573" spans="1:11" hidden="1">
      <c r="A573" s="105"/>
      <c r="B573" s="109" t="s">
        <v>518</v>
      </c>
      <c r="C573" s="103"/>
      <c r="D573" s="42"/>
      <c r="E573" s="178"/>
      <c r="F573" s="42"/>
      <c r="G573" s="42"/>
      <c r="H573" s="42"/>
      <c r="I573" s="57"/>
      <c r="J573" s="57"/>
      <c r="K573" s="42"/>
    </row>
    <row r="574" spans="1:11" ht="19.5" hidden="1">
      <c r="A574" s="110"/>
      <c r="B574" s="108" t="s">
        <v>519</v>
      </c>
      <c r="C574" s="101" t="s">
        <v>520</v>
      </c>
      <c r="D574" s="42"/>
      <c r="E574" s="178">
        <v>1</v>
      </c>
      <c r="F574" s="42"/>
      <c r="G574" s="42"/>
      <c r="H574" s="42"/>
      <c r="I574" s="57"/>
      <c r="J574" s="57"/>
      <c r="K574" s="42"/>
    </row>
    <row r="575" spans="1:11" hidden="1">
      <c r="A575" s="103"/>
      <c r="B575" s="108" t="s">
        <v>521</v>
      </c>
      <c r="C575" s="103" t="s">
        <v>522</v>
      </c>
      <c r="D575" s="42"/>
      <c r="E575" s="178"/>
      <c r="F575" s="42"/>
      <c r="G575" s="42"/>
      <c r="H575" s="42"/>
      <c r="I575" s="57"/>
      <c r="J575" s="57"/>
      <c r="K575" s="42"/>
    </row>
    <row r="576" spans="1:11" hidden="1">
      <c r="A576" s="103"/>
      <c r="B576" s="108" t="s">
        <v>523</v>
      </c>
      <c r="C576" s="103" t="s">
        <v>514</v>
      </c>
      <c r="D576" s="42">
        <v>7</v>
      </c>
      <c r="E576" s="178">
        <v>7</v>
      </c>
      <c r="F576" s="42"/>
      <c r="G576" s="42">
        <v>7</v>
      </c>
      <c r="H576" s="42">
        <f>+G576</f>
        <v>7</v>
      </c>
      <c r="I576" s="57">
        <f t="shared" ref="I576" si="138">+G576/D576*100</f>
        <v>100</v>
      </c>
      <c r="J576" s="57">
        <f t="shared" ref="J576" si="139">+G576/E576*100</f>
        <v>100</v>
      </c>
      <c r="K576" s="42"/>
    </row>
    <row r="577" spans="1:11" hidden="1">
      <c r="A577" s="103"/>
      <c r="B577" s="202" t="s">
        <v>524</v>
      </c>
      <c r="C577" s="103" t="s">
        <v>514</v>
      </c>
      <c r="D577" s="42">
        <v>7</v>
      </c>
      <c r="E577" s="178">
        <v>7</v>
      </c>
      <c r="F577" s="42"/>
      <c r="G577" s="42">
        <v>7</v>
      </c>
      <c r="H577" s="42">
        <f>+G577</f>
        <v>7</v>
      </c>
      <c r="I577" s="57">
        <f t="shared" ref="I577" si="140">+G577/D577*100</f>
        <v>100</v>
      </c>
      <c r="J577" s="57">
        <f t="shared" ref="J577" si="141">+G577/E577*100</f>
        <v>100</v>
      </c>
      <c r="K577" s="42"/>
    </row>
    <row r="578" spans="1:11" hidden="1">
      <c r="A578" s="105"/>
      <c r="B578" s="109" t="s">
        <v>525</v>
      </c>
      <c r="C578" s="103"/>
      <c r="D578" s="42"/>
      <c r="E578" s="178"/>
      <c r="F578" s="42"/>
      <c r="G578" s="42"/>
      <c r="H578" s="42"/>
      <c r="I578" s="57"/>
      <c r="J578" s="57"/>
      <c r="K578" s="42"/>
    </row>
    <row r="579" spans="1:11" hidden="1">
      <c r="A579" s="174"/>
      <c r="B579" s="108" t="s">
        <v>526</v>
      </c>
      <c r="C579" s="101" t="s">
        <v>527</v>
      </c>
      <c r="D579" s="42"/>
      <c r="E579" s="178"/>
      <c r="F579" s="42"/>
      <c r="G579" s="42"/>
      <c r="H579" s="42"/>
      <c r="I579" s="57"/>
      <c r="J579" s="57"/>
      <c r="K579" s="42"/>
    </row>
    <row r="580" spans="1:11" hidden="1">
      <c r="A580" s="174"/>
      <c r="B580" s="109" t="s">
        <v>528</v>
      </c>
      <c r="C580" s="103" t="s">
        <v>514</v>
      </c>
      <c r="D580" s="57">
        <v>65</v>
      </c>
      <c r="E580" s="303">
        <v>65</v>
      </c>
      <c r="F580" s="57"/>
      <c r="G580" s="57">
        <v>65</v>
      </c>
      <c r="H580" s="57">
        <f>+G580</f>
        <v>65</v>
      </c>
      <c r="I580" s="57">
        <f>+G580/D580*100</f>
        <v>100</v>
      </c>
      <c r="J580" s="57">
        <f>+G580/E580*100</f>
        <v>100</v>
      </c>
      <c r="K580" s="42"/>
    </row>
    <row r="581" spans="1:11" hidden="1">
      <c r="A581" s="174"/>
      <c r="B581" s="108" t="s">
        <v>529</v>
      </c>
      <c r="C581" s="103" t="s">
        <v>514</v>
      </c>
      <c r="D581" s="57">
        <v>10</v>
      </c>
      <c r="E581" s="303">
        <v>10</v>
      </c>
      <c r="F581" s="57"/>
      <c r="G581" s="57">
        <v>10</v>
      </c>
      <c r="H581" s="57">
        <f>+G581</f>
        <v>10</v>
      </c>
      <c r="I581" s="57">
        <f t="shared" ref="I581:I612" si="142">+G581/D581*100</f>
        <v>100</v>
      </c>
      <c r="J581" s="57">
        <f t="shared" ref="J581:J612" si="143">+G581/E581*100</f>
        <v>100</v>
      </c>
      <c r="K581" s="42"/>
    </row>
    <row r="582" spans="1:11" hidden="1">
      <c r="A582" s="174"/>
      <c r="B582" s="108" t="s">
        <v>530</v>
      </c>
      <c r="C582" s="103" t="s">
        <v>514</v>
      </c>
      <c r="D582" s="57">
        <v>55</v>
      </c>
      <c r="E582" s="303">
        <v>55</v>
      </c>
      <c r="F582" s="57"/>
      <c r="G582" s="57">
        <v>55</v>
      </c>
      <c r="H582" s="57">
        <v>55</v>
      </c>
      <c r="I582" s="57">
        <f t="shared" si="142"/>
        <v>100</v>
      </c>
      <c r="J582" s="57">
        <f t="shared" si="143"/>
        <v>100</v>
      </c>
      <c r="K582" s="42"/>
    </row>
    <row r="583" spans="1:11" hidden="1">
      <c r="A583" s="174"/>
      <c r="B583" s="108" t="s">
        <v>531</v>
      </c>
      <c r="C583" s="103" t="s">
        <v>532</v>
      </c>
      <c r="D583" s="57">
        <v>146</v>
      </c>
      <c r="E583" s="303">
        <v>150</v>
      </c>
      <c r="F583" s="57"/>
      <c r="G583" s="57">
        <v>155</v>
      </c>
      <c r="H583" s="57">
        <v>155</v>
      </c>
      <c r="I583" s="57">
        <f t="shared" si="142"/>
        <v>106.16438356164383</v>
      </c>
      <c r="J583" s="57">
        <f t="shared" si="143"/>
        <v>103.33333333333334</v>
      </c>
      <c r="K583" s="42"/>
    </row>
    <row r="584" spans="1:11" hidden="1">
      <c r="A584" s="174"/>
      <c r="B584" s="202" t="s">
        <v>586</v>
      </c>
      <c r="C584" s="103" t="s">
        <v>532</v>
      </c>
      <c r="D584" s="57">
        <v>125</v>
      </c>
      <c r="E584" s="303">
        <v>125</v>
      </c>
      <c r="F584" s="57"/>
      <c r="G584" s="57">
        <v>125</v>
      </c>
      <c r="H584" s="57">
        <v>125</v>
      </c>
      <c r="I584" s="57">
        <f t="shared" si="142"/>
        <v>100</v>
      </c>
      <c r="J584" s="57">
        <f t="shared" si="143"/>
        <v>100</v>
      </c>
      <c r="K584" s="42"/>
    </row>
    <row r="585" spans="1:11" hidden="1">
      <c r="A585" s="174"/>
      <c r="B585" s="108" t="s">
        <v>533</v>
      </c>
      <c r="C585" s="101" t="s">
        <v>75</v>
      </c>
      <c r="D585" s="57">
        <v>10785</v>
      </c>
      <c r="E585" s="303">
        <v>10990</v>
      </c>
      <c r="F585" s="57"/>
      <c r="G585" s="57">
        <v>11217</v>
      </c>
      <c r="H585" s="57">
        <v>11300</v>
      </c>
      <c r="I585" s="57">
        <f t="shared" si="142"/>
        <v>104.0055632823366</v>
      </c>
      <c r="J585" s="57">
        <f t="shared" si="143"/>
        <v>102.06551410373066</v>
      </c>
      <c r="K585" s="42"/>
    </row>
    <row r="586" spans="1:11" hidden="1">
      <c r="A586" s="174"/>
      <c r="B586" s="108" t="s">
        <v>534</v>
      </c>
      <c r="C586" s="101" t="s">
        <v>75</v>
      </c>
      <c r="D586" s="57">
        <v>10168</v>
      </c>
      <c r="E586" s="303">
        <v>10643</v>
      </c>
      <c r="F586" s="57"/>
      <c r="G586" s="57">
        <v>10643</v>
      </c>
      <c r="H586" s="57">
        <v>11150</v>
      </c>
      <c r="I586" s="57">
        <f t="shared" si="142"/>
        <v>104.67151848937843</v>
      </c>
      <c r="J586" s="57">
        <f t="shared" si="143"/>
        <v>100</v>
      </c>
      <c r="K586" s="42"/>
    </row>
    <row r="587" spans="1:11" hidden="1">
      <c r="A587" s="174"/>
      <c r="B587" s="108" t="s">
        <v>535</v>
      </c>
      <c r="C587" s="101" t="s">
        <v>536</v>
      </c>
      <c r="D587" s="57">
        <v>106</v>
      </c>
      <c r="E587" s="303">
        <v>101</v>
      </c>
      <c r="F587" s="57"/>
      <c r="G587" s="57">
        <v>123</v>
      </c>
      <c r="H587" s="57">
        <v>116</v>
      </c>
      <c r="I587" s="57">
        <f t="shared" si="142"/>
        <v>116.03773584905662</v>
      </c>
      <c r="J587" s="57">
        <f t="shared" si="143"/>
        <v>121.78217821782178</v>
      </c>
      <c r="K587" s="42"/>
    </row>
    <row r="588" spans="1:11" hidden="1">
      <c r="A588" s="174"/>
      <c r="B588" s="108" t="s">
        <v>537</v>
      </c>
      <c r="C588" s="101" t="s">
        <v>536</v>
      </c>
      <c r="D588" s="57">
        <v>100</v>
      </c>
      <c r="E588" s="303">
        <v>98</v>
      </c>
      <c r="F588" s="57"/>
      <c r="G588" s="57">
        <v>98</v>
      </c>
      <c r="H588" s="57">
        <v>98</v>
      </c>
      <c r="I588" s="57">
        <f t="shared" si="142"/>
        <v>98</v>
      </c>
      <c r="J588" s="57">
        <f t="shared" si="143"/>
        <v>100</v>
      </c>
      <c r="K588" s="42"/>
    </row>
    <row r="589" spans="1:11" hidden="1">
      <c r="A589" s="174"/>
      <c r="B589" s="108" t="s">
        <v>538</v>
      </c>
      <c r="C589" s="101" t="s">
        <v>24</v>
      </c>
      <c r="D589" s="42">
        <v>80.3</v>
      </c>
      <c r="E589" s="203">
        <v>82.5</v>
      </c>
      <c r="F589" s="42"/>
      <c r="G589" s="42">
        <v>82.5</v>
      </c>
      <c r="H589" s="42">
        <v>83</v>
      </c>
      <c r="I589" s="57">
        <f t="shared" si="142"/>
        <v>102.73972602739727</v>
      </c>
      <c r="J589" s="57">
        <f t="shared" si="143"/>
        <v>100</v>
      </c>
      <c r="K589" s="42"/>
    </row>
    <row r="590" spans="1:11" hidden="1">
      <c r="A590" s="174"/>
      <c r="B590" s="108" t="s">
        <v>539</v>
      </c>
      <c r="C590" s="101" t="s">
        <v>24</v>
      </c>
      <c r="D590" s="42">
        <v>75.3</v>
      </c>
      <c r="E590" s="178">
        <v>65</v>
      </c>
      <c r="F590" s="42"/>
      <c r="G590" s="42">
        <v>65</v>
      </c>
      <c r="H590" s="42">
        <v>67</v>
      </c>
      <c r="I590" s="57">
        <f t="shared" si="142"/>
        <v>86.321381142098275</v>
      </c>
      <c r="J590" s="57">
        <f t="shared" si="143"/>
        <v>100</v>
      </c>
      <c r="K590" s="42"/>
    </row>
    <row r="591" spans="1:11" hidden="1">
      <c r="A591" s="174"/>
      <c r="B591" s="108" t="s">
        <v>540</v>
      </c>
      <c r="C591" s="101" t="s">
        <v>24</v>
      </c>
      <c r="D591" s="42">
        <v>95.2</v>
      </c>
      <c r="E591" s="178">
        <v>96</v>
      </c>
      <c r="F591" s="42"/>
      <c r="G591" s="42">
        <v>96</v>
      </c>
      <c r="H591" s="42">
        <v>96</v>
      </c>
      <c r="I591" s="57">
        <f t="shared" si="142"/>
        <v>100.84033613445378</v>
      </c>
      <c r="J591" s="57">
        <f t="shared" si="143"/>
        <v>100</v>
      </c>
      <c r="K591" s="42"/>
    </row>
    <row r="592" spans="1:11" hidden="1">
      <c r="A592" s="105"/>
      <c r="B592" s="109" t="s">
        <v>541</v>
      </c>
      <c r="C592" s="103"/>
      <c r="D592" s="42"/>
      <c r="E592" s="178"/>
      <c r="F592" s="42"/>
      <c r="G592" s="42"/>
      <c r="H592" s="42"/>
      <c r="I592" s="57"/>
      <c r="J592" s="57"/>
      <c r="K592" s="42"/>
    </row>
    <row r="593" spans="1:11" hidden="1">
      <c r="A593" s="174"/>
      <c r="B593" s="108" t="s">
        <v>542</v>
      </c>
      <c r="C593" s="103" t="s">
        <v>330</v>
      </c>
      <c r="D593" s="42">
        <v>472</v>
      </c>
      <c r="E593" s="178">
        <v>359</v>
      </c>
      <c r="F593" s="42"/>
      <c r="G593" s="42">
        <v>109</v>
      </c>
      <c r="H593" s="42">
        <v>120</v>
      </c>
      <c r="I593" s="57">
        <f t="shared" si="142"/>
        <v>23.093220338983052</v>
      </c>
      <c r="J593" s="57">
        <f t="shared" si="143"/>
        <v>30.362116991643457</v>
      </c>
      <c r="K593" s="42"/>
    </row>
    <row r="594" spans="1:11" hidden="1">
      <c r="A594" s="174"/>
      <c r="B594" s="108" t="s">
        <v>587</v>
      </c>
      <c r="C594" s="103" t="s">
        <v>330</v>
      </c>
      <c r="D594" s="42">
        <v>6071</v>
      </c>
      <c r="E594" s="178">
        <v>7408</v>
      </c>
      <c r="F594" s="42"/>
      <c r="G594" s="42">
        <v>6180</v>
      </c>
      <c r="H594" s="42">
        <v>6300</v>
      </c>
      <c r="I594" s="57">
        <f t="shared" si="142"/>
        <v>101.79542085323669</v>
      </c>
      <c r="J594" s="57">
        <f t="shared" si="143"/>
        <v>83.423326133909299</v>
      </c>
      <c r="K594" s="42"/>
    </row>
    <row r="595" spans="1:11" hidden="1">
      <c r="A595" s="174"/>
      <c r="B595" s="108" t="s">
        <v>543</v>
      </c>
      <c r="C595" s="103" t="s">
        <v>277</v>
      </c>
      <c r="D595" s="42">
        <v>1680</v>
      </c>
      <c r="E595" s="178">
        <v>2400</v>
      </c>
      <c r="F595" s="42"/>
      <c r="G595" s="42">
        <v>2400</v>
      </c>
      <c r="H595" s="42">
        <v>2400</v>
      </c>
      <c r="I595" s="57">
        <f t="shared" si="142"/>
        <v>142.85714285714286</v>
      </c>
      <c r="J595" s="57">
        <f t="shared" si="143"/>
        <v>100</v>
      </c>
      <c r="K595" s="42"/>
    </row>
    <row r="596" spans="1:11" hidden="1">
      <c r="A596" s="105"/>
      <c r="B596" s="109" t="s">
        <v>544</v>
      </c>
      <c r="C596" s="105" t="s">
        <v>545</v>
      </c>
      <c r="D596" s="99">
        <v>9</v>
      </c>
      <c r="E596" s="204">
        <v>12</v>
      </c>
      <c r="F596" s="99"/>
      <c r="G596" s="99">
        <v>9</v>
      </c>
      <c r="H596" s="99">
        <v>10</v>
      </c>
      <c r="I596" s="100">
        <f t="shared" si="142"/>
        <v>100</v>
      </c>
      <c r="J596" s="100">
        <f t="shared" si="143"/>
        <v>75</v>
      </c>
      <c r="K596" s="42"/>
    </row>
    <row r="597" spans="1:11" hidden="1">
      <c r="A597" s="105"/>
      <c r="B597" s="109" t="s">
        <v>546</v>
      </c>
      <c r="C597" s="103" t="s">
        <v>547</v>
      </c>
      <c r="D597" s="42">
        <v>3</v>
      </c>
      <c r="E597" s="178">
        <v>3</v>
      </c>
      <c r="F597" s="42"/>
      <c r="G597" s="42">
        <v>3</v>
      </c>
      <c r="H597" s="42">
        <v>3</v>
      </c>
      <c r="I597" s="57">
        <f t="shared" si="142"/>
        <v>100</v>
      </c>
      <c r="J597" s="57">
        <f t="shared" si="143"/>
        <v>100</v>
      </c>
      <c r="K597" s="42"/>
    </row>
    <row r="598" spans="1:11" hidden="1">
      <c r="A598" s="105"/>
      <c r="B598" s="109" t="s">
        <v>548</v>
      </c>
      <c r="C598" s="103"/>
      <c r="D598" s="42"/>
      <c r="E598" s="178"/>
      <c r="F598" s="42"/>
      <c r="G598" s="42"/>
      <c r="H598" s="42"/>
      <c r="I598" s="57"/>
      <c r="J598" s="57"/>
      <c r="K598" s="42"/>
    </row>
    <row r="599" spans="1:11" hidden="1">
      <c r="A599" s="105"/>
      <c r="B599" s="109" t="s">
        <v>549</v>
      </c>
      <c r="C599" s="103" t="s">
        <v>520</v>
      </c>
      <c r="D599" s="42">
        <v>1</v>
      </c>
      <c r="E599" s="178">
        <v>1</v>
      </c>
      <c r="F599" s="42"/>
      <c r="G599" s="42">
        <v>1</v>
      </c>
      <c r="H599" s="42">
        <v>1</v>
      </c>
      <c r="I599" s="57">
        <f t="shared" si="142"/>
        <v>100</v>
      </c>
      <c r="J599" s="57">
        <f t="shared" si="143"/>
        <v>100</v>
      </c>
      <c r="K599" s="42"/>
    </row>
    <row r="600" spans="1:11" hidden="1">
      <c r="A600" s="105"/>
      <c r="B600" s="109" t="s">
        <v>550</v>
      </c>
      <c r="C600" s="103" t="s">
        <v>551</v>
      </c>
      <c r="D600" s="42">
        <v>96</v>
      </c>
      <c r="E600" s="178">
        <v>99</v>
      </c>
      <c r="F600" s="42"/>
      <c r="G600" s="42">
        <v>101</v>
      </c>
      <c r="H600" s="42">
        <v>104</v>
      </c>
      <c r="I600" s="57">
        <f t="shared" si="142"/>
        <v>105.20833333333333</v>
      </c>
      <c r="J600" s="57">
        <f t="shared" si="143"/>
        <v>102.02020202020201</v>
      </c>
      <c r="K600" s="42"/>
    </row>
    <row r="601" spans="1:11" hidden="1">
      <c r="A601" s="103"/>
      <c r="B601" s="108" t="s">
        <v>552</v>
      </c>
      <c r="C601" s="103" t="s">
        <v>551</v>
      </c>
      <c r="D601" s="42"/>
      <c r="E601" s="178"/>
      <c r="F601" s="42"/>
      <c r="G601" s="42"/>
      <c r="H601" s="42"/>
      <c r="I601" s="57"/>
      <c r="J601" s="57"/>
      <c r="K601" s="42"/>
    </row>
    <row r="602" spans="1:11" hidden="1">
      <c r="A602" s="103"/>
      <c r="B602" s="108" t="s">
        <v>553</v>
      </c>
      <c r="C602" s="103" t="s">
        <v>551</v>
      </c>
      <c r="D602" s="42">
        <v>9</v>
      </c>
      <c r="E602" s="178">
        <v>10</v>
      </c>
      <c r="F602" s="42"/>
      <c r="G602" s="42">
        <v>9</v>
      </c>
      <c r="H602" s="42">
        <v>10</v>
      </c>
      <c r="I602" s="57">
        <f t="shared" si="142"/>
        <v>100</v>
      </c>
      <c r="J602" s="57">
        <f t="shared" si="143"/>
        <v>90</v>
      </c>
      <c r="K602" s="42"/>
    </row>
    <row r="603" spans="1:11" hidden="1">
      <c r="A603" s="103"/>
      <c r="B603" s="108" t="s">
        <v>554</v>
      </c>
      <c r="C603" s="103" t="s">
        <v>551</v>
      </c>
      <c r="D603" s="42">
        <v>87</v>
      </c>
      <c r="E603" s="178">
        <v>89</v>
      </c>
      <c r="F603" s="42"/>
      <c r="G603" s="42">
        <v>92</v>
      </c>
      <c r="H603" s="42">
        <v>94</v>
      </c>
      <c r="I603" s="57">
        <f t="shared" si="142"/>
        <v>105.74712643678161</v>
      </c>
      <c r="J603" s="57">
        <f t="shared" si="143"/>
        <v>103.37078651685394</v>
      </c>
      <c r="K603" s="42"/>
    </row>
    <row r="604" spans="1:11" hidden="1">
      <c r="A604" s="105"/>
      <c r="B604" s="109" t="s">
        <v>555</v>
      </c>
      <c r="C604" s="103" t="s">
        <v>551</v>
      </c>
      <c r="D604" s="42">
        <v>1</v>
      </c>
      <c r="E604" s="178">
        <v>1</v>
      </c>
      <c r="F604" s="42"/>
      <c r="G604" s="42">
        <v>1</v>
      </c>
      <c r="H604" s="42">
        <v>1</v>
      </c>
      <c r="I604" s="57">
        <f t="shared" si="142"/>
        <v>100</v>
      </c>
      <c r="J604" s="57">
        <f t="shared" si="143"/>
        <v>100</v>
      </c>
      <c r="K604" s="42"/>
    </row>
    <row r="605" spans="1:11" hidden="1">
      <c r="A605" s="105"/>
      <c r="B605" s="109" t="s">
        <v>556</v>
      </c>
      <c r="C605" s="103"/>
      <c r="D605" s="42"/>
      <c r="E605" s="178"/>
      <c r="F605" s="42"/>
      <c r="G605" s="42"/>
      <c r="H605" s="42"/>
      <c r="I605" s="57"/>
      <c r="J605" s="57"/>
      <c r="K605" s="42"/>
    </row>
    <row r="606" spans="1:11" s="2" customFormat="1" hidden="1">
      <c r="A606" s="105"/>
      <c r="B606" s="109" t="s">
        <v>557</v>
      </c>
      <c r="C606" s="105" t="s">
        <v>558</v>
      </c>
      <c r="D606" s="100">
        <v>13457</v>
      </c>
      <c r="E606" s="304">
        <v>13726</v>
      </c>
      <c r="F606" s="100"/>
      <c r="G606" s="100">
        <v>13726</v>
      </c>
      <c r="H606" s="100">
        <v>13726</v>
      </c>
      <c r="I606" s="100">
        <f t="shared" si="142"/>
        <v>101.99895964925318</v>
      </c>
      <c r="J606" s="100">
        <f t="shared" si="143"/>
        <v>100</v>
      </c>
      <c r="K606" s="99"/>
    </row>
    <row r="607" spans="1:11" hidden="1">
      <c r="A607" s="103"/>
      <c r="B607" s="108" t="s">
        <v>559</v>
      </c>
      <c r="C607" s="103" t="s">
        <v>24</v>
      </c>
      <c r="D607" s="42">
        <v>22</v>
      </c>
      <c r="E607" s="203">
        <v>22.4</v>
      </c>
      <c r="F607" s="42"/>
      <c r="G607" s="42">
        <v>22</v>
      </c>
      <c r="H607" s="42">
        <v>22.4</v>
      </c>
      <c r="I607" s="57">
        <f t="shared" si="142"/>
        <v>100</v>
      </c>
      <c r="J607" s="57">
        <f t="shared" si="143"/>
        <v>98.214285714285722</v>
      </c>
      <c r="K607" s="42"/>
    </row>
    <row r="608" spans="1:11" s="2" customFormat="1" hidden="1">
      <c r="A608" s="105"/>
      <c r="B608" s="109" t="s">
        <v>560</v>
      </c>
      <c r="C608" s="105" t="s">
        <v>561</v>
      </c>
      <c r="D608" s="100">
        <v>1846</v>
      </c>
      <c r="E608" s="304">
        <v>2043</v>
      </c>
      <c r="F608" s="100"/>
      <c r="G608" s="100">
        <v>1850</v>
      </c>
      <c r="H608" s="100">
        <v>1860</v>
      </c>
      <c r="I608" s="100">
        <f t="shared" si="142"/>
        <v>100.21668472372698</v>
      </c>
      <c r="J608" s="100">
        <f t="shared" si="143"/>
        <v>90.553108174253552</v>
      </c>
      <c r="K608" s="99"/>
    </row>
    <row r="609" spans="1:11" s="2" customFormat="1" hidden="1">
      <c r="A609" s="98"/>
      <c r="B609" s="121" t="s">
        <v>562</v>
      </c>
      <c r="C609" s="105" t="s">
        <v>563</v>
      </c>
      <c r="D609" s="100">
        <v>36</v>
      </c>
      <c r="E609" s="304">
        <v>36</v>
      </c>
      <c r="F609" s="100"/>
      <c r="G609" s="100">
        <v>36</v>
      </c>
      <c r="H609" s="100">
        <v>36</v>
      </c>
      <c r="I609" s="100">
        <f t="shared" si="142"/>
        <v>100</v>
      </c>
      <c r="J609" s="100">
        <f t="shared" si="143"/>
        <v>100</v>
      </c>
      <c r="K609" s="99"/>
    </row>
    <row r="610" spans="1:11" s="2" customFormat="1" hidden="1">
      <c r="A610" s="98"/>
      <c r="B610" s="121" t="s">
        <v>564</v>
      </c>
      <c r="C610" s="105"/>
      <c r="D610" s="99"/>
      <c r="E610" s="204"/>
      <c r="F610" s="99"/>
      <c r="G610" s="99"/>
      <c r="H610" s="99"/>
      <c r="I610" s="57"/>
      <c r="J610" s="57"/>
      <c r="K610" s="99"/>
    </row>
    <row r="611" spans="1:11" hidden="1">
      <c r="A611" s="205"/>
      <c r="B611" s="206" t="s">
        <v>565</v>
      </c>
      <c r="C611" s="103" t="s">
        <v>566</v>
      </c>
      <c r="D611" s="42">
        <v>1</v>
      </c>
      <c r="E611" s="178">
        <v>1</v>
      </c>
      <c r="F611" s="42"/>
      <c r="G611" s="42">
        <v>1</v>
      </c>
      <c r="H611" s="42">
        <v>1</v>
      </c>
      <c r="I611" s="57">
        <f t="shared" si="142"/>
        <v>100</v>
      </c>
      <c r="J611" s="57">
        <f t="shared" si="143"/>
        <v>100</v>
      </c>
      <c r="K611" s="42"/>
    </row>
    <row r="612" spans="1:11" hidden="1">
      <c r="A612" s="205"/>
      <c r="B612" s="206" t="s">
        <v>567</v>
      </c>
      <c r="C612" s="103" t="s">
        <v>551</v>
      </c>
      <c r="D612" s="42">
        <v>7</v>
      </c>
      <c r="E612" s="178">
        <v>7</v>
      </c>
      <c r="F612" s="42"/>
      <c r="G612" s="42">
        <v>7</v>
      </c>
      <c r="H612" s="42">
        <v>7</v>
      </c>
      <c r="I612" s="57">
        <f t="shared" si="142"/>
        <v>100</v>
      </c>
      <c r="J612" s="57">
        <f t="shared" si="143"/>
        <v>100</v>
      </c>
      <c r="K612" s="42"/>
    </row>
    <row r="613" spans="1:11" s="3" customFormat="1" hidden="1">
      <c r="A613" s="41"/>
      <c r="B613" s="41" t="str">
        <f>UPPER("Thông tin - Truyền thông")</f>
        <v>THÔNG TIN - TRUYỀN THÔNG</v>
      </c>
      <c r="C613" s="41"/>
      <c r="D613" s="41"/>
      <c r="E613" s="41"/>
      <c r="F613" s="41"/>
      <c r="G613" s="41"/>
      <c r="H613" s="41"/>
      <c r="I613" s="245"/>
      <c r="J613" s="245"/>
      <c r="K613" s="41"/>
    </row>
    <row r="614" spans="1:11" hidden="1">
      <c r="A614" s="207"/>
      <c r="B614" s="208" t="s">
        <v>568</v>
      </c>
      <c r="C614" s="209"/>
      <c r="D614" s="42"/>
      <c r="E614" s="42"/>
      <c r="F614" s="42"/>
      <c r="G614" s="42"/>
      <c r="H614" s="42"/>
      <c r="I614" s="57"/>
      <c r="J614" s="57"/>
      <c r="K614" s="42"/>
    </row>
    <row r="615" spans="1:11" hidden="1">
      <c r="A615" s="210"/>
      <c r="B615" s="211" t="s">
        <v>569</v>
      </c>
      <c r="C615" s="209"/>
      <c r="D615" s="42"/>
      <c r="E615" s="42"/>
      <c r="F615" s="42"/>
      <c r="G615" s="42"/>
      <c r="H615" s="42"/>
      <c r="I615" s="57"/>
      <c r="J615" s="57"/>
      <c r="K615" s="42"/>
    </row>
    <row r="616" spans="1:11" hidden="1">
      <c r="A616" s="210"/>
      <c r="B616" s="211" t="s">
        <v>570</v>
      </c>
      <c r="C616" s="209" t="s">
        <v>571</v>
      </c>
      <c r="D616" s="42"/>
      <c r="E616" s="42"/>
      <c r="F616" s="42"/>
      <c r="G616" s="42"/>
      <c r="H616" s="42"/>
      <c r="I616" s="57"/>
      <c r="J616" s="57"/>
      <c r="K616" s="42"/>
    </row>
    <row r="617" spans="1:11" hidden="1">
      <c r="A617" s="210"/>
      <c r="B617" s="211" t="s">
        <v>572</v>
      </c>
      <c r="C617" s="209" t="s">
        <v>571</v>
      </c>
      <c r="D617" s="42">
        <v>1</v>
      </c>
      <c r="E617" s="42">
        <v>1</v>
      </c>
      <c r="F617" s="42"/>
      <c r="G617" s="42">
        <v>1</v>
      </c>
      <c r="H617" s="42">
        <f>+G617</f>
        <v>1</v>
      </c>
      <c r="I617" s="57">
        <f t="shared" ref="I617" si="144">+G617/D617*100</f>
        <v>100</v>
      </c>
      <c r="J617" s="57">
        <f t="shared" ref="J617" si="145">+G617/E617*100</f>
        <v>100</v>
      </c>
      <c r="K617" s="42"/>
    </row>
    <row r="618" spans="1:11" hidden="1">
      <c r="A618" s="210"/>
      <c r="B618" s="211" t="s">
        <v>573</v>
      </c>
      <c r="C618" s="209" t="s">
        <v>571</v>
      </c>
      <c r="D618" s="42"/>
      <c r="E618" s="42"/>
      <c r="F618" s="42"/>
      <c r="G618" s="42"/>
      <c r="H618" s="42"/>
      <c r="I618" s="57"/>
      <c r="J618" s="57"/>
      <c r="K618" s="42"/>
    </row>
    <row r="619" spans="1:11" hidden="1">
      <c r="A619" s="210"/>
      <c r="B619" s="212" t="s">
        <v>574</v>
      </c>
      <c r="C619" s="209" t="s">
        <v>575</v>
      </c>
      <c r="D619" s="42">
        <v>4</v>
      </c>
      <c r="E619" s="42">
        <v>4</v>
      </c>
      <c r="F619" s="42"/>
      <c r="G619" s="42">
        <v>4</v>
      </c>
      <c r="H619" s="42">
        <f>+G619</f>
        <v>4</v>
      </c>
      <c r="I619" s="57">
        <f t="shared" ref="I619" si="146">+G619/D619*100</f>
        <v>100</v>
      </c>
      <c r="J619" s="57">
        <f t="shared" ref="J619" si="147">+G619/E619*100</f>
        <v>100</v>
      </c>
      <c r="K619" s="42"/>
    </row>
    <row r="620" spans="1:11" hidden="1">
      <c r="A620" s="207"/>
      <c r="B620" s="208" t="s">
        <v>576</v>
      </c>
      <c r="C620" s="209"/>
      <c r="D620" s="42"/>
      <c r="E620" s="42"/>
      <c r="F620" s="42"/>
      <c r="G620" s="42"/>
      <c r="H620" s="42"/>
      <c r="I620" s="57"/>
      <c r="J620" s="57"/>
      <c r="K620" s="42"/>
    </row>
    <row r="621" spans="1:11" hidden="1">
      <c r="A621" s="210"/>
      <c r="B621" s="211" t="s">
        <v>577</v>
      </c>
      <c r="C621" s="209" t="s">
        <v>408</v>
      </c>
      <c r="D621" s="57">
        <v>82</v>
      </c>
      <c r="E621" s="57">
        <v>86</v>
      </c>
      <c r="F621" s="57"/>
      <c r="G621" s="57">
        <v>86</v>
      </c>
      <c r="H621" s="57">
        <f>+G621</f>
        <v>86</v>
      </c>
      <c r="I621" s="57">
        <f t="shared" ref="I621:I625" si="148">+G621/D621*100</f>
        <v>104.8780487804878</v>
      </c>
      <c r="J621" s="57">
        <f t="shared" ref="J621:J625" si="149">+G621/E621*100</f>
        <v>100</v>
      </c>
      <c r="K621" s="42"/>
    </row>
    <row r="622" spans="1:11" hidden="1">
      <c r="A622" s="210"/>
      <c r="B622" s="212" t="s">
        <v>578</v>
      </c>
      <c r="C622" s="209" t="s">
        <v>579</v>
      </c>
      <c r="D622" s="57">
        <v>40477</v>
      </c>
      <c r="E622" s="57">
        <v>41200</v>
      </c>
      <c r="F622" s="57"/>
      <c r="G622" s="57">
        <f>+E622</f>
        <v>41200</v>
      </c>
      <c r="H622" s="57">
        <f>+G622</f>
        <v>41200</v>
      </c>
      <c r="I622" s="57">
        <f t="shared" si="148"/>
        <v>101.78619957012624</v>
      </c>
      <c r="J622" s="57">
        <f t="shared" si="149"/>
        <v>100</v>
      </c>
      <c r="K622" s="42"/>
    </row>
    <row r="623" spans="1:11" hidden="1">
      <c r="A623" s="210"/>
      <c r="B623" s="212" t="s">
        <v>580</v>
      </c>
      <c r="C623" s="209" t="s">
        <v>579</v>
      </c>
      <c r="D623" s="57">
        <v>4</v>
      </c>
      <c r="E623" s="57">
        <v>4</v>
      </c>
      <c r="F623" s="57"/>
      <c r="G623" s="57">
        <f t="shared" ref="G623" si="150">+E623</f>
        <v>4</v>
      </c>
      <c r="H623" s="57">
        <f>+G623</f>
        <v>4</v>
      </c>
      <c r="I623" s="57">
        <f t="shared" si="148"/>
        <v>100</v>
      </c>
      <c r="J623" s="57">
        <f t="shared" si="149"/>
        <v>100</v>
      </c>
      <c r="K623" s="42"/>
    </row>
    <row r="624" spans="1:11" hidden="1">
      <c r="A624" s="210"/>
      <c r="B624" s="212" t="s">
        <v>604</v>
      </c>
      <c r="C624" s="209" t="s">
        <v>579</v>
      </c>
      <c r="D624" s="57">
        <v>1334</v>
      </c>
      <c r="E624" s="57">
        <v>1350</v>
      </c>
      <c r="F624" s="57"/>
      <c r="G624" s="57">
        <f>+E624</f>
        <v>1350</v>
      </c>
      <c r="H624" s="57">
        <f>+G624</f>
        <v>1350</v>
      </c>
      <c r="I624" s="57">
        <f t="shared" si="148"/>
        <v>101.19940029985008</v>
      </c>
      <c r="J624" s="57">
        <f t="shared" si="149"/>
        <v>100</v>
      </c>
      <c r="K624" s="42"/>
    </row>
    <row r="625" spans="1:11" hidden="1">
      <c r="A625" s="213"/>
      <c r="B625" s="214" t="s">
        <v>581</v>
      </c>
      <c r="C625" s="215" t="s">
        <v>72</v>
      </c>
      <c r="D625" s="273">
        <v>12</v>
      </c>
      <c r="E625" s="273">
        <v>12</v>
      </c>
      <c r="F625" s="273"/>
      <c r="G625" s="273">
        <f>+E625</f>
        <v>12</v>
      </c>
      <c r="H625" s="273">
        <f>+G625</f>
        <v>12</v>
      </c>
      <c r="I625" s="273">
        <f t="shared" si="148"/>
        <v>100</v>
      </c>
      <c r="J625" s="273">
        <f t="shared" si="149"/>
        <v>100</v>
      </c>
      <c r="K625" s="216"/>
    </row>
  </sheetData>
  <mergeCells count="8">
    <mergeCell ref="I2:J2"/>
    <mergeCell ref="K2:K3"/>
    <mergeCell ref="A2:A3"/>
    <mergeCell ref="B2:B3"/>
    <mergeCell ref="C2:C3"/>
    <mergeCell ref="D2:D3"/>
    <mergeCell ref="E2:G2"/>
    <mergeCell ref="H2:H3"/>
  </mergeCells>
  <hyperlinks>
    <hyperlink ref="H1" location="Index" display="Quay ve"/>
    <hyperlink ref="A2" location="Start1" display="Mucluc"/>
    <hyperlink ref="A3" location="Start3" display="Biểu 1 (2)"/>
    <hyperlink ref="A4" location="Start4" display="Biểu 2 (NN)"/>
    <hyperlink ref="A5" location="Start5" display="Biểu 2a (NN)"/>
    <hyperlink ref="A6" location="Start6" display="Biểu 3 (CN)"/>
    <hyperlink ref="A7" location="Start7" display="Biểu 4 (TM&amp;DV)"/>
    <hyperlink ref="A8" location="Start8" display="Biểu 5 (VT)"/>
    <hyperlink ref="A9" location="Start9" display="Biểu 6 (HTX)"/>
    <hyperlink ref="A10" location="Start10" display="Biểu 7 (LĐ)"/>
    <hyperlink ref="A11" location="Start11" display="Biểu 7a (LĐ)"/>
    <hyperlink ref="A12" location="Start12" display="Biểu 8 (MT)"/>
    <hyperlink ref="A13" location="Start13" display="Biểu 9 (DS&amp;TE)"/>
    <hyperlink ref="A14" location="Start14" display="Biểu 9a (DS&amp;TE)"/>
    <hyperlink ref="A15" location="Start15" display="Biểu 10 (Y tế)"/>
    <hyperlink ref="A16" location="Start16" display="Biểu 10a (Y tế)"/>
    <hyperlink ref="A17" location="Start17" display="Biểu 11 (GD&amp;ĐT)"/>
    <hyperlink ref="A18" location="Start18" display="Biểu 11a (GD&amp;ĐT)"/>
    <hyperlink ref="A19" location="Start19" display="Biểu 12 (VH)"/>
    <hyperlink ref="A20" location="Start20" display="Biểu 12a (VH)"/>
    <hyperlink ref="A21" location="Start21" display="Biểu 13 (TrTh)"/>
  </hyperlinks>
  <pageMargins left="0.19685039370078741" right="0.19685039370078741" top="0.47244094488188981" bottom="0.125" header="0.47244094488188981" footer="0.19685039370078741"/>
  <pageSetup paperSize="9" scale="7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C00000"/>
  </sheetPr>
  <dimension ref="A1:Q603"/>
  <sheetViews>
    <sheetView tabSelected="1" zoomScale="70" zoomScaleNormal="70" zoomScalePageLayoutView="70" workbookViewId="0">
      <pane xSplit="3" ySplit="6" topLeftCell="D176" activePane="bottomRight" state="frozen"/>
      <selection activeCell="B12" sqref="B12"/>
      <selection pane="topRight" activeCell="B12" sqref="B12"/>
      <selection pane="bottomLeft" activeCell="B12" sqref="B12"/>
      <selection pane="bottomRight" activeCell="K155" sqref="K155"/>
    </sheetView>
  </sheetViews>
  <sheetFormatPr defaultRowHeight="18.75"/>
  <cols>
    <col min="1" max="1" width="7.7109375" style="330" customWidth="1"/>
    <col min="2" max="2" width="74.85546875" style="332" customWidth="1"/>
    <col min="3" max="3" width="17.85546875" style="330" customWidth="1"/>
    <col min="4" max="4" width="17.85546875" style="388" customWidth="1"/>
    <col min="5" max="5" width="14.42578125" style="388" customWidth="1"/>
    <col min="6" max="6" width="14.42578125" style="388" hidden="1" customWidth="1"/>
    <col min="7" max="8" width="14.42578125" style="617" customWidth="1"/>
    <col min="9" max="9" width="14.42578125" style="388" customWidth="1"/>
    <col min="10" max="11" width="15.140625" style="430" customWidth="1"/>
    <col min="12" max="12" width="20.85546875" style="331" customWidth="1"/>
    <col min="13" max="13" width="9.5703125" style="332" customWidth="1"/>
    <col min="14" max="14" width="23" style="332" customWidth="1"/>
    <col min="15" max="15" width="15.5703125" style="332" bestFit="1" customWidth="1"/>
    <col min="16" max="16" width="16.42578125" style="332" customWidth="1"/>
    <col min="17" max="17" width="14.140625" style="332" bestFit="1" customWidth="1"/>
    <col min="18" max="16384" width="9.140625" style="332"/>
  </cols>
  <sheetData>
    <row r="1" spans="1:15" ht="27" customHeight="1">
      <c r="A1" s="931" t="s">
        <v>944</v>
      </c>
      <c r="B1" s="931"/>
    </row>
    <row r="2" spans="1:15" ht="25.5" customHeight="1">
      <c r="A2" s="927" t="s">
        <v>943</v>
      </c>
      <c r="B2" s="927"/>
      <c r="C2" s="927"/>
      <c r="D2" s="927"/>
      <c r="E2" s="927"/>
      <c r="F2" s="927"/>
      <c r="G2" s="927"/>
      <c r="H2" s="927"/>
      <c r="I2" s="927"/>
      <c r="J2" s="927"/>
      <c r="K2" s="927"/>
      <c r="L2" s="927"/>
      <c r="M2" s="927"/>
    </row>
    <row r="3" spans="1:15" ht="31.5" customHeight="1">
      <c r="A3" s="928" t="s">
        <v>0</v>
      </c>
      <c r="B3" s="926" t="s">
        <v>1</v>
      </c>
      <c r="C3" s="928" t="s">
        <v>2</v>
      </c>
      <c r="D3" s="926" t="s">
        <v>945</v>
      </c>
      <c r="E3" s="928" t="s">
        <v>934</v>
      </c>
      <c r="F3" s="928"/>
      <c r="G3" s="928"/>
      <c r="H3" s="928"/>
      <c r="I3" s="928"/>
      <c r="J3" s="933" t="s">
        <v>98</v>
      </c>
      <c r="K3" s="933"/>
      <c r="L3" s="930" t="s">
        <v>942</v>
      </c>
      <c r="M3" s="926" t="s">
        <v>3</v>
      </c>
    </row>
    <row r="4" spans="1:15" ht="33.75" customHeight="1">
      <c r="A4" s="928"/>
      <c r="B4" s="926"/>
      <c r="C4" s="928"/>
      <c r="D4" s="926"/>
      <c r="E4" s="932" t="s">
        <v>940</v>
      </c>
      <c r="F4" s="932" t="s">
        <v>949</v>
      </c>
      <c r="G4" s="929" t="s">
        <v>941</v>
      </c>
      <c r="H4" s="934" t="s">
        <v>987</v>
      </c>
      <c r="I4" s="932" t="s">
        <v>596</v>
      </c>
      <c r="J4" s="930" t="s">
        <v>946</v>
      </c>
      <c r="K4" s="930" t="s">
        <v>947</v>
      </c>
      <c r="L4" s="930"/>
      <c r="M4" s="926"/>
    </row>
    <row r="5" spans="1:15" s="330" customFormat="1" ht="102" customHeight="1">
      <c r="A5" s="928"/>
      <c r="B5" s="926"/>
      <c r="C5" s="928"/>
      <c r="D5" s="926"/>
      <c r="E5" s="932"/>
      <c r="F5" s="932"/>
      <c r="G5" s="929"/>
      <c r="H5" s="935"/>
      <c r="I5" s="932"/>
      <c r="J5" s="930"/>
      <c r="K5" s="930"/>
      <c r="L5" s="930"/>
      <c r="M5" s="926"/>
      <c r="O5" s="334"/>
    </row>
    <row r="6" spans="1:15">
      <c r="A6" s="465">
        <v>-1</v>
      </c>
      <c r="B6" s="466">
        <f>+A6-1</f>
        <v>-2</v>
      </c>
      <c r="C6" s="466">
        <f t="shared" ref="C6" si="0">+B6-1</f>
        <v>-3</v>
      </c>
      <c r="D6" s="467"/>
      <c r="E6" s="467"/>
      <c r="F6" s="467"/>
      <c r="G6" s="618"/>
      <c r="H6" s="618"/>
      <c r="I6" s="467"/>
      <c r="J6" s="467"/>
      <c r="K6" s="467"/>
      <c r="L6" s="466"/>
      <c r="M6" s="466"/>
    </row>
    <row r="7" spans="1:15">
      <c r="A7" s="468" t="s">
        <v>4</v>
      </c>
      <c r="B7" s="469" t="s">
        <v>5</v>
      </c>
      <c r="C7" s="470"/>
      <c r="D7" s="471"/>
      <c r="E7" s="472"/>
      <c r="F7" s="472"/>
      <c r="G7" s="619"/>
      <c r="H7" s="619"/>
      <c r="I7" s="472"/>
      <c r="J7" s="473" t="str">
        <f>IF(LEN($C7)=0," ",#REF!/#REF!)</f>
        <v xml:space="preserve"> </v>
      </c>
      <c r="K7" s="473" t="str">
        <f>IF(LEN($C7)=0," ",#REF!/$E7)</f>
        <v xml:space="preserve"> </v>
      </c>
      <c r="L7" s="474"/>
      <c r="M7" s="475"/>
    </row>
    <row r="8" spans="1:15" s="330" customFormat="1" hidden="1">
      <c r="A8" s="345" t="s">
        <v>6</v>
      </c>
      <c r="B8" s="346" t="s">
        <v>7</v>
      </c>
      <c r="C8" s="344"/>
      <c r="D8" s="445"/>
      <c r="E8" s="389"/>
      <c r="F8" s="389"/>
      <c r="G8" s="620"/>
      <c r="H8" s="620"/>
      <c r="I8" s="389"/>
      <c r="J8" s="395" t="str">
        <f>IF(LEN($C8)=0," ",#REF!/#REF!)</f>
        <v xml:space="preserve"> </v>
      </c>
      <c r="K8" s="395" t="str">
        <f>IF(LEN($C8)=0," ",#REF!/$E8)</f>
        <v xml:space="preserve"> </v>
      </c>
      <c r="L8" s="347"/>
      <c r="M8" s="343"/>
    </row>
    <row r="9" spans="1:15" hidden="1">
      <c r="A9" s="345">
        <v>1</v>
      </c>
      <c r="B9" s="346" t="s">
        <v>885</v>
      </c>
      <c r="C9" s="344" t="s">
        <v>24</v>
      </c>
      <c r="D9" s="445"/>
      <c r="E9" s="390"/>
      <c r="F9" s="390"/>
      <c r="G9" s="464"/>
      <c r="H9" s="464"/>
      <c r="I9" s="390"/>
      <c r="J9" s="395" t="e">
        <f>IF(LEN($C9)=0," ",#REF!/#REF!*100)</f>
        <v>#REF!</v>
      </c>
      <c r="K9" s="395" t="e">
        <f>IF(LEN($C9)=0," ",#REF!/$E9)</f>
        <v>#REF!</v>
      </c>
      <c r="L9" s="347"/>
      <c r="M9" s="343"/>
    </row>
    <row r="10" spans="1:15" hidden="1">
      <c r="A10" s="343"/>
      <c r="B10" s="348" t="s">
        <v>10</v>
      </c>
      <c r="C10" s="344" t="s">
        <v>24</v>
      </c>
      <c r="D10" s="445"/>
      <c r="E10" s="391">
        <v>30.1</v>
      </c>
      <c r="F10" s="391"/>
      <c r="G10" s="573"/>
      <c r="H10" s="573"/>
      <c r="I10" s="392"/>
      <c r="J10" s="395" t="e">
        <f>IF(LEN($C10)=0," ",#REF!/#REF!*100)</f>
        <v>#REF!</v>
      </c>
      <c r="K10" s="395" t="e">
        <f>IF(LEN($C10)=0," ",#REF!/$E10)</f>
        <v>#REF!</v>
      </c>
      <c r="L10" s="347"/>
      <c r="M10" s="343"/>
    </row>
    <row r="11" spans="1:15" hidden="1">
      <c r="A11" s="343"/>
      <c r="B11" s="348" t="s">
        <v>17</v>
      </c>
      <c r="C11" s="344" t="s">
        <v>24</v>
      </c>
      <c r="D11" s="445"/>
      <c r="E11" s="391">
        <v>35.9</v>
      </c>
      <c r="F11" s="391"/>
      <c r="G11" s="573"/>
      <c r="H11" s="573"/>
      <c r="I11" s="392"/>
      <c r="J11" s="395" t="e">
        <f>IF(LEN($C11)=0," ",#REF!/#REF!*100)</f>
        <v>#REF!</v>
      </c>
      <c r="K11" s="395" t="e">
        <f>IF(LEN($C11)=0," ",#REF!/$E11)</f>
        <v>#REF!</v>
      </c>
      <c r="L11" s="347"/>
      <c r="M11" s="343"/>
    </row>
    <row r="12" spans="1:15" hidden="1">
      <c r="A12" s="343"/>
      <c r="B12" s="348" t="s">
        <v>23</v>
      </c>
      <c r="C12" s="344" t="s">
        <v>24</v>
      </c>
      <c r="D12" s="445"/>
      <c r="E12" s="391">
        <v>34</v>
      </c>
      <c r="F12" s="391"/>
      <c r="G12" s="573"/>
      <c r="H12" s="573"/>
      <c r="I12" s="392"/>
      <c r="J12" s="395" t="e">
        <f>IF(LEN($C12)=0," ",#REF!/#REF!*100)</f>
        <v>#REF!</v>
      </c>
      <c r="K12" s="395" t="e">
        <f>IF(LEN($C12)=0," ",#REF!/$E12)</f>
        <v>#REF!</v>
      </c>
      <c r="L12" s="347"/>
      <c r="M12" s="343"/>
    </row>
    <row r="13" spans="1:15" s="333" customFormat="1" ht="37.5" hidden="1">
      <c r="A13" s="345" t="s">
        <v>681</v>
      </c>
      <c r="B13" s="346" t="s">
        <v>25</v>
      </c>
      <c r="C13" s="349" t="s">
        <v>886</v>
      </c>
      <c r="D13" s="446"/>
      <c r="E13" s="393">
        <v>36</v>
      </c>
      <c r="F13" s="393"/>
      <c r="G13" s="621"/>
      <c r="H13" s="621"/>
      <c r="I13" s="394"/>
      <c r="J13" s="394" t="e">
        <f>IF(LEN($C13)=0," ",#REF!/#REF!*100)</f>
        <v>#REF!</v>
      </c>
      <c r="K13" s="394" t="e">
        <f>IF(LEN($C13)=0," ",#REF!/$E13)</f>
        <v>#REF!</v>
      </c>
      <c r="L13" s="350"/>
      <c r="M13" s="345"/>
    </row>
    <row r="14" spans="1:15" s="333" customFormat="1" hidden="1">
      <c r="A14" s="345">
        <v>2</v>
      </c>
      <c r="B14" s="346" t="s">
        <v>682</v>
      </c>
      <c r="C14" s="349" t="s">
        <v>26</v>
      </c>
      <c r="D14" s="446"/>
      <c r="E14" s="390">
        <f>+E64</f>
        <v>30638.982499999998</v>
      </c>
      <c r="F14" s="390"/>
      <c r="G14" s="464"/>
      <c r="H14" s="464"/>
      <c r="I14" s="394"/>
      <c r="J14" s="394" t="e">
        <f>IF(LEN($C14)=0," ",#REF!/#REF!*100)</f>
        <v>#REF!</v>
      </c>
      <c r="K14" s="394" t="e">
        <f>IF(LEN($C14)=0," ",#REF!/$E14)</f>
        <v>#REF!</v>
      </c>
      <c r="L14" s="350"/>
      <c r="M14" s="345"/>
    </row>
    <row r="15" spans="1:15" hidden="1">
      <c r="A15" s="343"/>
      <c r="B15" s="348" t="s">
        <v>887</v>
      </c>
      <c r="C15" s="344" t="s">
        <v>34</v>
      </c>
      <c r="D15" s="445"/>
      <c r="E15" s="392">
        <f>+E108</f>
        <v>1128</v>
      </c>
      <c r="F15" s="392"/>
      <c r="G15" s="441"/>
      <c r="H15" s="441"/>
      <c r="I15" s="392"/>
      <c r="J15" s="395" t="e">
        <f>IF(LEN($C15)=0," ",#REF!/#REF!*100)</f>
        <v>#REF!</v>
      </c>
      <c r="K15" s="395" t="e">
        <f>IF(LEN($C15)=0," ",#REF!/$E15)</f>
        <v>#REF!</v>
      </c>
      <c r="L15" s="347"/>
      <c r="M15" s="343"/>
    </row>
    <row r="16" spans="1:15" hidden="1">
      <c r="A16" s="343"/>
      <c r="B16" s="348" t="s">
        <v>854</v>
      </c>
      <c r="C16" s="344" t="s">
        <v>29</v>
      </c>
      <c r="D16" s="445"/>
      <c r="E16" s="392">
        <f>+E109</f>
        <v>305</v>
      </c>
      <c r="F16" s="392"/>
      <c r="G16" s="441"/>
      <c r="H16" s="441"/>
      <c r="I16" s="395"/>
      <c r="J16" s="395" t="e">
        <f>IF(LEN($C16)=0," ",#REF!/#REF!*100)</f>
        <v>#REF!</v>
      </c>
      <c r="K16" s="395" t="e">
        <f>IF(LEN($C16)=0," ",#REF!/$E16)</f>
        <v>#REF!</v>
      </c>
      <c r="L16" s="347"/>
      <c r="M16" s="343"/>
    </row>
    <row r="17" spans="1:13" hidden="1">
      <c r="A17" s="343"/>
      <c r="B17" s="348" t="s">
        <v>888</v>
      </c>
      <c r="C17" s="344" t="s">
        <v>29</v>
      </c>
      <c r="D17" s="445"/>
      <c r="E17" s="392">
        <f>+E159</f>
        <v>100</v>
      </c>
      <c r="F17" s="392"/>
      <c r="G17" s="441"/>
      <c r="H17" s="441"/>
      <c r="I17" s="391"/>
      <c r="J17" s="395" t="e">
        <f>IF(LEN($C17)=0," ",#REF!/#REF!*100)</f>
        <v>#REF!</v>
      </c>
      <c r="K17" s="395" t="e">
        <f>IF(LEN($C17)=0," ",#REF!/$E17)</f>
        <v>#REF!</v>
      </c>
      <c r="L17" s="347"/>
      <c r="M17" s="343"/>
    </row>
    <row r="18" spans="1:13" hidden="1">
      <c r="A18" s="343"/>
      <c r="B18" s="348" t="s">
        <v>855</v>
      </c>
      <c r="C18" s="344" t="s">
        <v>24</v>
      </c>
      <c r="D18" s="445"/>
      <c r="E18" s="396">
        <f>+E157</f>
        <v>34.5</v>
      </c>
      <c r="F18" s="396"/>
      <c r="G18" s="622"/>
      <c r="H18" s="622"/>
      <c r="I18" s="391"/>
      <c r="J18" s="395" t="e">
        <f>IF(LEN($C18)=0," ",#REF!/#REF!*100)</f>
        <v>#REF!</v>
      </c>
      <c r="K18" s="395"/>
      <c r="L18" s="347"/>
      <c r="M18" s="343"/>
    </row>
    <row r="19" spans="1:13" hidden="1">
      <c r="A19" s="343"/>
      <c r="B19" s="348" t="s">
        <v>889</v>
      </c>
      <c r="C19" s="344" t="s">
        <v>24</v>
      </c>
      <c r="D19" s="445"/>
      <c r="E19" s="396">
        <f>+E143</f>
        <v>7.5</v>
      </c>
      <c r="F19" s="396"/>
      <c r="G19" s="622"/>
      <c r="H19" s="622"/>
      <c r="I19" s="391"/>
      <c r="J19" s="395" t="e">
        <f>IF(LEN($C19)=0," ",#REF!/#REF!*100)</f>
        <v>#REF!</v>
      </c>
      <c r="K19" s="395"/>
      <c r="L19" s="347"/>
      <c r="M19" s="343"/>
    </row>
    <row r="20" spans="1:13" hidden="1">
      <c r="A20" s="345">
        <v>3</v>
      </c>
      <c r="B20" s="346" t="s">
        <v>890</v>
      </c>
      <c r="C20" s="344" t="s">
        <v>87</v>
      </c>
      <c r="D20" s="445"/>
      <c r="E20" s="397">
        <f>+E190</f>
        <v>16.64</v>
      </c>
      <c r="F20" s="397"/>
      <c r="G20" s="623"/>
      <c r="H20" s="623"/>
      <c r="I20" s="393"/>
      <c r="J20" s="395" t="e">
        <f>IF(LEN($C20)=0," ",#REF!/#REF!*100)</f>
        <v>#REF!</v>
      </c>
      <c r="K20" s="395"/>
      <c r="L20" s="347"/>
      <c r="M20" s="343"/>
    </row>
    <row r="21" spans="1:13" hidden="1">
      <c r="A21" s="343"/>
      <c r="B21" s="348" t="s">
        <v>856</v>
      </c>
      <c r="C21" s="344" t="s">
        <v>72</v>
      </c>
      <c r="D21" s="445"/>
      <c r="E21" s="392">
        <f>+E187</f>
        <v>4</v>
      </c>
      <c r="F21" s="392"/>
      <c r="G21" s="441"/>
      <c r="H21" s="441"/>
      <c r="I21" s="391"/>
      <c r="J21" s="395" t="e">
        <f>IF(LEN($C21)=0," ",#REF!/#REF!*100)</f>
        <v>#REF!</v>
      </c>
      <c r="K21" s="395"/>
      <c r="L21" s="347"/>
      <c r="M21" s="343"/>
    </row>
    <row r="22" spans="1:13" hidden="1">
      <c r="A22" s="343"/>
      <c r="B22" s="348" t="s">
        <v>891</v>
      </c>
      <c r="C22" s="344" t="s">
        <v>72</v>
      </c>
      <c r="D22" s="445"/>
      <c r="E22" s="392">
        <v>2</v>
      </c>
      <c r="F22" s="392"/>
      <c r="G22" s="441"/>
      <c r="H22" s="441"/>
      <c r="I22" s="391"/>
      <c r="J22" s="395" t="e">
        <f>IF(LEN($C22)=0," ",#REF!/#REF!*100)</f>
        <v>#REF!</v>
      </c>
      <c r="K22" s="395"/>
      <c r="L22" s="347"/>
      <c r="M22" s="343"/>
    </row>
    <row r="23" spans="1:13" hidden="1">
      <c r="A23" s="343"/>
      <c r="B23" s="348" t="s">
        <v>857</v>
      </c>
      <c r="C23" s="344" t="s">
        <v>24</v>
      </c>
      <c r="D23" s="445"/>
      <c r="E23" s="391">
        <f>+E185</f>
        <v>63.64</v>
      </c>
      <c r="F23" s="391"/>
      <c r="G23" s="573"/>
      <c r="H23" s="573"/>
      <c r="I23" s="391"/>
      <c r="J23" s="395" t="e">
        <f>IF(LEN($C23)=0," ",#REF!/#REF!*100)</f>
        <v>#REF!</v>
      </c>
      <c r="K23" s="395"/>
      <c r="L23" s="347"/>
      <c r="M23" s="343"/>
    </row>
    <row r="24" spans="1:13" s="335" customFormat="1" hidden="1">
      <c r="A24" s="351">
        <v>4</v>
      </c>
      <c r="B24" s="352" t="s">
        <v>36</v>
      </c>
      <c r="C24" s="353" t="s">
        <v>9</v>
      </c>
      <c r="D24" s="447"/>
      <c r="E24" s="398">
        <v>54600</v>
      </c>
      <c r="F24" s="398"/>
      <c r="G24" s="624"/>
      <c r="H24" s="624"/>
      <c r="I24" s="399"/>
      <c r="J24" s="431" t="e">
        <f>IF(LEN($C24)=0," ",#REF!/#REF!*100)</f>
        <v>#REF!</v>
      </c>
      <c r="K24" s="431"/>
      <c r="L24" s="354"/>
      <c r="M24" s="351"/>
    </row>
    <row r="25" spans="1:13" s="330" customFormat="1" hidden="1">
      <c r="A25" s="345" t="s">
        <v>52</v>
      </c>
      <c r="B25" s="346" t="s">
        <v>53</v>
      </c>
      <c r="C25" s="344"/>
      <c r="D25" s="445"/>
      <c r="E25" s="393"/>
      <c r="F25" s="393"/>
      <c r="G25" s="621"/>
      <c r="H25" s="621"/>
      <c r="I25" s="393"/>
      <c r="J25" s="395" t="str">
        <f>IF(LEN($C25)=0," ",#REF!/#REF!*100)</f>
        <v xml:space="preserve"> </v>
      </c>
      <c r="K25" s="395"/>
      <c r="L25" s="347"/>
      <c r="M25" s="343"/>
    </row>
    <row r="26" spans="1:13" hidden="1">
      <c r="A26" s="345">
        <v>5</v>
      </c>
      <c r="B26" s="346" t="s">
        <v>892</v>
      </c>
      <c r="C26" s="344"/>
      <c r="D26" s="445"/>
      <c r="E26" s="393"/>
      <c r="F26" s="393"/>
      <c r="G26" s="621"/>
      <c r="H26" s="621"/>
      <c r="I26" s="393"/>
      <c r="J26" s="395" t="str">
        <f>IF(LEN($C26)=0," ",#REF!/#REF!*100)</f>
        <v xml:space="preserve"> </v>
      </c>
      <c r="K26" s="395"/>
      <c r="L26" s="347"/>
      <c r="M26" s="343"/>
    </row>
    <row r="27" spans="1:13" ht="37.5" hidden="1">
      <c r="A27" s="343"/>
      <c r="B27" s="348" t="s">
        <v>704</v>
      </c>
      <c r="C27" s="344" t="s">
        <v>61</v>
      </c>
      <c r="D27" s="445"/>
      <c r="E27" s="392">
        <f>+E288</f>
        <v>11</v>
      </c>
      <c r="F27" s="392"/>
      <c r="G27" s="441"/>
      <c r="H27" s="441"/>
      <c r="I27" s="391"/>
      <c r="J27" s="395" t="e">
        <f>IF(LEN($C27)=0," ",#REF!/#REF!*100)</f>
        <v>#REF!</v>
      </c>
      <c r="K27" s="395"/>
      <c r="L27" s="347"/>
      <c r="M27" s="343"/>
    </row>
    <row r="28" spans="1:13" ht="37.5" hidden="1">
      <c r="A28" s="343"/>
      <c r="B28" s="348" t="s">
        <v>893</v>
      </c>
      <c r="C28" s="344" t="s">
        <v>24</v>
      </c>
      <c r="D28" s="445"/>
      <c r="E28" s="392">
        <v>100</v>
      </c>
      <c r="F28" s="392"/>
      <c r="G28" s="441"/>
      <c r="H28" s="441"/>
      <c r="I28" s="391"/>
      <c r="J28" s="395" t="e">
        <f>IF(LEN($C28)=0," ",#REF!/#REF!*100)</f>
        <v>#REF!</v>
      </c>
      <c r="K28" s="395"/>
      <c r="L28" s="347"/>
      <c r="M28" s="343"/>
    </row>
    <row r="29" spans="1:13" hidden="1">
      <c r="A29" s="343"/>
      <c r="B29" s="348" t="s">
        <v>894</v>
      </c>
      <c r="C29" s="344" t="s">
        <v>24</v>
      </c>
      <c r="D29" s="445"/>
      <c r="E29" s="391">
        <f>+E290</f>
        <v>100</v>
      </c>
      <c r="F29" s="391"/>
      <c r="G29" s="573"/>
      <c r="H29" s="573"/>
      <c r="I29" s="391"/>
      <c r="J29" s="395" t="e">
        <f>IF(LEN($C29)=0," ",#REF!/#REF!*100)</f>
        <v>#REF!</v>
      </c>
      <c r="K29" s="395"/>
      <c r="L29" s="347"/>
      <c r="M29" s="343"/>
    </row>
    <row r="30" spans="1:13" hidden="1">
      <c r="A30" s="343"/>
      <c r="B30" s="348" t="s">
        <v>895</v>
      </c>
      <c r="C30" s="344" t="s">
        <v>24</v>
      </c>
      <c r="D30" s="445"/>
      <c r="E30" s="392">
        <f>+E293</f>
        <v>0</v>
      </c>
      <c r="F30" s="392"/>
      <c r="G30" s="441"/>
      <c r="H30" s="441"/>
      <c r="I30" s="391"/>
      <c r="J30" s="395" t="e">
        <f>IF(LEN($C30)=0," ",#REF!/#REF!*100)</f>
        <v>#REF!</v>
      </c>
      <c r="K30" s="395"/>
      <c r="L30" s="347"/>
      <c r="M30" s="343"/>
    </row>
    <row r="31" spans="1:13" hidden="1">
      <c r="A31" s="343"/>
      <c r="B31" s="348" t="s">
        <v>896</v>
      </c>
      <c r="C31" s="344" t="s">
        <v>24</v>
      </c>
      <c r="D31" s="445"/>
      <c r="E31" s="392">
        <f>+E294</f>
        <v>97</v>
      </c>
      <c r="F31" s="392"/>
      <c r="G31" s="441"/>
      <c r="H31" s="441"/>
      <c r="I31" s="391"/>
      <c r="J31" s="395" t="e">
        <f>IF(LEN($C31)=0," ",#REF!/#REF!*100)</f>
        <v>#REF!</v>
      </c>
      <c r="K31" s="395"/>
      <c r="L31" s="347"/>
      <c r="M31" s="343"/>
    </row>
    <row r="32" spans="1:13" hidden="1">
      <c r="A32" s="343"/>
      <c r="B32" s="348" t="s">
        <v>897</v>
      </c>
      <c r="C32" s="344" t="s">
        <v>24</v>
      </c>
      <c r="D32" s="445"/>
      <c r="E32" s="391">
        <f>+E335</f>
        <v>100</v>
      </c>
      <c r="F32" s="391"/>
      <c r="G32" s="573"/>
      <c r="H32" s="573"/>
      <c r="I32" s="391"/>
      <c r="J32" s="395" t="e">
        <f>IF(LEN($C32)=0," ",#REF!/#REF!*100)</f>
        <v>#REF!</v>
      </c>
      <c r="K32" s="395"/>
      <c r="L32" s="347"/>
      <c r="M32" s="343"/>
    </row>
    <row r="33" spans="1:13" hidden="1">
      <c r="A33" s="343"/>
      <c r="B33" s="348" t="s">
        <v>221</v>
      </c>
      <c r="C33" s="344" t="s">
        <v>24</v>
      </c>
      <c r="D33" s="445"/>
      <c r="E33" s="391">
        <f>+E181</f>
        <v>96.5</v>
      </c>
      <c r="F33" s="391"/>
      <c r="G33" s="573"/>
      <c r="H33" s="573"/>
      <c r="I33" s="391"/>
      <c r="J33" s="395" t="e">
        <f>IF(LEN($C33)=0," ",#REF!/#REF!*100)</f>
        <v>#REF!</v>
      </c>
      <c r="K33" s="395"/>
      <c r="L33" s="347"/>
      <c r="M33" s="343"/>
    </row>
    <row r="34" spans="1:13" hidden="1">
      <c r="A34" s="345">
        <v>6</v>
      </c>
      <c r="B34" s="346" t="s">
        <v>64</v>
      </c>
      <c r="C34" s="344"/>
      <c r="D34" s="445"/>
      <c r="E34" s="393"/>
      <c r="F34" s="393"/>
      <c r="G34" s="621"/>
      <c r="H34" s="621"/>
      <c r="I34" s="393"/>
      <c r="J34" s="395" t="str">
        <f>IF(LEN($C34)=0," ",#REF!/#REF!*100)</f>
        <v xml:space="preserve"> </v>
      </c>
      <c r="K34" s="395"/>
      <c r="L34" s="347"/>
      <c r="M34" s="343"/>
    </row>
    <row r="35" spans="1:13" ht="56.25" hidden="1">
      <c r="A35" s="343"/>
      <c r="B35" s="348" t="s">
        <v>898</v>
      </c>
      <c r="C35" s="344" t="s">
        <v>899</v>
      </c>
      <c r="D35" s="445"/>
      <c r="E35" s="391">
        <v>12</v>
      </c>
      <c r="F35" s="391"/>
      <c r="G35" s="573"/>
      <c r="H35" s="573"/>
      <c r="I35" s="391"/>
      <c r="J35" s="395" t="e">
        <f>IF(LEN($C35)=0," ",#REF!/#REF!*100)</f>
        <v>#REF!</v>
      </c>
      <c r="K35" s="395"/>
      <c r="L35" s="347"/>
      <c r="M35" s="343"/>
    </row>
    <row r="36" spans="1:13" hidden="1">
      <c r="A36" s="343"/>
      <c r="B36" s="348" t="s">
        <v>900</v>
      </c>
      <c r="C36" s="344" t="s">
        <v>66</v>
      </c>
      <c r="D36" s="445"/>
      <c r="E36" s="391">
        <f>+E462</f>
        <v>25</v>
      </c>
      <c r="F36" s="391"/>
      <c r="G36" s="573"/>
      <c r="H36" s="573"/>
      <c r="I36" s="391"/>
      <c r="J36" s="395" t="e">
        <f>IF(LEN($C36)=0," ",#REF!/#REF!*100)</f>
        <v>#REF!</v>
      </c>
      <c r="K36" s="395"/>
      <c r="L36" s="347"/>
      <c r="M36" s="343"/>
    </row>
    <row r="37" spans="1:13" hidden="1">
      <c r="A37" s="343"/>
      <c r="B37" s="348" t="s">
        <v>901</v>
      </c>
      <c r="C37" s="344" t="s">
        <v>66</v>
      </c>
      <c r="D37" s="445"/>
      <c r="E37" s="391">
        <f>+E464</f>
        <v>2</v>
      </c>
      <c r="F37" s="391"/>
      <c r="G37" s="573"/>
      <c r="H37" s="573"/>
      <c r="I37" s="391"/>
      <c r="J37" s="395" t="e">
        <f>IF(LEN($C37)=0," ",#REF!/#REF!*100)</f>
        <v>#REF!</v>
      </c>
      <c r="K37" s="395"/>
      <c r="L37" s="347"/>
      <c r="M37" s="343"/>
    </row>
    <row r="38" spans="1:13" hidden="1">
      <c r="A38" s="343"/>
      <c r="B38" s="348" t="s">
        <v>902</v>
      </c>
      <c r="C38" s="344" t="s">
        <v>24</v>
      </c>
      <c r="D38" s="445"/>
      <c r="E38" s="391">
        <f>+E463</f>
        <v>64.099999999999994</v>
      </c>
      <c r="F38" s="391"/>
      <c r="G38" s="573"/>
      <c r="H38" s="573"/>
      <c r="I38" s="391"/>
      <c r="J38" s="395" t="e">
        <f>IF(LEN($C38)=0," ",#REF!/#REF!*100)</f>
        <v>#REF!</v>
      </c>
      <c r="K38" s="395"/>
      <c r="L38" s="347"/>
      <c r="M38" s="343"/>
    </row>
    <row r="39" spans="1:13" hidden="1">
      <c r="A39" s="343"/>
      <c r="B39" s="348" t="s">
        <v>903</v>
      </c>
      <c r="C39" s="344"/>
      <c r="D39" s="445"/>
      <c r="E39" s="391"/>
      <c r="F39" s="391"/>
      <c r="G39" s="573"/>
      <c r="H39" s="573"/>
      <c r="I39" s="391"/>
      <c r="J39" s="395" t="str">
        <f>IF(LEN($C39)=0," ",#REF!/#REF!*100)</f>
        <v xml:space="preserve"> </v>
      </c>
      <c r="K39" s="395"/>
      <c r="L39" s="347"/>
      <c r="M39" s="343"/>
    </row>
    <row r="40" spans="1:13" hidden="1">
      <c r="A40" s="343"/>
      <c r="B40" s="348" t="s">
        <v>720</v>
      </c>
      <c r="C40" s="344"/>
      <c r="D40" s="445"/>
      <c r="E40" s="391"/>
      <c r="F40" s="391"/>
      <c r="G40" s="573"/>
      <c r="H40" s="573"/>
      <c r="I40" s="391"/>
      <c r="J40" s="395" t="str">
        <f>IF(LEN($C40)=0," ",#REF!/#REF!*100)</f>
        <v xml:space="preserve"> </v>
      </c>
      <c r="K40" s="395"/>
      <c r="L40" s="347"/>
      <c r="M40" s="343"/>
    </row>
    <row r="41" spans="1:13" hidden="1">
      <c r="A41" s="343"/>
      <c r="B41" s="348" t="s">
        <v>904</v>
      </c>
      <c r="C41" s="344" t="s">
        <v>24</v>
      </c>
      <c r="D41" s="445"/>
      <c r="E41" s="391">
        <f>+E475</f>
        <v>83.33</v>
      </c>
      <c r="F41" s="391"/>
      <c r="G41" s="573"/>
      <c r="H41" s="573"/>
      <c r="I41" s="391"/>
      <c r="J41" s="395" t="e">
        <f>IF(LEN($C41)=0," ",#REF!/#REF!*100)</f>
        <v>#REF!</v>
      </c>
      <c r="K41" s="395"/>
      <c r="L41" s="347"/>
      <c r="M41" s="343"/>
    </row>
    <row r="42" spans="1:13" hidden="1">
      <c r="A42" s="343"/>
      <c r="B42" s="348" t="s">
        <v>769</v>
      </c>
      <c r="C42" s="344" t="s">
        <v>24</v>
      </c>
      <c r="D42" s="445"/>
      <c r="E42" s="391">
        <f t="shared" ref="E42:E44" si="1">+E476</f>
        <v>72.73</v>
      </c>
      <c r="F42" s="391"/>
      <c r="G42" s="573"/>
      <c r="H42" s="573"/>
      <c r="I42" s="391"/>
      <c r="J42" s="395" t="e">
        <f>IF(LEN($C42)=0," ",#REF!/#REF!*100)</f>
        <v>#REF!</v>
      </c>
      <c r="K42" s="395"/>
      <c r="L42" s="347"/>
      <c r="M42" s="343"/>
    </row>
    <row r="43" spans="1:13" hidden="1">
      <c r="A43" s="343"/>
      <c r="B43" s="348" t="s">
        <v>905</v>
      </c>
      <c r="C43" s="344" t="s">
        <v>24</v>
      </c>
      <c r="D43" s="445"/>
      <c r="E43" s="391">
        <f t="shared" si="1"/>
        <v>41.67</v>
      </c>
      <c r="F43" s="391"/>
      <c r="G43" s="573"/>
      <c r="H43" s="573"/>
      <c r="I43" s="391"/>
      <c r="J43" s="395" t="e">
        <f>IF(LEN($C43)=0," ",#REF!/#REF!*100)</f>
        <v>#REF!</v>
      </c>
      <c r="K43" s="395"/>
      <c r="L43" s="347"/>
      <c r="M43" s="343"/>
    </row>
    <row r="44" spans="1:13" hidden="1">
      <c r="A44" s="343"/>
      <c r="B44" s="348" t="s">
        <v>906</v>
      </c>
      <c r="C44" s="344" t="s">
        <v>24</v>
      </c>
      <c r="D44" s="445"/>
      <c r="E44" s="391">
        <f t="shared" si="1"/>
        <v>50</v>
      </c>
      <c r="F44" s="391"/>
      <c r="G44" s="573"/>
      <c r="H44" s="573"/>
      <c r="I44" s="391"/>
      <c r="J44" s="395" t="e">
        <f>IF(LEN($C44)=0," ",#REF!/#REF!*100)</f>
        <v>#REF!</v>
      </c>
      <c r="K44" s="395"/>
      <c r="L44" s="347"/>
      <c r="M44" s="343"/>
    </row>
    <row r="45" spans="1:13" hidden="1">
      <c r="A45" s="345">
        <v>7</v>
      </c>
      <c r="B45" s="346" t="s">
        <v>60</v>
      </c>
      <c r="C45" s="344"/>
      <c r="D45" s="445"/>
      <c r="E45" s="393"/>
      <c r="F45" s="393"/>
      <c r="G45" s="621"/>
      <c r="H45" s="621"/>
      <c r="I45" s="393"/>
      <c r="J45" s="395" t="str">
        <f>IF(LEN($C45)=0," ",#REF!/#REF!*100)</f>
        <v xml:space="preserve"> </v>
      </c>
      <c r="K45" s="395"/>
      <c r="L45" s="347"/>
      <c r="M45" s="343"/>
    </row>
    <row r="46" spans="1:13" hidden="1">
      <c r="A46" s="343"/>
      <c r="B46" s="348" t="s">
        <v>907</v>
      </c>
      <c r="C46" s="344" t="s">
        <v>61</v>
      </c>
      <c r="D46" s="445"/>
      <c r="E46" s="392">
        <f>+E389</f>
        <v>12</v>
      </c>
      <c r="F46" s="392"/>
      <c r="G46" s="441"/>
      <c r="H46" s="441"/>
      <c r="I46" s="391"/>
      <c r="J46" s="395" t="e">
        <f>IF(LEN($C46)=0," ",#REF!/#REF!*100)</f>
        <v>#REF!</v>
      </c>
      <c r="K46" s="395"/>
      <c r="L46" s="347"/>
      <c r="M46" s="343"/>
    </row>
    <row r="47" spans="1:13" hidden="1">
      <c r="A47" s="343"/>
      <c r="B47" s="348" t="s">
        <v>908</v>
      </c>
      <c r="C47" s="344" t="s">
        <v>24</v>
      </c>
      <c r="D47" s="445"/>
      <c r="E47" s="392">
        <f>+E391</f>
        <v>100</v>
      </c>
      <c r="F47" s="392"/>
      <c r="G47" s="441"/>
      <c r="H47" s="441"/>
      <c r="I47" s="391"/>
      <c r="J47" s="395" t="e">
        <f>IF(LEN($C47)=0," ",#REF!/#REF!*100)</f>
        <v>#REF!</v>
      </c>
      <c r="K47" s="395"/>
      <c r="L47" s="347"/>
      <c r="M47" s="343"/>
    </row>
    <row r="48" spans="1:13" hidden="1">
      <c r="A48" s="343"/>
      <c r="B48" s="348" t="s">
        <v>909</v>
      </c>
      <c r="C48" s="344" t="s">
        <v>421</v>
      </c>
      <c r="D48" s="445"/>
      <c r="E48" s="396">
        <f>+E381</f>
        <v>5.86</v>
      </c>
      <c r="F48" s="396"/>
      <c r="G48" s="622"/>
      <c r="H48" s="622"/>
      <c r="I48" s="391"/>
      <c r="J48" s="395" t="e">
        <f>IF(LEN($C48)=0," ",#REF!/#REF!*100)</f>
        <v>#REF!</v>
      </c>
      <c r="K48" s="395"/>
      <c r="L48" s="347"/>
      <c r="M48" s="343"/>
    </row>
    <row r="49" spans="1:16" hidden="1">
      <c r="A49" s="343"/>
      <c r="B49" s="348" t="s">
        <v>851</v>
      </c>
      <c r="C49" s="344" t="s">
        <v>57</v>
      </c>
      <c r="D49" s="445"/>
      <c r="E49" s="391">
        <f>+E355</f>
        <v>13.89</v>
      </c>
      <c r="F49" s="391"/>
      <c r="G49" s="573"/>
      <c r="H49" s="573"/>
      <c r="I49" s="391"/>
      <c r="J49" s="395" t="e">
        <f>IF(LEN($C49)=0," ",#REF!/#REF!*100)</f>
        <v>#REF!</v>
      </c>
      <c r="K49" s="395"/>
      <c r="L49" s="347"/>
      <c r="M49" s="343"/>
    </row>
    <row r="50" spans="1:16" hidden="1">
      <c r="A50" s="343"/>
      <c r="B50" s="348" t="s">
        <v>852</v>
      </c>
      <c r="C50" s="344" t="s">
        <v>57</v>
      </c>
      <c r="D50" s="445"/>
      <c r="E50" s="391">
        <f>+E354</f>
        <v>0.5</v>
      </c>
      <c r="F50" s="391"/>
      <c r="G50" s="573"/>
      <c r="H50" s="573"/>
      <c r="I50" s="391"/>
      <c r="J50" s="395" t="e">
        <f>IF(LEN($C50)=0," ",#REF!/#REF!*100)</f>
        <v>#REF!</v>
      </c>
      <c r="K50" s="395"/>
      <c r="L50" s="347"/>
      <c r="M50" s="343"/>
    </row>
    <row r="51" spans="1:16" hidden="1">
      <c r="A51" s="343"/>
      <c r="B51" s="348" t="s">
        <v>910</v>
      </c>
      <c r="C51" s="344" t="s">
        <v>24</v>
      </c>
      <c r="D51" s="445"/>
      <c r="E51" s="391">
        <f>+E394</f>
        <v>18</v>
      </c>
      <c r="F51" s="391"/>
      <c r="G51" s="573"/>
      <c r="H51" s="573"/>
      <c r="I51" s="391"/>
      <c r="J51" s="395" t="e">
        <f>IF(LEN($C51)=0," ",#REF!/#REF!*100)</f>
        <v>#REF!</v>
      </c>
      <c r="K51" s="395"/>
      <c r="L51" s="347"/>
      <c r="M51" s="343"/>
    </row>
    <row r="52" spans="1:16" hidden="1">
      <c r="A52" s="343"/>
      <c r="B52" s="348" t="s">
        <v>911</v>
      </c>
      <c r="C52" s="344" t="s">
        <v>24</v>
      </c>
      <c r="D52" s="445"/>
      <c r="E52" s="391">
        <f>+E395</f>
        <v>96.3</v>
      </c>
      <c r="F52" s="391"/>
      <c r="G52" s="573"/>
      <c r="H52" s="573"/>
      <c r="I52" s="391"/>
      <c r="J52" s="395" t="e">
        <f>IF(LEN($C52)=0," ",#REF!/#REF!*100)</f>
        <v>#REF!</v>
      </c>
      <c r="K52" s="395"/>
      <c r="L52" s="347"/>
      <c r="M52" s="343"/>
    </row>
    <row r="53" spans="1:16" hidden="1">
      <c r="A53" s="345">
        <v>8</v>
      </c>
      <c r="B53" s="346" t="s">
        <v>912</v>
      </c>
      <c r="C53" s="344"/>
      <c r="D53" s="445"/>
      <c r="E53" s="393"/>
      <c r="F53" s="393"/>
      <c r="G53" s="621"/>
      <c r="H53" s="621"/>
      <c r="I53" s="393"/>
      <c r="J53" s="395" t="str">
        <f>IF(LEN($C53)=0," ",#REF!/#REF!*100)</f>
        <v xml:space="preserve"> </v>
      </c>
      <c r="K53" s="395"/>
      <c r="L53" s="347"/>
      <c r="M53" s="343"/>
    </row>
    <row r="54" spans="1:16" hidden="1">
      <c r="A54" s="343"/>
      <c r="B54" s="348" t="s">
        <v>913</v>
      </c>
      <c r="C54" s="344" t="s">
        <v>24</v>
      </c>
      <c r="D54" s="445"/>
      <c r="E54" s="391">
        <f>+E274</f>
        <v>4</v>
      </c>
      <c r="F54" s="391"/>
      <c r="G54" s="573"/>
      <c r="H54" s="573"/>
      <c r="I54" s="391"/>
      <c r="J54" s="395" t="e">
        <f>IF(LEN($C54)=0," ",#REF!/#REF!*100)</f>
        <v>#REF!</v>
      </c>
      <c r="K54" s="395"/>
      <c r="L54" s="347"/>
      <c r="M54" s="343"/>
    </row>
    <row r="55" spans="1:16" hidden="1">
      <c r="A55" s="343"/>
      <c r="B55" s="348" t="s">
        <v>914</v>
      </c>
      <c r="C55" s="344" t="s">
        <v>55</v>
      </c>
      <c r="D55" s="445"/>
      <c r="E55" s="392">
        <f>+E316</f>
        <v>1000</v>
      </c>
      <c r="F55" s="392"/>
      <c r="G55" s="441"/>
      <c r="H55" s="441"/>
      <c r="I55" s="391"/>
      <c r="J55" s="395" t="e">
        <f>IF(LEN($C55)=0," ",#REF!/#REF!*100)</f>
        <v>#REF!</v>
      </c>
      <c r="K55" s="395"/>
      <c r="L55" s="347"/>
      <c r="M55" s="343"/>
    </row>
    <row r="56" spans="1:16" hidden="1">
      <c r="A56" s="343"/>
      <c r="B56" s="348" t="s">
        <v>915</v>
      </c>
      <c r="C56" s="344" t="s">
        <v>24</v>
      </c>
      <c r="D56" s="445"/>
      <c r="E56" s="392">
        <f>+E309</f>
        <v>45</v>
      </c>
      <c r="F56" s="392"/>
      <c r="G56" s="441"/>
      <c r="H56" s="441"/>
      <c r="I56" s="391"/>
      <c r="J56" s="395" t="e">
        <f>IF(LEN($C56)=0," ",#REF!/#REF!*100)</f>
        <v>#REF!</v>
      </c>
      <c r="K56" s="395"/>
      <c r="L56" s="347"/>
      <c r="M56" s="343"/>
    </row>
    <row r="57" spans="1:16" hidden="1">
      <c r="A57" s="343"/>
      <c r="B57" s="348" t="s">
        <v>916</v>
      </c>
      <c r="C57" s="344" t="s">
        <v>55</v>
      </c>
      <c r="D57" s="445"/>
      <c r="E57" s="392">
        <f>+E311</f>
        <v>1150</v>
      </c>
      <c r="F57" s="392"/>
      <c r="G57" s="441"/>
      <c r="H57" s="441"/>
      <c r="I57" s="391"/>
      <c r="J57" s="395" t="e">
        <f>IF(LEN($C57)=0," ",#REF!/#REF!*100)</f>
        <v>#REF!</v>
      </c>
      <c r="K57" s="395"/>
      <c r="L57" s="347"/>
      <c r="M57" s="343"/>
    </row>
    <row r="58" spans="1:16" hidden="1">
      <c r="A58" s="345">
        <v>9</v>
      </c>
      <c r="B58" s="346" t="s">
        <v>917</v>
      </c>
      <c r="C58" s="344"/>
      <c r="D58" s="445"/>
      <c r="E58" s="393"/>
      <c r="F58" s="393"/>
      <c r="G58" s="621"/>
      <c r="H58" s="621"/>
      <c r="I58" s="393"/>
      <c r="J58" s="395" t="str">
        <f>IF(LEN($C58)=0," ",#REF!/#REF!*100)</f>
        <v xml:space="preserve"> </v>
      </c>
      <c r="K58" s="395"/>
      <c r="L58" s="347"/>
      <c r="M58" s="343"/>
    </row>
    <row r="59" spans="1:16" hidden="1">
      <c r="A59" s="343"/>
      <c r="B59" s="348" t="s">
        <v>80</v>
      </c>
      <c r="C59" s="344" t="s">
        <v>24</v>
      </c>
      <c r="D59" s="445"/>
      <c r="E59" s="391">
        <f>+E527</f>
        <v>87</v>
      </c>
      <c r="F59" s="391"/>
      <c r="G59" s="573"/>
      <c r="H59" s="573"/>
      <c r="I59" s="391"/>
      <c r="J59" s="395" t="e">
        <f>IF(LEN($C59)=0," ",#REF!/#REF!*100)</f>
        <v>#REF!</v>
      </c>
      <c r="K59" s="395"/>
      <c r="L59" s="347"/>
      <c r="M59" s="343"/>
    </row>
    <row r="60" spans="1:16" hidden="1">
      <c r="A60" s="343"/>
      <c r="B60" s="348" t="s">
        <v>81</v>
      </c>
      <c r="C60" s="344" t="s">
        <v>24</v>
      </c>
      <c r="D60" s="445"/>
      <c r="E60" s="391">
        <f>+E528</f>
        <v>76.599999999999994</v>
      </c>
      <c r="F60" s="391"/>
      <c r="G60" s="573"/>
      <c r="H60" s="573"/>
      <c r="I60" s="391"/>
      <c r="J60" s="395" t="e">
        <f>IF(LEN($C60)=0," ",#REF!/#REF!*100)</f>
        <v>#REF!</v>
      </c>
      <c r="K60" s="395"/>
      <c r="L60" s="347"/>
      <c r="M60" s="343"/>
    </row>
    <row r="61" spans="1:16" hidden="1">
      <c r="A61" s="343"/>
      <c r="B61" s="348" t="s">
        <v>138</v>
      </c>
      <c r="C61" s="344" t="s">
        <v>24</v>
      </c>
      <c r="D61" s="445"/>
      <c r="E61" s="391">
        <f>+E529</f>
        <v>93</v>
      </c>
      <c r="F61" s="391"/>
      <c r="G61" s="573"/>
      <c r="H61" s="573"/>
      <c r="I61" s="391"/>
      <c r="J61" s="395" t="e">
        <f>IF(LEN($C61)=0," ",#REF!/#REF!*100)</f>
        <v>#REF!</v>
      </c>
      <c r="K61" s="395"/>
      <c r="L61" s="347"/>
      <c r="M61" s="343"/>
    </row>
    <row r="62" spans="1:16" s="341" customFormat="1">
      <c r="A62" s="355" t="s">
        <v>147</v>
      </c>
      <c r="B62" s="356" t="s">
        <v>871</v>
      </c>
      <c r="C62" s="357"/>
      <c r="D62" s="448"/>
      <c r="E62" s="400"/>
      <c r="F62" s="400"/>
      <c r="G62" s="400"/>
      <c r="H62" s="400"/>
      <c r="I62" s="400"/>
      <c r="J62" s="432" t="str">
        <f>IF(LEN($C62)=0," ",#REF!/#REF!*100)</f>
        <v xml:space="preserve"> </v>
      </c>
      <c r="K62" s="432" t="str">
        <f>IF(LEN($C62)=0," ",#REF!/$E62)</f>
        <v xml:space="preserve"> </v>
      </c>
      <c r="L62" s="359"/>
      <c r="M62" s="358"/>
    </row>
    <row r="63" spans="1:16" s="337" customFormat="1">
      <c r="A63" s="805" t="s">
        <v>6</v>
      </c>
      <c r="B63" s="806" t="s">
        <v>148</v>
      </c>
      <c r="C63" s="807"/>
      <c r="D63" s="808"/>
      <c r="E63" s="407"/>
      <c r="F63" s="407"/>
      <c r="G63" s="407"/>
      <c r="H63" s="407"/>
      <c r="I63" s="407"/>
      <c r="J63" s="435" t="str">
        <f>IF(LEN($C63)=0," ",#REF!/#REF!*100)</f>
        <v xml:space="preserve"> </v>
      </c>
      <c r="K63" s="435" t="str">
        <f>IF(LEN($C63)=0," ",#REF!/$E63)</f>
        <v xml:space="preserve"> </v>
      </c>
      <c r="L63" s="365"/>
      <c r="M63" s="366"/>
    </row>
    <row r="64" spans="1:16" s="338" customFormat="1">
      <c r="A64" s="809" t="s">
        <v>681</v>
      </c>
      <c r="B64" s="810" t="s">
        <v>682</v>
      </c>
      <c r="C64" s="809" t="s">
        <v>26</v>
      </c>
      <c r="D64" s="405">
        <f>+D68+D87</f>
        <v>17724.349999999999</v>
      </c>
      <c r="E64" s="405">
        <f>+E68+E87</f>
        <v>30638.982499999998</v>
      </c>
      <c r="F64" s="405">
        <f t="shared" ref="F64:I64" si="2">+F68+F87</f>
        <v>16767.54</v>
      </c>
      <c r="G64" s="405">
        <f t="shared" si="2"/>
        <v>30958.462100000001</v>
      </c>
      <c r="H64" s="405">
        <f t="shared" si="2"/>
        <v>30958.462100000001</v>
      </c>
      <c r="I64" s="405">
        <f t="shared" si="2"/>
        <v>30958.462100000001</v>
      </c>
      <c r="J64" s="520">
        <f t="shared" ref="J64" si="3">IF(LEN(D64)=0,0,G64/D64*100)</f>
        <v>174.66627605525733</v>
      </c>
      <c r="K64" s="520">
        <f t="shared" ref="K64" si="4">IF(LEN(E64)=0,0,G64/E64*100)</f>
        <v>101.04272261652294</v>
      </c>
      <c r="L64" s="376"/>
      <c r="M64" s="369"/>
      <c r="O64" s="811"/>
      <c r="P64" s="811"/>
    </row>
    <row r="65" spans="1:17" s="338" customFormat="1">
      <c r="A65" s="809">
        <v>1</v>
      </c>
      <c r="B65" s="812" t="s">
        <v>683</v>
      </c>
      <c r="C65" s="809"/>
      <c r="D65" s="813"/>
      <c r="E65" s="625"/>
      <c r="F65" s="625"/>
      <c r="G65" s="625"/>
      <c r="H65" s="625"/>
      <c r="I65" s="625"/>
      <c r="J65" s="518" t="str">
        <f>IF(LEN($C65)=0," ",#REF!/#REF!*100)</f>
        <v xml:space="preserve"> </v>
      </c>
      <c r="K65" s="518" t="str">
        <f>IF(LEN($C65)=0," ",#REF!/$E65)</f>
        <v xml:space="preserve"> </v>
      </c>
      <c r="L65" s="376"/>
      <c r="M65" s="369"/>
      <c r="O65" s="814"/>
    </row>
    <row r="66" spans="1:17" s="340" customFormat="1">
      <c r="A66" s="815"/>
      <c r="B66" s="816" t="s">
        <v>643</v>
      </c>
      <c r="C66" s="815" t="s">
        <v>29</v>
      </c>
      <c r="D66" s="817">
        <f t="shared" ref="D66" si="5">+D70+D74+D78</f>
        <v>4691.26</v>
      </c>
      <c r="E66" s="412">
        <f>+E70+E74+E78</f>
        <v>4739</v>
      </c>
      <c r="F66" s="412">
        <f t="shared" ref="F66:I66" si="6">+F70+F74+F78</f>
        <v>2547.5</v>
      </c>
      <c r="G66" s="767">
        <f t="shared" si="6"/>
        <v>4779.8</v>
      </c>
      <c r="H66" s="767">
        <f t="shared" si="6"/>
        <v>4779.8</v>
      </c>
      <c r="I66" s="417">
        <f t="shared" si="6"/>
        <v>4779.8</v>
      </c>
      <c r="J66" s="476">
        <f t="shared" ref="J66" si="7">IF(LEN(D66)=0,0,G66/D66*100)</f>
        <v>101.88733943546085</v>
      </c>
      <c r="K66" s="476">
        <f>IF(LEN(E66)=0,0,G66/E66*100)</f>
        <v>100.86094112682001</v>
      </c>
      <c r="L66" s="381"/>
      <c r="M66" s="385"/>
      <c r="O66" s="818"/>
      <c r="P66" s="818"/>
      <c r="Q66" s="818"/>
    </row>
    <row r="67" spans="1:17" s="340" customFormat="1">
      <c r="A67" s="815"/>
      <c r="B67" s="816" t="s">
        <v>644</v>
      </c>
      <c r="C67" s="815" t="s">
        <v>684</v>
      </c>
      <c r="D67" s="819">
        <f t="shared" ref="D67" si="8">+D68*10/D66</f>
        <v>24.068160792622876</v>
      </c>
      <c r="E67" s="412">
        <f>+E68*10/E66</f>
        <v>51.653345642540614</v>
      </c>
      <c r="F67" s="412">
        <f t="shared" ref="F67:I67" si="9">+F68*10/F66</f>
        <v>45.632973503434741</v>
      </c>
      <c r="G67" s="768">
        <f t="shared" si="9"/>
        <v>51.796550274070043</v>
      </c>
      <c r="H67" s="768">
        <f t="shared" si="9"/>
        <v>51.796550274070043</v>
      </c>
      <c r="I67" s="412">
        <f t="shared" si="9"/>
        <v>51.796550274070043</v>
      </c>
      <c r="J67" s="476">
        <f t="shared" ref="J67:J68" si="10">IF(LEN(D67)=0,0,G67/D67*100)</f>
        <v>215.20776232285348</v>
      </c>
      <c r="K67" s="476">
        <f>IF(LEN(E67)=0,0,G67/E67*100)</f>
        <v>100.2772417347764</v>
      </c>
      <c r="L67" s="381"/>
      <c r="M67" s="385"/>
      <c r="O67" s="818"/>
      <c r="P67" s="820"/>
    </row>
    <row r="68" spans="1:17" s="340" customFormat="1">
      <c r="A68" s="815"/>
      <c r="B68" s="816" t="s">
        <v>645</v>
      </c>
      <c r="C68" s="815" t="s">
        <v>157</v>
      </c>
      <c r="D68" s="817">
        <v>11291</v>
      </c>
      <c r="E68" s="412">
        <f>+E72+E76+E80</f>
        <v>24478.520499999999</v>
      </c>
      <c r="F68" s="412">
        <f t="shared" ref="F68:I68" si="11">+F72+F76+F80</f>
        <v>11625</v>
      </c>
      <c r="G68" s="768">
        <f t="shared" si="11"/>
        <v>24757.715100000001</v>
      </c>
      <c r="H68" s="768">
        <f t="shared" si="11"/>
        <v>24757.715100000001</v>
      </c>
      <c r="I68" s="412">
        <f t="shared" si="11"/>
        <v>24757.715100000001</v>
      </c>
      <c r="J68" s="476">
        <f t="shared" si="10"/>
        <v>219.26946328934548</v>
      </c>
      <c r="K68" s="476">
        <f>IF(LEN(E68)=0,0,G68/E68*100)</f>
        <v>101.1405697497118</v>
      </c>
      <c r="L68" s="381"/>
      <c r="M68" s="385"/>
      <c r="O68" s="821"/>
    </row>
    <row r="69" spans="1:17" s="339" customFormat="1" ht="19.5">
      <c r="A69" s="822" t="s">
        <v>231</v>
      </c>
      <c r="B69" s="823" t="s">
        <v>635</v>
      </c>
      <c r="C69" s="822"/>
      <c r="D69" s="824"/>
      <c r="E69" s="555"/>
      <c r="F69" s="555"/>
      <c r="G69" s="555"/>
      <c r="H69" s="555"/>
      <c r="I69" s="555"/>
      <c r="J69" s="518" t="str">
        <f>IF(LEN($C69)=0," ",#REF!/#REF!*100)</f>
        <v xml:space="preserve"> </v>
      </c>
      <c r="K69" s="518" t="str">
        <f>IF(LEN($C69)=0," ",#REF!/$E69)</f>
        <v xml:space="preserve"> </v>
      </c>
      <c r="L69" s="376"/>
      <c r="M69" s="382"/>
      <c r="O69" s="825"/>
    </row>
    <row r="70" spans="1:17" s="827" customFormat="1">
      <c r="A70" s="815"/>
      <c r="B70" s="816" t="s">
        <v>643</v>
      </c>
      <c r="C70" s="815" t="s">
        <v>29</v>
      </c>
      <c r="D70" s="826">
        <v>2620.66</v>
      </c>
      <c r="E70" s="439">
        <v>2689</v>
      </c>
      <c r="F70" s="439">
        <v>485</v>
      </c>
      <c r="G70" s="769">
        <v>2717.3</v>
      </c>
      <c r="H70" s="769">
        <f>G70</f>
        <v>2717.3</v>
      </c>
      <c r="I70" s="416">
        <f>G70</f>
        <v>2717.3</v>
      </c>
      <c r="J70" s="476">
        <f t="shared" ref="J70:J71" si="12">IF(LEN(D70)=0,0,G70/D70*100)</f>
        <v>103.68762067570765</v>
      </c>
      <c r="K70" s="476">
        <f t="shared" ref="K70:K72" si="13">IF(LEN(E70)=0,0,G70/E70*100)</f>
        <v>101.05243584975827</v>
      </c>
      <c r="L70" s="381"/>
      <c r="M70" s="521"/>
      <c r="O70" s="828"/>
    </row>
    <row r="71" spans="1:17" s="340" customFormat="1">
      <c r="A71" s="815"/>
      <c r="B71" s="816" t="s">
        <v>644</v>
      </c>
      <c r="C71" s="815" t="s">
        <v>684</v>
      </c>
      <c r="D71" s="829"/>
      <c r="E71" s="412">
        <v>47.87</v>
      </c>
      <c r="F71" s="438"/>
      <c r="G71" s="412">
        <v>47.87</v>
      </c>
      <c r="H71" s="412">
        <v>47.87</v>
      </c>
      <c r="I71" s="955">
        <f>E71</f>
        <v>47.87</v>
      </c>
      <c r="J71" s="476">
        <f t="shared" si="12"/>
        <v>0</v>
      </c>
      <c r="K71" s="476">
        <f t="shared" si="13"/>
        <v>100</v>
      </c>
      <c r="L71" s="381"/>
      <c r="M71" s="385"/>
      <c r="O71" s="830"/>
      <c r="Q71" s="830"/>
    </row>
    <row r="72" spans="1:17" s="340" customFormat="1">
      <c r="A72" s="815"/>
      <c r="B72" s="816" t="s">
        <v>645</v>
      </c>
      <c r="C72" s="815" t="s">
        <v>157</v>
      </c>
      <c r="D72" s="831"/>
      <c r="E72" s="412">
        <f>+E71*E70/10</f>
        <v>12872.242999999999</v>
      </c>
      <c r="F72" s="439">
        <v>0</v>
      </c>
      <c r="G72" s="412">
        <f>+G71*G70/10</f>
        <v>13007.715099999999</v>
      </c>
      <c r="H72" s="412">
        <f>+H71*H70/10</f>
        <v>13007.715099999999</v>
      </c>
      <c r="I72" s="768">
        <f t="shared" ref="G72:I72" si="14">+I71*I70/10</f>
        <v>13007.715099999999</v>
      </c>
      <c r="J72" s="476"/>
      <c r="K72" s="476">
        <f t="shared" si="13"/>
        <v>101.05243584975827</v>
      </c>
      <c r="L72" s="381"/>
      <c r="M72" s="385"/>
      <c r="O72" s="830"/>
    </row>
    <row r="73" spans="1:17" s="339" customFormat="1" ht="19.5">
      <c r="A73" s="822" t="s">
        <v>232</v>
      </c>
      <c r="B73" s="823" t="s">
        <v>637</v>
      </c>
      <c r="C73" s="822"/>
      <c r="D73" s="824"/>
      <c r="E73" s="555"/>
      <c r="F73" s="555"/>
      <c r="G73" s="771"/>
      <c r="H73" s="771"/>
      <c r="I73" s="555"/>
      <c r="J73" s="435" t="str">
        <f>IF(LEN($C73)=0," ",#REF!/#REF!*100)</f>
        <v xml:space="preserve"> </v>
      </c>
      <c r="K73" s="435" t="str">
        <f>IF(LEN($C73)=0," ",#REF!/$E73)</f>
        <v xml:space="preserve"> </v>
      </c>
      <c r="L73" s="365"/>
      <c r="M73" s="382"/>
      <c r="O73" s="830"/>
      <c r="P73" s="830"/>
      <c r="Q73" s="832"/>
    </row>
    <row r="74" spans="1:17" s="340" customFormat="1">
      <c r="A74" s="833"/>
      <c r="B74" s="816" t="s">
        <v>643</v>
      </c>
      <c r="C74" s="833" t="s">
        <v>29</v>
      </c>
      <c r="D74" s="476">
        <v>1880.6</v>
      </c>
      <c r="E74" s="412">
        <v>1925</v>
      </c>
      <c r="F74" s="412">
        <v>1937.5</v>
      </c>
      <c r="G74" s="767">
        <v>1937.5</v>
      </c>
      <c r="H74" s="767">
        <f>G74</f>
        <v>1937.5</v>
      </c>
      <c r="I74" s="417">
        <v>1937.5</v>
      </c>
      <c r="J74" s="476">
        <f t="shared" ref="J74:J76" si="15">IF(LEN(D74)=0,0,G74/D74*100)</f>
        <v>103.02563011804745</v>
      </c>
      <c r="K74" s="476">
        <f t="shared" ref="K74:K76" si="16">IF(LEN(E74)=0,0,G74/E74*100)</f>
        <v>100.64935064935065</v>
      </c>
      <c r="L74" s="381"/>
      <c r="M74" s="385"/>
    </row>
    <row r="75" spans="1:17" s="340" customFormat="1">
      <c r="A75" s="815"/>
      <c r="B75" s="816" t="s">
        <v>644</v>
      </c>
      <c r="C75" s="815" t="s">
        <v>684</v>
      </c>
      <c r="D75" s="477">
        <v>59.5</v>
      </c>
      <c r="E75" s="412">
        <v>59.643000000000001</v>
      </c>
      <c r="F75" s="412">
        <v>60</v>
      </c>
      <c r="G75" s="768">
        <v>60</v>
      </c>
      <c r="H75" s="768">
        <f>G75</f>
        <v>60</v>
      </c>
      <c r="I75" s="412">
        <v>60</v>
      </c>
      <c r="J75" s="476">
        <f t="shared" si="15"/>
        <v>100.84033613445378</v>
      </c>
      <c r="K75" s="476">
        <f t="shared" si="16"/>
        <v>100.5985614405714</v>
      </c>
      <c r="L75" s="381"/>
      <c r="M75" s="385"/>
    </row>
    <row r="76" spans="1:17" s="340" customFormat="1">
      <c r="A76" s="815"/>
      <c r="B76" s="816" t="s">
        <v>645</v>
      </c>
      <c r="C76" s="815" t="s">
        <v>157</v>
      </c>
      <c r="D76" s="527">
        <f t="shared" ref="D76" si="17">+D74*D75/10</f>
        <v>11189.57</v>
      </c>
      <c r="E76" s="412">
        <f>+E75*E74/10</f>
        <v>11481.2775</v>
      </c>
      <c r="F76" s="412">
        <v>11625</v>
      </c>
      <c r="G76" s="412">
        <f t="shared" ref="G76:I76" si="18">+G75*G74/10</f>
        <v>11625</v>
      </c>
      <c r="H76" s="412">
        <f t="shared" si="18"/>
        <v>11625</v>
      </c>
      <c r="I76" s="412">
        <v>11625</v>
      </c>
      <c r="J76" s="476">
        <f t="shared" si="15"/>
        <v>103.8913917156781</v>
      </c>
      <c r="K76" s="476">
        <f t="shared" si="16"/>
        <v>101.25179885252315</v>
      </c>
      <c r="L76" s="381"/>
      <c r="M76" s="385"/>
    </row>
    <row r="77" spans="1:17" s="339" customFormat="1" ht="19.5">
      <c r="A77" s="822" t="s">
        <v>233</v>
      </c>
      <c r="B77" s="823" t="s">
        <v>636</v>
      </c>
      <c r="C77" s="822"/>
      <c r="D77" s="824"/>
      <c r="E77" s="555"/>
      <c r="F77" s="555"/>
      <c r="G77" s="771"/>
      <c r="H77" s="771"/>
      <c r="I77" s="555"/>
      <c r="J77" s="435" t="str">
        <f>IF(LEN($C77)=0," ",#REF!/#REF!*100)</f>
        <v xml:space="preserve"> </v>
      </c>
      <c r="K77" s="435" t="str">
        <f>IF(LEN($C77)=0," ",#REF!/$E77)</f>
        <v xml:space="preserve"> </v>
      </c>
      <c r="L77" s="365"/>
      <c r="M77" s="382"/>
    </row>
    <row r="78" spans="1:17" s="340" customFormat="1" ht="19.5">
      <c r="A78" s="834"/>
      <c r="B78" s="816" t="s">
        <v>643</v>
      </c>
      <c r="C78" s="835" t="s">
        <v>29</v>
      </c>
      <c r="D78" s="527">
        <v>190</v>
      </c>
      <c r="E78" s="412">
        <v>125</v>
      </c>
      <c r="F78" s="412">
        <v>125</v>
      </c>
      <c r="G78" s="768">
        <v>125</v>
      </c>
      <c r="H78" s="768">
        <f>G78</f>
        <v>125</v>
      </c>
      <c r="I78" s="412">
        <v>125</v>
      </c>
      <c r="J78" s="476">
        <f t="shared" ref="J78:J79" si="19">IF(LEN(D78)=0,0,G78/D78*100)</f>
        <v>65.789473684210535</v>
      </c>
      <c r="K78" s="476">
        <f t="shared" ref="K78:K80" si="20">IF(LEN(E78)=0,0,G78/E78*100)</f>
        <v>100</v>
      </c>
      <c r="L78" s="381"/>
      <c r="M78" s="385"/>
    </row>
    <row r="79" spans="1:17" s="340" customFormat="1">
      <c r="A79" s="815"/>
      <c r="B79" s="816" t="s">
        <v>644</v>
      </c>
      <c r="C79" s="815" t="s">
        <v>684</v>
      </c>
      <c r="D79" s="836"/>
      <c r="E79" s="412">
        <v>10</v>
      </c>
      <c r="F79" s="412"/>
      <c r="G79" s="412">
        <v>10</v>
      </c>
      <c r="H79" s="412">
        <v>10</v>
      </c>
      <c r="I79" s="412">
        <v>10</v>
      </c>
      <c r="J79" s="476">
        <f t="shared" si="19"/>
        <v>0</v>
      </c>
      <c r="K79" s="476">
        <f t="shared" si="20"/>
        <v>100</v>
      </c>
      <c r="L79" s="381"/>
      <c r="M79" s="385"/>
      <c r="O79" s="837"/>
      <c r="P79" s="837"/>
      <c r="Q79" s="838"/>
    </row>
    <row r="80" spans="1:17" s="340" customFormat="1">
      <c r="A80" s="815"/>
      <c r="B80" s="816" t="s">
        <v>645</v>
      </c>
      <c r="C80" s="815" t="s">
        <v>157</v>
      </c>
      <c r="D80" s="527">
        <f t="shared" ref="D80" si="21">+D78*D79/10</f>
        <v>0</v>
      </c>
      <c r="E80" s="412">
        <f>+E79*E78/10</f>
        <v>125</v>
      </c>
      <c r="F80" s="412">
        <v>0</v>
      </c>
      <c r="G80" s="412">
        <f>+G79*G78/10</f>
        <v>125</v>
      </c>
      <c r="H80" s="412">
        <f>+H79*H78/10</f>
        <v>125</v>
      </c>
      <c r="I80" s="412">
        <v>125</v>
      </c>
      <c r="J80" s="476"/>
      <c r="K80" s="476">
        <f t="shared" si="20"/>
        <v>100</v>
      </c>
      <c r="L80" s="381"/>
      <c r="M80" s="385"/>
      <c r="O80" s="839"/>
      <c r="P80" s="839"/>
      <c r="Q80" s="820"/>
    </row>
    <row r="81" spans="1:17" s="339" customFormat="1" ht="19.5">
      <c r="A81" s="822" t="s">
        <v>935</v>
      </c>
      <c r="B81" s="840" t="s">
        <v>936</v>
      </c>
      <c r="C81" s="822"/>
      <c r="D81" s="824"/>
      <c r="E81" s="555">
        <v>1275</v>
      </c>
      <c r="F81" s="555">
        <v>116.08</v>
      </c>
      <c r="G81" s="772">
        <v>1276.5</v>
      </c>
      <c r="H81" s="772">
        <f>G81</f>
        <v>1276.5</v>
      </c>
      <c r="I81" s="911">
        <f>H81</f>
        <v>1276.5</v>
      </c>
      <c r="J81" s="518"/>
      <c r="K81" s="518"/>
      <c r="L81" s="376"/>
      <c r="M81" s="382"/>
      <c r="O81" s="841"/>
      <c r="P81" s="841"/>
      <c r="Q81" s="842"/>
    </row>
    <row r="82" spans="1:17" s="340" customFormat="1">
      <c r="A82" s="815"/>
      <c r="B82" s="816" t="s">
        <v>644</v>
      </c>
      <c r="C82" s="815" t="s">
        <v>684</v>
      </c>
      <c r="D82" s="831"/>
      <c r="E82" s="412">
        <v>50.140999999999998</v>
      </c>
      <c r="F82" s="412">
        <v>53.4</v>
      </c>
      <c r="G82" s="412">
        <v>50.140999999999998</v>
      </c>
      <c r="H82" s="412">
        <v>50.140999999999998</v>
      </c>
      <c r="I82" s="412">
        <f>E82</f>
        <v>50.140999999999998</v>
      </c>
      <c r="J82" s="476">
        <f t="shared" ref="J82:J83" si="22">IF(LEN(D82)=0,0,G82/D82*100)</f>
        <v>0</v>
      </c>
      <c r="K82" s="476">
        <f t="shared" ref="K82:K83" si="23">IF(LEN(E82)=0,0,G82/E82*100)</f>
        <v>100</v>
      </c>
      <c r="L82" s="381"/>
      <c r="M82" s="385"/>
      <c r="O82" s="839"/>
      <c r="P82" s="839"/>
      <c r="Q82" s="820"/>
    </row>
    <row r="83" spans="1:17" s="340" customFormat="1">
      <c r="A83" s="815"/>
      <c r="B83" s="816" t="s">
        <v>645</v>
      </c>
      <c r="C83" s="815" t="s">
        <v>157</v>
      </c>
      <c r="D83" s="831"/>
      <c r="E83" s="412">
        <f>E82*E81/10</f>
        <v>6392.9774999999991</v>
      </c>
      <c r="F83" s="412">
        <v>619.86719999999991</v>
      </c>
      <c r="G83" s="412">
        <f>G82*G81/10</f>
        <v>6400.4986499999995</v>
      </c>
      <c r="H83" s="412">
        <f>H82*H81/10</f>
        <v>6400.4986499999995</v>
      </c>
      <c r="I83" s="412">
        <f>I82*I81/10</f>
        <v>6400.4986499999995</v>
      </c>
      <c r="J83" s="476">
        <f t="shared" si="22"/>
        <v>0</v>
      </c>
      <c r="K83" s="476">
        <f t="shared" si="23"/>
        <v>100.11764705882354</v>
      </c>
      <c r="L83" s="381"/>
      <c r="M83" s="385"/>
      <c r="O83" s="839"/>
      <c r="P83" s="839"/>
      <c r="Q83" s="820"/>
    </row>
    <row r="84" spans="1:17" s="338" customFormat="1">
      <c r="A84" s="809">
        <v>2</v>
      </c>
      <c r="B84" s="812" t="s">
        <v>638</v>
      </c>
      <c r="C84" s="809"/>
      <c r="D84" s="813"/>
      <c r="E84" s="405"/>
      <c r="F84" s="405"/>
      <c r="G84" s="773"/>
      <c r="H84" s="773"/>
      <c r="I84" s="405"/>
      <c r="J84" s="435" t="str">
        <f>IF(LEN($C84)=0," ",#REF!/#REF!*100)</f>
        <v xml:space="preserve"> </v>
      </c>
      <c r="K84" s="435" t="str">
        <f>IF(LEN($C84)=0," ",#REF!/$E84)</f>
        <v xml:space="preserve"> </v>
      </c>
      <c r="L84" s="365"/>
      <c r="M84" s="369"/>
      <c r="O84" s="843"/>
    </row>
    <row r="85" spans="1:17" s="340" customFormat="1" ht="19.5">
      <c r="A85" s="834"/>
      <c r="B85" s="816" t="s">
        <v>643</v>
      </c>
      <c r="C85" s="835" t="s">
        <v>29</v>
      </c>
      <c r="D85" s="527">
        <f>+D89+D93</f>
        <v>1869</v>
      </c>
      <c r="E85" s="412">
        <f>+E89+E93</f>
        <v>1670</v>
      </c>
      <c r="F85" s="412">
        <v>1353.3</v>
      </c>
      <c r="G85" s="767">
        <f t="shared" ref="G85:I85" si="24">+G89+G93</f>
        <v>1684.3</v>
      </c>
      <c r="H85" s="767">
        <f t="shared" si="24"/>
        <v>1684.3</v>
      </c>
      <c r="I85" s="767">
        <f t="shared" si="24"/>
        <v>1684.3</v>
      </c>
      <c r="J85" s="476">
        <f t="shared" ref="J85:J87" si="25">IF(LEN(D85)=0,0,G85/D85*100)</f>
        <v>90.117710005350446</v>
      </c>
      <c r="K85" s="476">
        <f t="shared" ref="K85:K87" si="26">IF(LEN(E85)=0,0,G85/E85*100)</f>
        <v>100.85628742514969</v>
      </c>
      <c r="L85" s="381"/>
      <c r="M85" s="385"/>
    </row>
    <row r="86" spans="1:17" s="340" customFormat="1">
      <c r="A86" s="815"/>
      <c r="B86" s="816" t="s">
        <v>644</v>
      </c>
      <c r="C86" s="815" t="s">
        <v>684</v>
      </c>
      <c r="D86" s="476">
        <f t="shared" ref="D86" si="27">+D87*10/D85</f>
        <v>34.421348314606739</v>
      </c>
      <c r="E86" s="412">
        <f>+E87*10/E85</f>
        <v>36.888994011976045</v>
      </c>
      <c r="F86" s="412">
        <v>38</v>
      </c>
      <c r="G86" s="768">
        <f t="shared" ref="G86:I86" si="28">+G87*10/G85</f>
        <v>36.814979516713173</v>
      </c>
      <c r="H86" s="768">
        <f t="shared" si="28"/>
        <v>36.814979516713173</v>
      </c>
      <c r="I86" s="768">
        <f t="shared" si="28"/>
        <v>36.814979516713173</v>
      </c>
      <c r="J86" s="476">
        <f t="shared" si="25"/>
        <v>106.95391470499341</v>
      </c>
      <c r="K86" s="476">
        <f t="shared" si="26"/>
        <v>99.799358867745639</v>
      </c>
      <c r="L86" s="381"/>
      <c r="M86" s="385"/>
      <c r="O86" s="837"/>
    </row>
    <row r="87" spans="1:17" s="340" customFormat="1">
      <c r="A87" s="504"/>
      <c r="B87" s="816" t="s">
        <v>645</v>
      </c>
      <c r="C87" s="504" t="s">
        <v>157</v>
      </c>
      <c r="D87" s="527">
        <f t="shared" ref="D87" si="29">+D91+D95</f>
        <v>6433.35</v>
      </c>
      <c r="E87" s="412">
        <f>+E91+E95</f>
        <v>6160.4619999999995</v>
      </c>
      <c r="F87" s="412">
        <v>5142.54</v>
      </c>
      <c r="G87" s="768">
        <f t="shared" ref="G87:I87" si="30">+G91+G95</f>
        <v>6200.7469999999994</v>
      </c>
      <c r="H87" s="768">
        <f t="shared" si="30"/>
        <v>6200.7469999999994</v>
      </c>
      <c r="I87" s="768">
        <f t="shared" si="30"/>
        <v>6200.7469999999994</v>
      </c>
      <c r="J87" s="476">
        <f t="shared" si="25"/>
        <v>96.384418693215807</v>
      </c>
      <c r="K87" s="476">
        <f t="shared" si="26"/>
        <v>100.65392822811017</v>
      </c>
      <c r="L87" s="381"/>
      <c r="M87" s="385"/>
      <c r="O87" s="844"/>
    </row>
    <row r="88" spans="1:17" s="339" customFormat="1" ht="19.5">
      <c r="A88" s="547" t="s">
        <v>234</v>
      </c>
      <c r="B88" s="823" t="s">
        <v>639</v>
      </c>
      <c r="C88" s="547"/>
      <c r="D88" s="579"/>
      <c r="E88" s="555"/>
      <c r="F88" s="555"/>
      <c r="G88" s="771"/>
      <c r="H88" s="771"/>
      <c r="I88" s="555"/>
      <c r="J88" s="435" t="str">
        <f>IF(LEN($C88)=0," ",#REF!/#REF!*100)</f>
        <v xml:space="preserve"> </v>
      </c>
      <c r="K88" s="435" t="str">
        <f>IF(LEN($C88)=0," ",#REF!/$E88)</f>
        <v xml:space="preserve"> </v>
      </c>
      <c r="L88" s="365"/>
      <c r="M88" s="382"/>
    </row>
    <row r="89" spans="1:17" s="340" customFormat="1" ht="19.5">
      <c r="A89" s="547"/>
      <c r="B89" s="816" t="s">
        <v>643</v>
      </c>
      <c r="C89" s="504" t="s">
        <v>29</v>
      </c>
      <c r="D89" s="421">
        <v>1671</v>
      </c>
      <c r="E89" s="412">
        <v>1376</v>
      </c>
      <c r="F89" s="412">
        <v>1353.3</v>
      </c>
      <c r="G89" s="767">
        <v>1353.3</v>
      </c>
      <c r="H89" s="767">
        <f>G89</f>
        <v>1353.3</v>
      </c>
      <c r="I89" s="417">
        <v>1353.3</v>
      </c>
      <c r="J89" s="476">
        <f t="shared" ref="J89" si="31">IF(LEN(D89)=0,0,G89/D89*100)</f>
        <v>80.987432675044886</v>
      </c>
      <c r="K89" s="476">
        <f t="shared" ref="K89" si="32">IF(LEN(E89)=0,0,G89/E89*100)</f>
        <v>98.35029069767441</v>
      </c>
      <c r="L89" s="381"/>
      <c r="M89" s="385"/>
    </row>
    <row r="90" spans="1:17" s="340" customFormat="1">
      <c r="A90" s="504"/>
      <c r="B90" s="816" t="s">
        <v>644</v>
      </c>
      <c r="C90" s="815" t="s">
        <v>684</v>
      </c>
      <c r="D90" s="476">
        <v>38.5</v>
      </c>
      <c r="E90" s="412">
        <v>37.94</v>
      </c>
      <c r="F90" s="412">
        <v>38</v>
      </c>
      <c r="G90" s="768">
        <v>38</v>
      </c>
      <c r="H90" s="768">
        <f>G90</f>
        <v>38</v>
      </c>
      <c r="I90" s="412">
        <v>38</v>
      </c>
      <c r="J90" s="476">
        <f t="shared" ref="J90:J91" si="33">IF(LEN(D90)=0,0,G90/D90*100)</f>
        <v>98.701298701298697</v>
      </c>
      <c r="K90" s="476">
        <f t="shared" ref="K90:K91" si="34">IF(LEN(E90)=0,0,G90/E90*100)</f>
        <v>100.15814443858726</v>
      </c>
      <c r="L90" s="381"/>
      <c r="M90" s="385"/>
    </row>
    <row r="91" spans="1:17" s="340" customFormat="1">
      <c r="A91" s="504"/>
      <c r="B91" s="816" t="s">
        <v>645</v>
      </c>
      <c r="C91" s="504" t="s">
        <v>157</v>
      </c>
      <c r="D91" s="477">
        <f t="shared" ref="D91" si="35">+D89*D90/10</f>
        <v>6433.35</v>
      </c>
      <c r="E91" s="412">
        <f>+E90*E89/10</f>
        <v>5220.5439999999999</v>
      </c>
      <c r="F91" s="412">
        <v>5142.54</v>
      </c>
      <c r="G91" s="767">
        <f t="shared" ref="G91:I91" si="36">+G90*G89/10</f>
        <v>5142.54</v>
      </c>
      <c r="H91" s="767">
        <f t="shared" si="36"/>
        <v>5142.54</v>
      </c>
      <c r="I91" s="767">
        <f t="shared" si="36"/>
        <v>5142.54</v>
      </c>
      <c r="J91" s="476">
        <f t="shared" si="33"/>
        <v>79.935647835109236</v>
      </c>
      <c r="K91" s="476">
        <f t="shared" si="34"/>
        <v>98.505826212747181</v>
      </c>
      <c r="L91" s="381"/>
      <c r="M91" s="385"/>
    </row>
    <row r="92" spans="1:17" s="339" customFormat="1" ht="19.5">
      <c r="A92" s="547" t="s">
        <v>235</v>
      </c>
      <c r="B92" s="823" t="s">
        <v>640</v>
      </c>
      <c r="C92" s="547"/>
      <c r="D92" s="579"/>
      <c r="E92" s="555"/>
      <c r="F92" s="555"/>
      <c r="G92" s="771"/>
      <c r="H92" s="771"/>
      <c r="I92" s="555"/>
      <c r="J92" s="435" t="str">
        <f>IF(LEN($C92)=0," ",#REF!/#REF!*100)</f>
        <v xml:space="preserve"> </v>
      </c>
      <c r="K92" s="435" t="str">
        <f>IF(LEN($C92)=0," ",#REF!/$E92)</f>
        <v xml:space="preserve"> </v>
      </c>
      <c r="L92" s="365"/>
      <c r="M92" s="382"/>
    </row>
    <row r="93" spans="1:17" s="340" customFormat="1" ht="19.5">
      <c r="A93" s="547"/>
      <c r="B93" s="816" t="s">
        <v>643</v>
      </c>
      <c r="C93" s="504" t="s">
        <v>29</v>
      </c>
      <c r="D93" s="476">
        <v>198</v>
      </c>
      <c r="E93" s="412">
        <v>294</v>
      </c>
      <c r="F93" s="412"/>
      <c r="G93" s="768">
        <v>331</v>
      </c>
      <c r="H93" s="768">
        <v>331</v>
      </c>
      <c r="I93" s="412">
        <f>H93</f>
        <v>331</v>
      </c>
      <c r="J93" s="476">
        <f t="shared" ref="J93:J94" si="37">IF(LEN(D93)=0,0,G93/D93*100)</f>
        <v>167.17171717171718</v>
      </c>
      <c r="K93" s="476">
        <f t="shared" ref="J93:K95" si="38">IF(LEN(E93)=0,0,G93/E93*100)</f>
        <v>112.58503401360545</v>
      </c>
      <c r="L93" s="381"/>
      <c r="M93" s="385"/>
    </row>
    <row r="94" spans="1:17" s="340" customFormat="1">
      <c r="A94" s="504"/>
      <c r="B94" s="816" t="s">
        <v>644</v>
      </c>
      <c r="C94" s="815" t="s">
        <v>684</v>
      </c>
      <c r="D94" s="527"/>
      <c r="E94" s="412">
        <v>31.97</v>
      </c>
      <c r="F94" s="412"/>
      <c r="G94" s="412">
        <v>31.97</v>
      </c>
      <c r="H94" s="412">
        <v>31.97</v>
      </c>
      <c r="I94" s="412">
        <v>31.97</v>
      </c>
      <c r="J94" s="476">
        <f t="shared" si="38"/>
        <v>0</v>
      </c>
      <c r="K94" s="476">
        <f>IF(LEN(E94)=0,0,G94/E94*100)</f>
        <v>100</v>
      </c>
      <c r="L94" s="381"/>
      <c r="M94" s="385"/>
    </row>
    <row r="95" spans="1:17" s="340" customFormat="1">
      <c r="A95" s="504"/>
      <c r="B95" s="816" t="s">
        <v>645</v>
      </c>
      <c r="C95" s="504" t="s">
        <v>157</v>
      </c>
      <c r="D95" s="476">
        <f>+D93*D94/10</f>
        <v>0</v>
      </c>
      <c r="E95" s="412">
        <f>+E94*E93/10</f>
        <v>939.91800000000001</v>
      </c>
      <c r="F95" s="412">
        <v>0</v>
      </c>
      <c r="G95" s="768">
        <f t="shared" ref="G95:H95" si="39">+G94*G93/10</f>
        <v>1058.2069999999999</v>
      </c>
      <c r="H95" s="768">
        <f t="shared" si="39"/>
        <v>1058.2069999999999</v>
      </c>
      <c r="I95" s="768">
        <f t="shared" ref="G95:I95" si="40">+I94*I93/10</f>
        <v>1058.2069999999999</v>
      </c>
      <c r="J95" s="476"/>
      <c r="K95" s="476">
        <f t="shared" si="38"/>
        <v>112.58503401360542</v>
      </c>
      <c r="L95" s="381"/>
      <c r="M95" s="385"/>
    </row>
    <row r="96" spans="1:17" s="337" customFormat="1">
      <c r="A96" s="805" t="s">
        <v>52</v>
      </c>
      <c r="B96" s="806" t="s">
        <v>168</v>
      </c>
      <c r="C96" s="807"/>
      <c r="D96" s="808"/>
      <c r="E96" s="406"/>
      <c r="F96" s="406"/>
      <c r="G96" s="406"/>
      <c r="H96" s="406"/>
      <c r="I96" s="406"/>
      <c r="J96" s="435" t="str">
        <f>IF(LEN($C96)=0," ",#REF!/#REF!*100)</f>
        <v xml:space="preserve"> </v>
      </c>
      <c r="K96" s="435" t="str">
        <f>IF(LEN($C96)=0," ",#REF!/$E96)</f>
        <v xml:space="preserve"> </v>
      </c>
      <c r="L96" s="365"/>
      <c r="M96" s="366"/>
    </row>
    <row r="97" spans="1:15" s="337" customFormat="1">
      <c r="A97" s="805">
        <v>1</v>
      </c>
      <c r="B97" s="806" t="s">
        <v>649</v>
      </c>
      <c r="C97" s="807"/>
      <c r="D97" s="808"/>
      <c r="E97" s="406"/>
      <c r="F97" s="406"/>
      <c r="G97" s="406"/>
      <c r="H97" s="406"/>
      <c r="I97" s="406"/>
      <c r="J97" s="435" t="str">
        <f>IF(LEN($C97)=0," ",#REF!/#REF!*100)</f>
        <v xml:space="preserve"> </v>
      </c>
      <c r="K97" s="435" t="str">
        <f>IF(LEN($C97)=0," ",#REF!/$E97)</f>
        <v xml:space="preserve"> </v>
      </c>
      <c r="L97" s="365"/>
      <c r="M97" s="366"/>
    </row>
    <row r="98" spans="1:15" s="340" customFormat="1" ht="19.5">
      <c r="A98" s="834" t="s">
        <v>231</v>
      </c>
      <c r="B98" s="845" t="s">
        <v>626</v>
      </c>
      <c r="C98" s="835"/>
      <c r="D98" s="846"/>
      <c r="E98" s="412"/>
      <c r="F98" s="412"/>
      <c r="G98" s="412"/>
      <c r="H98" s="412"/>
      <c r="I98" s="412"/>
      <c r="J98" s="435" t="str">
        <f>IF(LEN($C98)=0," ",#REF!/#REF!*100)</f>
        <v xml:space="preserve"> </v>
      </c>
      <c r="K98" s="435" t="str">
        <f>IF(LEN($C98)=0," ",#REF!/$E98)</f>
        <v xml:space="preserve"> </v>
      </c>
      <c r="L98" s="365"/>
      <c r="M98" s="385"/>
    </row>
    <row r="99" spans="1:15" s="340" customFormat="1" ht="19.5">
      <c r="A99" s="847"/>
      <c r="B99" s="816" t="s">
        <v>643</v>
      </c>
      <c r="C99" s="848" t="s">
        <v>29</v>
      </c>
      <c r="D99" s="849">
        <v>151.5</v>
      </c>
      <c r="E99" s="412">
        <v>187</v>
      </c>
      <c r="F99" s="412">
        <v>140</v>
      </c>
      <c r="G99" s="767">
        <f>140+42.5</f>
        <v>182.5</v>
      </c>
      <c r="H99" s="767">
        <f>140+42.5</f>
        <v>182.5</v>
      </c>
      <c r="I99" s="417">
        <f>H99</f>
        <v>182.5</v>
      </c>
      <c r="J99" s="476">
        <f t="shared" ref="J99:J101" si="41">IF(LEN(D99)=0,0,G99/D99*100)</f>
        <v>120.46204620462046</v>
      </c>
      <c r="K99" s="476">
        <f t="shared" ref="K99:K101" si="42">IF(LEN(E99)=0,0,G99/E99*100)</f>
        <v>97.593582887700535</v>
      </c>
      <c r="L99" s="381"/>
      <c r="M99" s="385"/>
      <c r="O99" s="844"/>
    </row>
    <row r="100" spans="1:15" s="340" customFormat="1">
      <c r="A100" s="815"/>
      <c r="B100" s="816" t="s">
        <v>644</v>
      </c>
      <c r="C100" s="815" t="s">
        <v>684</v>
      </c>
      <c r="D100" s="849">
        <v>13.06</v>
      </c>
      <c r="E100" s="412">
        <v>17.39</v>
      </c>
      <c r="F100" s="412">
        <v>17</v>
      </c>
      <c r="G100" s="768">
        <v>17</v>
      </c>
      <c r="H100" s="768">
        <v>17</v>
      </c>
      <c r="I100" s="412">
        <v>17.39</v>
      </c>
      <c r="J100" s="476">
        <f t="shared" si="41"/>
        <v>130.16845329249617</v>
      </c>
      <c r="K100" s="476">
        <f t="shared" si="42"/>
        <v>97.75733179988498</v>
      </c>
      <c r="L100" s="381"/>
      <c r="M100" s="385"/>
    </row>
    <row r="101" spans="1:15" s="340" customFormat="1">
      <c r="A101" s="815"/>
      <c r="B101" s="816" t="s">
        <v>645</v>
      </c>
      <c r="C101" s="815" t="s">
        <v>157</v>
      </c>
      <c r="D101" s="849">
        <f t="shared" ref="D101" si="43">+D100*D99/10</f>
        <v>197.85900000000001</v>
      </c>
      <c r="E101" s="412">
        <f>+E100*E99/10</f>
        <v>325.19300000000004</v>
      </c>
      <c r="F101" s="412">
        <v>238</v>
      </c>
      <c r="G101" s="768">
        <f t="shared" ref="G101:I101" si="44">+G100*G99/10</f>
        <v>310.25</v>
      </c>
      <c r="H101" s="768">
        <f t="shared" ref="H101" si="45">+H100*H99/10</f>
        <v>310.25</v>
      </c>
      <c r="I101" s="768">
        <f t="shared" si="44"/>
        <v>317.36750000000001</v>
      </c>
      <c r="J101" s="476">
        <f t="shared" si="41"/>
        <v>156.80358234904654</v>
      </c>
      <c r="K101" s="476">
        <f t="shared" si="42"/>
        <v>95.404882638925187</v>
      </c>
      <c r="L101" s="381"/>
      <c r="M101" s="385"/>
    </row>
    <row r="102" spans="1:15" s="339" customFormat="1" ht="19.5">
      <c r="A102" s="834" t="s">
        <v>232</v>
      </c>
      <c r="B102" s="845" t="s">
        <v>650</v>
      </c>
      <c r="C102" s="822"/>
      <c r="D102" s="824"/>
      <c r="E102" s="555"/>
      <c r="F102" s="555"/>
      <c r="G102" s="771"/>
      <c r="H102" s="771"/>
      <c r="I102" s="555"/>
      <c r="J102" s="435" t="str">
        <f>IF(LEN($C102)=0," ",#REF!/#REF!*100)</f>
        <v xml:space="preserve"> </v>
      </c>
      <c r="K102" s="435" t="str">
        <f>IF(LEN($C102)=0," ",#REF!/$E102)</f>
        <v xml:space="preserve"> </v>
      </c>
      <c r="L102" s="365"/>
      <c r="M102" s="382"/>
    </row>
    <row r="103" spans="1:15" s="340" customFormat="1" ht="19.5">
      <c r="A103" s="847"/>
      <c r="B103" s="816" t="s">
        <v>643</v>
      </c>
      <c r="C103" s="848" t="s">
        <v>29</v>
      </c>
      <c r="D103" s="476">
        <v>211.5</v>
      </c>
      <c r="E103" s="412">
        <v>264</v>
      </c>
      <c r="F103" s="412">
        <v>207</v>
      </c>
      <c r="G103" s="767">
        <f>207+48.5</f>
        <v>255.5</v>
      </c>
      <c r="H103" s="767">
        <f>207+48.5</f>
        <v>255.5</v>
      </c>
      <c r="I103" s="417">
        <f>H103</f>
        <v>255.5</v>
      </c>
      <c r="J103" s="476">
        <f t="shared" ref="J103:J105" si="46">IF(LEN(D103)=0,0,G103/D103*100)</f>
        <v>120.80378250591018</v>
      </c>
      <c r="K103" s="476">
        <f t="shared" ref="K103:K105" si="47">IF(LEN(E103)=0,0,G103/E103*100)</f>
        <v>96.780303030303031</v>
      </c>
      <c r="L103" s="381"/>
      <c r="M103" s="385"/>
    </row>
    <row r="104" spans="1:15" s="340" customFormat="1">
      <c r="A104" s="815"/>
      <c r="B104" s="816" t="s">
        <v>644</v>
      </c>
      <c r="C104" s="815" t="s">
        <v>684</v>
      </c>
      <c r="D104" s="476">
        <v>13.1</v>
      </c>
      <c r="E104" s="412">
        <v>13.21</v>
      </c>
      <c r="F104" s="412">
        <v>13</v>
      </c>
      <c r="G104" s="768">
        <v>13</v>
      </c>
      <c r="H104" s="768">
        <v>13</v>
      </c>
      <c r="I104" s="412">
        <v>13.21</v>
      </c>
      <c r="J104" s="476">
        <f t="shared" si="46"/>
        <v>99.236641221374043</v>
      </c>
      <c r="K104" s="476">
        <f t="shared" si="47"/>
        <v>98.410295230885694</v>
      </c>
      <c r="L104" s="381"/>
      <c r="M104" s="385"/>
    </row>
    <row r="105" spans="1:15" s="340" customFormat="1">
      <c r="A105" s="815"/>
      <c r="B105" s="816" t="s">
        <v>645</v>
      </c>
      <c r="C105" s="815" t="s">
        <v>157</v>
      </c>
      <c r="D105" s="849">
        <f t="shared" ref="D105" si="48">+D103*D104/10</f>
        <v>277.065</v>
      </c>
      <c r="E105" s="412">
        <f>+E104*E103/10</f>
        <v>348.74400000000003</v>
      </c>
      <c r="F105" s="412">
        <v>269.10000000000002</v>
      </c>
      <c r="G105" s="768">
        <f t="shared" ref="G105:H105" si="49">+G104*G103/10</f>
        <v>332.15</v>
      </c>
      <c r="H105" s="768">
        <f t="shared" si="49"/>
        <v>332.15</v>
      </c>
      <c r="I105" s="768">
        <f t="shared" ref="G105:I105" si="50">+I104*I103/10</f>
        <v>337.51550000000003</v>
      </c>
      <c r="J105" s="476">
        <f t="shared" si="46"/>
        <v>119.88161622723909</v>
      </c>
      <c r="K105" s="476">
        <f t="shared" si="47"/>
        <v>95.24178193746701</v>
      </c>
      <c r="L105" s="381"/>
      <c r="M105" s="385"/>
    </row>
    <row r="106" spans="1:15" s="337" customFormat="1">
      <c r="A106" s="805">
        <v>2</v>
      </c>
      <c r="B106" s="806" t="s">
        <v>651</v>
      </c>
      <c r="C106" s="807"/>
      <c r="D106" s="808"/>
      <c r="E106" s="406"/>
      <c r="F106" s="406"/>
      <c r="G106" s="774"/>
      <c r="H106" s="774"/>
      <c r="I106" s="406"/>
      <c r="J106" s="435" t="str">
        <f>IF(LEN($C106)=0," ",#REF!/#REF!*100)</f>
        <v xml:space="preserve"> </v>
      </c>
      <c r="K106" s="435" t="str">
        <f>IF(LEN($C106)=0," ",#REF!/$E106)</f>
        <v xml:space="preserve"> </v>
      </c>
      <c r="L106" s="365"/>
      <c r="M106" s="366"/>
    </row>
    <row r="107" spans="1:15" s="340" customFormat="1" ht="19.5">
      <c r="A107" s="822" t="s">
        <v>234</v>
      </c>
      <c r="B107" s="823" t="s">
        <v>173</v>
      </c>
      <c r="C107" s="815"/>
      <c r="D107" s="831"/>
      <c r="E107" s="412"/>
      <c r="F107" s="412"/>
      <c r="G107" s="768"/>
      <c r="H107" s="768"/>
      <c r="I107" s="412"/>
      <c r="J107" s="435" t="str">
        <f>IF(LEN($C107)=0," ",#REF!/#REF!*100)</f>
        <v xml:space="preserve"> </v>
      </c>
      <c r="K107" s="435" t="str">
        <f>IF(LEN($C107)=0," ",#REF!/$E107)</f>
        <v xml:space="preserve"> </v>
      </c>
      <c r="L107" s="365"/>
      <c r="M107" s="385"/>
    </row>
    <row r="108" spans="1:15" s="337" customFormat="1">
      <c r="A108" s="850"/>
      <c r="B108" s="851" t="s">
        <v>643</v>
      </c>
      <c r="C108" s="850" t="s">
        <v>29</v>
      </c>
      <c r="D108" s="852">
        <v>824.8</v>
      </c>
      <c r="E108" s="406">
        <v>1128</v>
      </c>
      <c r="F108" s="406">
        <v>973</v>
      </c>
      <c r="G108" s="775">
        <f t="shared" ref="G108:I108" si="51">SUM(G109:G111)</f>
        <v>1141.19</v>
      </c>
      <c r="H108" s="775">
        <f t="shared" si="51"/>
        <v>1141.19</v>
      </c>
      <c r="I108" s="775">
        <f t="shared" si="51"/>
        <v>1141.19</v>
      </c>
      <c r="J108" s="501">
        <f t="shared" ref="J108:J113" si="52">IF(LEN(D108)=0,0,G108/D108*100)</f>
        <v>138.35960232783705</v>
      </c>
      <c r="K108" s="501">
        <f t="shared" ref="K108:K113" si="53">IF(LEN(E108)=0,0,G108/E108*100)</f>
        <v>101.16932624113475</v>
      </c>
      <c r="L108" s="365"/>
      <c r="M108" s="366"/>
    </row>
    <row r="109" spans="1:15" s="340" customFormat="1">
      <c r="A109" s="815"/>
      <c r="B109" s="816" t="s">
        <v>653</v>
      </c>
      <c r="C109" s="815" t="s">
        <v>29</v>
      </c>
      <c r="D109" s="476">
        <v>421.5</v>
      </c>
      <c r="E109" s="412">
        <v>305</v>
      </c>
      <c r="F109" s="412">
        <v>150</v>
      </c>
      <c r="G109" s="909">
        <v>318.19</v>
      </c>
      <c r="H109" s="909">
        <v>318.19</v>
      </c>
      <c r="I109" s="411">
        <f>H109</f>
        <v>318.19</v>
      </c>
      <c r="J109" s="501">
        <f t="shared" si="52"/>
        <v>75.489916963226563</v>
      </c>
      <c r="K109" s="501">
        <f t="shared" si="53"/>
        <v>104.32459016393443</v>
      </c>
      <c r="L109" s="365"/>
      <c r="M109" s="385"/>
    </row>
    <row r="110" spans="1:15" s="337" customFormat="1">
      <c r="A110" s="853"/>
      <c r="B110" s="854" t="s">
        <v>176</v>
      </c>
      <c r="C110" s="853" t="s">
        <v>29</v>
      </c>
      <c r="D110" s="501">
        <v>299.3</v>
      </c>
      <c r="E110" s="406">
        <v>723</v>
      </c>
      <c r="F110" s="406">
        <v>723</v>
      </c>
      <c r="G110" s="774">
        <f>F110</f>
        <v>723</v>
      </c>
      <c r="H110" s="774">
        <f>G110</f>
        <v>723</v>
      </c>
      <c r="I110" s="406">
        <v>723</v>
      </c>
      <c r="J110" s="501">
        <f t="shared" si="52"/>
        <v>241.56364851319748</v>
      </c>
      <c r="K110" s="501">
        <f t="shared" si="53"/>
        <v>100</v>
      </c>
      <c r="L110" s="365"/>
      <c r="M110" s="366"/>
    </row>
    <row r="111" spans="1:15" s="337" customFormat="1">
      <c r="A111" s="853"/>
      <c r="B111" s="851" t="s">
        <v>654</v>
      </c>
      <c r="C111" s="853" t="s">
        <v>29</v>
      </c>
      <c r="D111" s="527">
        <v>104</v>
      </c>
      <c r="E111" s="406">
        <v>100</v>
      </c>
      <c r="F111" s="406">
        <v>100</v>
      </c>
      <c r="G111" s="774">
        <f>F111</f>
        <v>100</v>
      </c>
      <c r="H111" s="774">
        <f>G111</f>
        <v>100</v>
      </c>
      <c r="I111" s="406">
        <v>100</v>
      </c>
      <c r="J111" s="501">
        <f t="shared" si="52"/>
        <v>96.15384615384616</v>
      </c>
      <c r="K111" s="501">
        <f t="shared" si="53"/>
        <v>100</v>
      </c>
      <c r="L111" s="365"/>
      <c r="M111" s="366"/>
    </row>
    <row r="112" spans="1:15" s="337" customFormat="1">
      <c r="A112" s="853"/>
      <c r="B112" s="851" t="s">
        <v>644</v>
      </c>
      <c r="C112" s="853" t="s">
        <v>684</v>
      </c>
      <c r="D112" s="476">
        <v>51</v>
      </c>
      <c r="E112" s="406">
        <v>50</v>
      </c>
      <c r="F112" s="406">
        <v>28</v>
      </c>
      <c r="G112" s="774">
        <f>G113/G111*10</f>
        <v>45.099999999999994</v>
      </c>
      <c r="H112" s="774">
        <f>H113/H111*10</f>
        <v>45.09</v>
      </c>
      <c r="I112" s="406">
        <v>50.05149999999999</v>
      </c>
      <c r="J112" s="501">
        <f t="shared" si="52"/>
        <v>88.431372549019599</v>
      </c>
      <c r="K112" s="501">
        <f t="shared" si="53"/>
        <v>90.199999999999989</v>
      </c>
      <c r="L112" s="365"/>
      <c r="M112" s="366"/>
    </row>
    <row r="113" spans="1:17" s="337" customFormat="1">
      <c r="A113" s="853"/>
      <c r="B113" s="851" t="s">
        <v>655</v>
      </c>
      <c r="C113" s="853" t="s">
        <v>157</v>
      </c>
      <c r="D113" s="527">
        <v>350</v>
      </c>
      <c r="E113" s="406">
        <v>501</v>
      </c>
      <c r="F113" s="406">
        <v>276</v>
      </c>
      <c r="G113" s="774">
        <v>451</v>
      </c>
      <c r="H113" s="774">
        <f>E113*0.9</f>
        <v>450.90000000000003</v>
      </c>
      <c r="I113" s="406">
        <v>500.51499999999987</v>
      </c>
      <c r="J113" s="501">
        <f t="shared" si="52"/>
        <v>128.85714285714286</v>
      </c>
      <c r="K113" s="501">
        <f t="shared" si="53"/>
        <v>90.019960079840317</v>
      </c>
      <c r="L113" s="365"/>
      <c r="M113" s="366"/>
    </row>
    <row r="114" spans="1:17" s="340" customFormat="1" ht="19.5">
      <c r="A114" s="822" t="s">
        <v>285</v>
      </c>
      <c r="B114" s="823" t="s">
        <v>182</v>
      </c>
      <c r="C114" s="822"/>
      <c r="D114" s="824"/>
      <c r="E114" s="412"/>
      <c r="F114" s="412"/>
      <c r="G114" s="768"/>
      <c r="H114" s="768"/>
      <c r="I114" s="412"/>
      <c r="J114" s="435" t="str">
        <f>IF(LEN($C114)=0," ",#REF!/#REF!*100)</f>
        <v xml:space="preserve"> </v>
      </c>
      <c r="K114" s="435" t="str">
        <f>IF(LEN($C114)=0," ",#REF!/$E114)</f>
        <v xml:space="preserve"> </v>
      </c>
      <c r="L114" s="365"/>
      <c r="M114" s="385"/>
    </row>
    <row r="115" spans="1:17" s="337" customFormat="1">
      <c r="A115" s="853"/>
      <c r="B115" s="851" t="s">
        <v>643</v>
      </c>
      <c r="C115" s="853" t="s">
        <v>29</v>
      </c>
      <c r="D115" s="527">
        <v>1020</v>
      </c>
      <c r="E115" s="406">
        <v>1020</v>
      </c>
      <c r="F115" s="406">
        <v>1020</v>
      </c>
      <c r="G115" s="774">
        <v>1020</v>
      </c>
      <c r="H115" s="774">
        <v>1020</v>
      </c>
      <c r="I115" s="406">
        <v>1020.04</v>
      </c>
      <c r="J115" s="501">
        <f t="shared" ref="J115:J116" si="54">IF(LEN(D115)=0,0,G115/D115*100)</f>
        <v>100</v>
      </c>
      <c r="K115" s="501">
        <f t="shared" ref="K115:K116" si="55">IF(LEN(E115)=0,0,G115/E115*100)</f>
        <v>100</v>
      </c>
      <c r="L115" s="365"/>
      <c r="M115" s="366"/>
    </row>
    <row r="116" spans="1:17" s="337" customFormat="1">
      <c r="A116" s="853"/>
      <c r="B116" s="816" t="s">
        <v>653</v>
      </c>
      <c r="C116" s="853" t="s">
        <v>29</v>
      </c>
      <c r="D116" s="583"/>
      <c r="E116" s="406"/>
      <c r="F116" s="406"/>
      <c r="G116" s="406"/>
      <c r="H116" s="406"/>
      <c r="I116" s="406"/>
      <c r="J116" s="501">
        <f t="shared" si="54"/>
        <v>0</v>
      </c>
      <c r="K116" s="501">
        <f t="shared" si="55"/>
        <v>0</v>
      </c>
      <c r="L116" s="365"/>
      <c r="M116" s="366"/>
      <c r="O116" s="855"/>
    </row>
    <row r="117" spans="1:17" s="568" customFormat="1">
      <c r="A117" s="508" t="s">
        <v>88</v>
      </c>
      <c r="B117" s="810" t="s">
        <v>918</v>
      </c>
      <c r="C117" s="508"/>
      <c r="D117" s="509"/>
      <c r="E117" s="405"/>
      <c r="F117" s="405"/>
      <c r="G117" s="405"/>
      <c r="H117" s="405"/>
      <c r="I117" s="405"/>
      <c r="J117" s="518" t="str">
        <f>IF(LEN($C117)=0," ",#REF!/#REF!*100)</f>
        <v xml:space="preserve"> </v>
      </c>
      <c r="K117" s="518"/>
      <c r="L117" s="376"/>
      <c r="M117" s="560"/>
    </row>
    <row r="118" spans="1:17" s="338" customFormat="1">
      <c r="A118" s="508">
        <v>1</v>
      </c>
      <c r="B118" s="812" t="s">
        <v>642</v>
      </c>
      <c r="C118" s="508"/>
      <c r="D118" s="509"/>
      <c r="E118" s="405"/>
      <c r="F118" s="405"/>
      <c r="G118" s="405"/>
      <c r="H118" s="405"/>
      <c r="I118" s="405"/>
      <c r="J118" s="435" t="str">
        <f>IF(LEN($C118)=0," ",#REF!/#REF!*100)</f>
        <v xml:space="preserve"> </v>
      </c>
      <c r="K118" s="435" t="str">
        <f>IF(LEN($C118)=0," ",#REF!/$E118)</f>
        <v xml:space="preserve"> </v>
      </c>
      <c r="L118" s="365"/>
      <c r="M118" s="369"/>
      <c r="O118" s="814"/>
      <c r="P118" s="814"/>
      <c r="Q118" s="814"/>
    </row>
    <row r="119" spans="1:17" s="340" customFormat="1" ht="19.5">
      <c r="A119" s="847"/>
      <c r="B119" s="816" t="s">
        <v>643</v>
      </c>
      <c r="C119" s="848" t="s">
        <v>29</v>
      </c>
      <c r="D119" s="476">
        <v>106.5</v>
      </c>
      <c r="E119" s="412">
        <v>113</v>
      </c>
      <c r="F119" s="412">
        <v>113</v>
      </c>
      <c r="G119" s="768">
        <v>113</v>
      </c>
      <c r="H119" s="768">
        <f>G119</f>
        <v>113</v>
      </c>
      <c r="I119" s="412">
        <v>113</v>
      </c>
      <c r="J119" s="476">
        <f t="shared" ref="J119" si="56">IF(LEN(D119)=0,0,G119/D119*100)</f>
        <v>106.10328638497653</v>
      </c>
      <c r="K119" s="476">
        <f t="shared" ref="K119:K121" si="57">IF(LEN(E119)=0,0,G119/E119*100)</f>
        <v>100</v>
      </c>
      <c r="L119" s="381"/>
      <c r="M119" s="385"/>
      <c r="O119" s="838"/>
      <c r="P119" s="838"/>
      <c r="Q119" s="838"/>
    </row>
    <row r="120" spans="1:17" s="340" customFormat="1">
      <c r="A120" s="815"/>
      <c r="B120" s="816" t="s">
        <v>644</v>
      </c>
      <c r="C120" s="815" t="s">
        <v>684</v>
      </c>
      <c r="D120" s="527">
        <v>0</v>
      </c>
      <c r="E120" s="412">
        <v>145.58000000000001</v>
      </c>
      <c r="F120" s="412"/>
      <c r="G120" s="412">
        <v>145.58000000000001</v>
      </c>
      <c r="H120" s="412">
        <v>145.58000000000001</v>
      </c>
      <c r="I120" s="412">
        <v>145.58000000000001</v>
      </c>
      <c r="J120" s="476"/>
      <c r="K120" s="476">
        <f t="shared" si="57"/>
        <v>100</v>
      </c>
      <c r="L120" s="381"/>
      <c r="M120" s="385"/>
      <c r="O120" s="838"/>
    </row>
    <row r="121" spans="1:17" s="340" customFormat="1">
      <c r="A121" s="815"/>
      <c r="B121" s="816" t="s">
        <v>645</v>
      </c>
      <c r="C121" s="815" t="s">
        <v>157</v>
      </c>
      <c r="D121" s="527">
        <v>0</v>
      </c>
      <c r="E121" s="412">
        <f>+E120*E119/10</f>
        <v>1645.0540000000001</v>
      </c>
      <c r="F121" s="412">
        <v>0</v>
      </c>
      <c r="G121" s="412">
        <f>+G120*G119/10</f>
        <v>1645.0540000000001</v>
      </c>
      <c r="H121" s="412">
        <f>+H120*H119/10</f>
        <v>1645.0540000000001</v>
      </c>
      <c r="I121" s="412">
        <v>1645.0540000000001</v>
      </c>
      <c r="J121" s="476"/>
      <c r="K121" s="476">
        <f t="shared" si="57"/>
        <v>100</v>
      </c>
      <c r="L121" s="381"/>
      <c r="M121" s="385"/>
      <c r="O121" s="838"/>
    </row>
    <row r="122" spans="1:17" s="338" customFormat="1">
      <c r="A122" s="809">
        <v>2</v>
      </c>
      <c r="B122" s="812" t="s">
        <v>641</v>
      </c>
      <c r="C122" s="809"/>
      <c r="D122" s="813"/>
      <c r="E122" s="405"/>
      <c r="F122" s="405"/>
      <c r="G122" s="773"/>
      <c r="H122" s="773"/>
      <c r="I122" s="405"/>
      <c r="J122" s="435" t="str">
        <f>IF(LEN($C122)=0," ",#REF!/#REF!*100)</f>
        <v xml:space="preserve"> </v>
      </c>
      <c r="K122" s="435" t="str">
        <f>IF(LEN($C122)=0," ",#REF!/$E122)</f>
        <v xml:space="preserve"> </v>
      </c>
      <c r="L122" s="365"/>
      <c r="M122" s="369"/>
      <c r="O122" s="814"/>
      <c r="P122" s="814"/>
      <c r="Q122" s="814"/>
    </row>
    <row r="123" spans="1:17" s="340" customFormat="1" ht="19.5">
      <c r="A123" s="834"/>
      <c r="B123" s="816" t="s">
        <v>643</v>
      </c>
      <c r="C123" s="835" t="s">
        <v>29</v>
      </c>
      <c r="D123" s="527">
        <v>644</v>
      </c>
      <c r="E123" s="412">
        <v>565</v>
      </c>
      <c r="F123" s="412">
        <v>573</v>
      </c>
      <c r="G123" s="768">
        <v>573</v>
      </c>
      <c r="H123" s="768">
        <f>G123</f>
        <v>573</v>
      </c>
      <c r="I123" s="412">
        <v>573</v>
      </c>
      <c r="J123" s="501">
        <f t="shared" ref="J123:J125" si="58">IF(LEN(D123)=0,0,G123/D123*100)</f>
        <v>88.975155279503099</v>
      </c>
      <c r="K123" s="501">
        <f t="shared" ref="K123:K125" si="59">IF(LEN(E123)=0,0,G123/E123*100)</f>
        <v>101.41592920353983</v>
      </c>
      <c r="L123" s="365"/>
      <c r="M123" s="385"/>
      <c r="O123" s="814"/>
      <c r="P123" s="838"/>
      <c r="Q123" s="838"/>
    </row>
    <row r="124" spans="1:17" s="340" customFormat="1">
      <c r="A124" s="815"/>
      <c r="B124" s="816" t="s">
        <v>644</v>
      </c>
      <c r="C124" s="815" t="s">
        <v>684</v>
      </c>
      <c r="D124" s="527"/>
      <c r="E124" s="412">
        <v>114.69</v>
      </c>
      <c r="F124" s="412"/>
      <c r="G124" s="412">
        <v>114.69</v>
      </c>
      <c r="H124" s="412">
        <v>114.69</v>
      </c>
      <c r="I124" s="412">
        <v>114.69</v>
      </c>
      <c r="J124" s="501">
        <f t="shared" si="58"/>
        <v>0</v>
      </c>
      <c r="K124" s="501">
        <f t="shared" si="59"/>
        <v>100</v>
      </c>
      <c r="L124" s="365"/>
      <c r="M124" s="385"/>
      <c r="O124" s="814"/>
      <c r="P124" s="814"/>
      <c r="Q124" s="837"/>
    </row>
    <row r="125" spans="1:17" s="340" customFormat="1">
      <c r="A125" s="815"/>
      <c r="B125" s="816" t="s">
        <v>645</v>
      </c>
      <c r="C125" s="815" t="s">
        <v>157</v>
      </c>
      <c r="D125" s="527"/>
      <c r="E125" s="412">
        <f>+E124*E123/10</f>
        <v>6479.9849999999997</v>
      </c>
      <c r="F125" s="412">
        <v>0</v>
      </c>
      <c r="G125" s="412">
        <f>+G124*G123/10</f>
        <v>6571.7369999999992</v>
      </c>
      <c r="H125" s="412">
        <f>+H124*H123/10</f>
        <v>6571.7369999999992</v>
      </c>
      <c r="I125" s="412">
        <v>6571.7369999999992</v>
      </c>
      <c r="J125" s="501">
        <f t="shared" si="58"/>
        <v>0</v>
      </c>
      <c r="K125" s="501">
        <f t="shared" si="59"/>
        <v>101.41592920353982</v>
      </c>
      <c r="L125" s="365"/>
      <c r="M125" s="385"/>
    </row>
    <row r="126" spans="1:17" s="337" customFormat="1">
      <c r="A126" s="805">
        <v>3</v>
      </c>
      <c r="B126" s="856" t="s">
        <v>647</v>
      </c>
      <c r="C126" s="807"/>
      <c r="D126" s="808"/>
      <c r="E126" s="406"/>
      <c r="F126" s="406"/>
      <c r="G126" s="774"/>
      <c r="H126" s="774"/>
      <c r="I126" s="406"/>
      <c r="J126" s="435" t="str">
        <f>IF(LEN($C126)=0," ",#REF!/#REF!*100)</f>
        <v xml:space="preserve"> </v>
      </c>
      <c r="K126" s="435" t="str">
        <f>IF(LEN($C126)=0," ",#REF!/$E126)</f>
        <v xml:space="preserve"> </v>
      </c>
      <c r="L126" s="365"/>
      <c r="M126" s="369"/>
      <c r="O126" s="857"/>
    </row>
    <row r="127" spans="1:17" s="340" customFormat="1" ht="19.5">
      <c r="A127" s="834"/>
      <c r="B127" s="816" t="s">
        <v>643</v>
      </c>
      <c r="C127" s="835" t="s">
        <v>29</v>
      </c>
      <c r="D127" s="527">
        <v>250</v>
      </c>
      <c r="E127" s="412">
        <v>369</v>
      </c>
      <c r="F127" s="412">
        <v>200</v>
      </c>
      <c r="G127" s="768">
        <v>270</v>
      </c>
      <c r="H127" s="768">
        <f>G127</f>
        <v>270</v>
      </c>
      <c r="I127" s="412">
        <v>369</v>
      </c>
      <c r="J127" s="501">
        <f t="shared" ref="J127:J129" si="60">IF(LEN(D127)=0,0,G127/D127*100)</f>
        <v>108</v>
      </c>
      <c r="K127" s="501">
        <f t="shared" ref="K127:K129" si="61">IF(LEN(E127)=0,0,G127/E127*100)</f>
        <v>73.170731707317074</v>
      </c>
      <c r="L127" s="365"/>
      <c r="M127" s="385"/>
      <c r="O127" s="838"/>
    </row>
    <row r="128" spans="1:17" s="340" customFormat="1" ht="19.5">
      <c r="A128" s="834"/>
      <c r="B128" s="816" t="s">
        <v>644</v>
      </c>
      <c r="C128" s="815" t="s">
        <v>684</v>
      </c>
      <c r="D128" s="527">
        <v>100</v>
      </c>
      <c r="E128" s="412">
        <v>88.45</v>
      </c>
      <c r="F128" s="412">
        <v>88</v>
      </c>
      <c r="G128" s="768">
        <v>88</v>
      </c>
      <c r="H128" s="768">
        <v>88</v>
      </c>
      <c r="I128" s="412">
        <v>88.45</v>
      </c>
      <c r="J128" s="501">
        <f t="shared" si="60"/>
        <v>88</v>
      </c>
      <c r="K128" s="501">
        <f t="shared" si="61"/>
        <v>99.491237987563593</v>
      </c>
      <c r="L128" s="365"/>
      <c r="M128" s="385"/>
    </row>
    <row r="129" spans="1:15" s="340" customFormat="1" ht="19.5">
      <c r="A129" s="834"/>
      <c r="B129" s="816" t="s">
        <v>645</v>
      </c>
      <c r="C129" s="815" t="s">
        <v>157</v>
      </c>
      <c r="D129" s="527">
        <f t="shared" ref="D129" si="62">+D128*D127/10</f>
        <v>2500</v>
      </c>
      <c r="E129" s="412">
        <f>+E128*E127/10</f>
        <v>3263.8049999999998</v>
      </c>
      <c r="F129" s="412">
        <v>1760</v>
      </c>
      <c r="G129" s="768">
        <f t="shared" ref="G129:H129" si="63">+G128*G127/10</f>
        <v>2376</v>
      </c>
      <c r="H129" s="768">
        <f t="shared" si="63"/>
        <v>2376</v>
      </c>
      <c r="I129" s="412">
        <v>3263.8049999999998</v>
      </c>
      <c r="J129" s="501">
        <f t="shared" si="60"/>
        <v>95.04</v>
      </c>
      <c r="K129" s="501">
        <f t="shared" si="61"/>
        <v>72.798466820168485</v>
      </c>
      <c r="L129" s="365"/>
      <c r="M129" s="385"/>
    </row>
    <row r="130" spans="1:15" s="337" customFormat="1">
      <c r="A130" s="805">
        <v>4</v>
      </c>
      <c r="B130" s="856" t="s">
        <v>646</v>
      </c>
      <c r="C130" s="853"/>
      <c r="D130" s="583"/>
      <c r="E130" s="406"/>
      <c r="F130" s="406"/>
      <c r="G130" s="774"/>
      <c r="H130" s="774"/>
      <c r="I130" s="406"/>
      <c r="J130" s="435" t="str">
        <f>IF(LEN($C130)=0," ",#REF!/#REF!*100)</f>
        <v xml:space="preserve"> </v>
      </c>
      <c r="K130" s="435" t="str">
        <f>IF(LEN($C130)=0," ",#REF!/$E130)</f>
        <v xml:space="preserve"> </v>
      </c>
      <c r="L130" s="365"/>
      <c r="M130" s="369"/>
    </row>
    <row r="131" spans="1:15" s="337" customFormat="1">
      <c r="A131" s="805"/>
      <c r="B131" s="816" t="s">
        <v>643</v>
      </c>
      <c r="C131" s="853" t="s">
        <v>29</v>
      </c>
      <c r="D131" s="501">
        <v>143</v>
      </c>
      <c r="E131" s="406">
        <v>208</v>
      </c>
      <c r="F131" s="406">
        <v>188.2</v>
      </c>
      <c r="G131" s="776">
        <v>188.2</v>
      </c>
      <c r="H131" s="776">
        <f>G131</f>
        <v>188.2</v>
      </c>
      <c r="I131" s="406">
        <v>208</v>
      </c>
      <c r="J131" s="501">
        <f t="shared" ref="J131:J132" si="64">IF(LEN(D131)=0,0,G131/D131*100)</f>
        <v>131.6083916083916</v>
      </c>
      <c r="K131" s="501">
        <f t="shared" ref="K131:K132" si="65">IF(LEN(E131)=0,0,G131/E131*100)</f>
        <v>90.480769230769226</v>
      </c>
      <c r="L131" s="365"/>
      <c r="M131" s="366"/>
    </row>
    <row r="132" spans="1:15" s="337" customFormat="1">
      <c r="A132" s="805"/>
      <c r="B132" s="816" t="s">
        <v>645</v>
      </c>
      <c r="C132" s="853" t="s">
        <v>157</v>
      </c>
      <c r="D132" s="421">
        <v>230</v>
      </c>
      <c r="E132" s="406">
        <v>234</v>
      </c>
      <c r="F132" s="406"/>
      <c r="G132" s="774"/>
      <c r="H132" s="774"/>
      <c r="I132" s="406">
        <v>234</v>
      </c>
      <c r="J132" s="501">
        <f t="shared" si="64"/>
        <v>0</v>
      </c>
      <c r="K132" s="501">
        <f t="shared" si="65"/>
        <v>0</v>
      </c>
      <c r="L132" s="365"/>
      <c r="M132" s="366"/>
    </row>
    <row r="133" spans="1:15" s="338" customFormat="1">
      <c r="A133" s="809">
        <v>5</v>
      </c>
      <c r="B133" s="810" t="s">
        <v>656</v>
      </c>
      <c r="C133" s="809"/>
      <c r="D133" s="813"/>
      <c r="E133" s="405"/>
      <c r="F133" s="405"/>
      <c r="G133" s="773"/>
      <c r="H133" s="773"/>
      <c r="I133" s="405"/>
      <c r="J133" s="435" t="str">
        <f>IF(LEN($C133)=0," ",#REF!/#REF!*100)</f>
        <v xml:space="preserve"> </v>
      </c>
      <c r="K133" s="435" t="str">
        <f>IF(LEN($C133)=0," ",#REF!/$E133)</f>
        <v xml:space="preserve"> </v>
      </c>
      <c r="L133" s="365"/>
      <c r="M133" s="369"/>
    </row>
    <row r="134" spans="1:15" s="340" customFormat="1" ht="19.5">
      <c r="A134" s="847"/>
      <c r="B134" s="816" t="s">
        <v>643</v>
      </c>
      <c r="C134" s="848" t="s">
        <v>29</v>
      </c>
      <c r="D134" s="546">
        <v>270</v>
      </c>
      <c r="E134" s="412">
        <v>280</v>
      </c>
      <c r="F134" s="412">
        <v>280</v>
      </c>
      <c r="G134" s="768">
        <v>280</v>
      </c>
      <c r="H134" s="768">
        <f>G134</f>
        <v>280</v>
      </c>
      <c r="I134" s="412">
        <v>280</v>
      </c>
      <c r="J134" s="501">
        <f t="shared" ref="J134:J137" si="66">IF(LEN(D134)=0,0,G134/D134*100)</f>
        <v>103.7037037037037</v>
      </c>
      <c r="K134" s="501">
        <f t="shared" ref="K134:K137" si="67">IF(LEN(E134)=0,0,G134/E134*100)</f>
        <v>100</v>
      </c>
      <c r="L134" s="365"/>
      <c r="M134" s="385"/>
    </row>
    <row r="135" spans="1:15" s="340" customFormat="1">
      <c r="A135" s="815"/>
      <c r="B135" s="816" t="s">
        <v>653</v>
      </c>
      <c r="C135" s="815" t="s">
        <v>29</v>
      </c>
      <c r="D135" s="527">
        <v>5</v>
      </c>
      <c r="E135" s="412">
        <v>5</v>
      </c>
      <c r="F135" s="412">
        <v>5</v>
      </c>
      <c r="G135" s="768">
        <v>5</v>
      </c>
      <c r="H135" s="768">
        <v>5</v>
      </c>
      <c r="I135" s="412">
        <v>5</v>
      </c>
      <c r="J135" s="501">
        <f t="shared" si="66"/>
        <v>100</v>
      </c>
      <c r="K135" s="501">
        <f t="shared" si="67"/>
        <v>100</v>
      </c>
      <c r="L135" s="365"/>
      <c r="M135" s="385"/>
    </row>
    <row r="136" spans="1:15" s="340" customFormat="1">
      <c r="A136" s="815"/>
      <c r="B136" s="816" t="s">
        <v>645</v>
      </c>
      <c r="C136" s="815" t="s">
        <v>157</v>
      </c>
      <c r="D136" s="527">
        <v>140</v>
      </c>
      <c r="E136" s="412">
        <v>160</v>
      </c>
      <c r="F136" s="412">
        <v>160</v>
      </c>
      <c r="G136" s="768">
        <v>160</v>
      </c>
      <c r="H136" s="768">
        <v>160</v>
      </c>
      <c r="I136" s="412">
        <v>160</v>
      </c>
      <c r="J136" s="501">
        <f t="shared" si="66"/>
        <v>114.28571428571428</v>
      </c>
      <c r="K136" s="501">
        <f t="shared" si="67"/>
        <v>100</v>
      </c>
      <c r="L136" s="365"/>
      <c r="M136" s="385"/>
    </row>
    <row r="137" spans="1:15" s="338" customFormat="1" ht="37.5">
      <c r="A137" s="805">
        <v>6</v>
      </c>
      <c r="B137" s="856" t="s">
        <v>648</v>
      </c>
      <c r="C137" s="809" t="s">
        <v>29</v>
      </c>
      <c r="D137" s="813"/>
      <c r="E137" s="405">
        <v>90</v>
      </c>
      <c r="F137" s="405"/>
      <c r="G137" s="773"/>
      <c r="H137" s="773"/>
      <c r="I137" s="405">
        <v>90</v>
      </c>
      <c r="J137" s="520">
        <f t="shared" si="66"/>
        <v>0</v>
      </c>
      <c r="K137" s="520">
        <f t="shared" si="67"/>
        <v>0</v>
      </c>
      <c r="L137" s="376"/>
      <c r="M137" s="369"/>
    </row>
    <row r="138" spans="1:15" s="338" customFormat="1">
      <c r="A138" s="805" t="s">
        <v>88</v>
      </c>
      <c r="B138" s="806" t="s">
        <v>192</v>
      </c>
      <c r="C138" s="805"/>
      <c r="D138" s="858"/>
      <c r="E138" s="405"/>
      <c r="F138" s="405"/>
      <c r="G138" s="773"/>
      <c r="H138" s="773"/>
      <c r="I138" s="405"/>
      <c r="J138" s="518" t="str">
        <f>IF(LEN($C138)=0," ",#REF!/#REF!*100)</f>
        <v xml:space="preserve"> </v>
      </c>
      <c r="K138" s="518" t="str">
        <f>IF(LEN($C138)=0," ",#REF!/$E138)</f>
        <v xml:space="preserve"> </v>
      </c>
      <c r="L138" s="376"/>
      <c r="M138" s="369"/>
      <c r="O138" s="859"/>
    </row>
    <row r="139" spans="1:15" s="338" customFormat="1">
      <c r="A139" s="805">
        <v>1</v>
      </c>
      <c r="B139" s="806" t="s">
        <v>868</v>
      </c>
      <c r="C139" s="805"/>
      <c r="D139" s="858"/>
      <c r="E139" s="405">
        <f>SUM(E140:E142)</f>
        <v>65835</v>
      </c>
      <c r="F139" s="405">
        <f t="shared" ref="F139:G139" si="68">SUM(F140:F142)</f>
        <v>60537</v>
      </c>
      <c r="G139" s="773">
        <f t="shared" si="68"/>
        <v>67523</v>
      </c>
      <c r="H139" s="912">
        <f>SUM(H140:H142)</f>
        <v>49754</v>
      </c>
      <c r="I139" s="405">
        <f t="shared" ref="I139" si="69">SUM(I140:I142)</f>
        <v>65835</v>
      </c>
      <c r="J139" s="520">
        <f t="shared" ref="J139" si="70">IF(LEN(D139)=0,0,G139/D139*100)</f>
        <v>0</v>
      </c>
      <c r="K139" s="520">
        <f t="shared" ref="K139" si="71">IF(LEN(E139)=0,0,G139/E139*100)</f>
        <v>102.56398572188046</v>
      </c>
      <c r="L139" s="376"/>
      <c r="M139" s="369"/>
      <c r="O139" s="455"/>
    </row>
    <row r="140" spans="1:15" s="337" customFormat="1">
      <c r="A140" s="807"/>
      <c r="B140" s="860" t="s">
        <v>657</v>
      </c>
      <c r="C140" s="807" t="s">
        <v>195</v>
      </c>
      <c r="D140" s="421">
        <v>15925</v>
      </c>
      <c r="E140" s="406">
        <v>16318</v>
      </c>
      <c r="F140" s="406">
        <v>15974</v>
      </c>
      <c r="G140" s="774">
        <v>15974</v>
      </c>
      <c r="H140" s="913">
        <v>14831</v>
      </c>
      <c r="I140" s="406">
        <v>16318</v>
      </c>
      <c r="J140" s="501">
        <f t="shared" ref="J140:J146" si="72">IF(LEN(D140)=0,0,G140/D140*100)</f>
        <v>100.30769230769229</v>
      </c>
      <c r="K140" s="501">
        <f t="shared" ref="K140:K146" si="73">IF(LEN(E140)=0,0,G140/E140*100)</f>
        <v>97.891898516975118</v>
      </c>
      <c r="L140" s="365"/>
      <c r="M140" s="366"/>
    </row>
    <row r="141" spans="1:15" s="337" customFormat="1">
      <c r="A141" s="807"/>
      <c r="B141" s="860" t="s">
        <v>658</v>
      </c>
      <c r="C141" s="807" t="s">
        <v>195</v>
      </c>
      <c r="D141" s="421">
        <v>5850</v>
      </c>
      <c r="E141" s="406">
        <v>6067</v>
      </c>
      <c r="F141" s="406">
        <v>5820</v>
      </c>
      <c r="G141" s="774">
        <v>5817</v>
      </c>
      <c r="H141" s="914">
        <v>5566</v>
      </c>
      <c r="I141" s="406">
        <v>6067</v>
      </c>
      <c r="J141" s="501">
        <f t="shared" si="72"/>
        <v>99.435897435897431</v>
      </c>
      <c r="K141" s="501">
        <f t="shared" si="73"/>
        <v>95.879347288610518</v>
      </c>
      <c r="L141" s="365"/>
      <c r="M141" s="366"/>
    </row>
    <row r="142" spans="1:15" s="337" customFormat="1">
      <c r="A142" s="807"/>
      <c r="B142" s="860" t="s">
        <v>659</v>
      </c>
      <c r="C142" s="807" t="s">
        <v>195</v>
      </c>
      <c r="D142" s="421">
        <v>39654</v>
      </c>
      <c r="E142" s="406">
        <v>43450</v>
      </c>
      <c r="F142" s="406">
        <v>38743</v>
      </c>
      <c r="G142" s="774">
        <v>45732</v>
      </c>
      <c r="H142" s="915">
        <v>29357</v>
      </c>
      <c r="I142" s="406">
        <v>43450</v>
      </c>
      <c r="J142" s="501">
        <f t="shared" si="72"/>
        <v>115.32758359812377</v>
      </c>
      <c r="K142" s="501">
        <f t="shared" si="73"/>
        <v>105.25201380897585</v>
      </c>
      <c r="L142" s="365"/>
      <c r="M142" s="366"/>
    </row>
    <row r="143" spans="1:15" s="338" customFormat="1">
      <c r="A143" s="805">
        <v>2</v>
      </c>
      <c r="B143" s="861" t="s">
        <v>660</v>
      </c>
      <c r="C143" s="805" t="s">
        <v>24</v>
      </c>
      <c r="D143" s="858"/>
      <c r="E143" s="624">
        <v>7.5</v>
      </c>
      <c r="F143" s="624"/>
      <c r="G143" s="777"/>
      <c r="H143" s="777"/>
      <c r="I143" s="624">
        <v>7.4997550700499573</v>
      </c>
      <c r="J143" s="520">
        <f t="shared" si="72"/>
        <v>0</v>
      </c>
      <c r="K143" s="520">
        <f t="shared" si="73"/>
        <v>0</v>
      </c>
      <c r="L143" s="376"/>
      <c r="M143" s="369"/>
    </row>
    <row r="144" spans="1:15" s="338" customFormat="1">
      <c r="A144" s="805">
        <v>3</v>
      </c>
      <c r="B144" s="856" t="s">
        <v>661</v>
      </c>
      <c r="C144" s="862" t="s">
        <v>201</v>
      </c>
      <c r="D144" s="520">
        <v>220</v>
      </c>
      <c r="E144" s="405">
        <v>233</v>
      </c>
      <c r="F144" s="405">
        <v>239</v>
      </c>
      <c r="G144" s="778">
        <v>230.6</v>
      </c>
      <c r="H144" s="778"/>
      <c r="I144" s="405">
        <v>233</v>
      </c>
      <c r="J144" s="520">
        <f t="shared" si="72"/>
        <v>104.81818181818181</v>
      </c>
      <c r="K144" s="520">
        <f t="shared" si="73"/>
        <v>98.969957081545061</v>
      </c>
      <c r="L144" s="376"/>
      <c r="M144" s="369"/>
    </row>
    <row r="145" spans="1:15" s="338" customFormat="1">
      <c r="A145" s="862">
        <v>4</v>
      </c>
      <c r="B145" s="856" t="s">
        <v>203</v>
      </c>
      <c r="C145" s="862" t="s">
        <v>662</v>
      </c>
      <c r="D145" s="863">
        <v>1.2</v>
      </c>
      <c r="E145" s="409">
        <v>2.5</v>
      </c>
      <c r="F145" s="409"/>
      <c r="G145" s="778"/>
      <c r="H145" s="778"/>
      <c r="I145" s="409">
        <v>2.5</v>
      </c>
      <c r="J145" s="520">
        <f t="shared" si="72"/>
        <v>0</v>
      </c>
      <c r="K145" s="520">
        <f t="shared" si="73"/>
        <v>0</v>
      </c>
      <c r="L145" s="376"/>
      <c r="M145" s="369"/>
    </row>
    <row r="146" spans="1:15" s="340" customFormat="1" ht="19.5">
      <c r="A146" s="864"/>
      <c r="B146" s="865" t="s">
        <v>663</v>
      </c>
      <c r="C146" s="866" t="str">
        <f>+C145</f>
        <v>Nghìn Tấn</v>
      </c>
      <c r="D146" s="867">
        <v>0.8</v>
      </c>
      <c r="E146" s="417">
        <v>1.8</v>
      </c>
      <c r="F146" s="444">
        <v>1.69</v>
      </c>
      <c r="G146" s="779">
        <v>1.69</v>
      </c>
      <c r="H146" s="779"/>
      <c r="I146" s="444">
        <v>1.8</v>
      </c>
      <c r="J146" s="501">
        <f t="shared" si="72"/>
        <v>211.24999999999997</v>
      </c>
      <c r="K146" s="501">
        <f t="shared" si="73"/>
        <v>93.888888888888886</v>
      </c>
      <c r="L146" s="365"/>
      <c r="M146" s="385"/>
    </row>
    <row r="147" spans="1:15" s="337" customFormat="1">
      <c r="A147" s="805" t="s">
        <v>186</v>
      </c>
      <c r="B147" s="806" t="s">
        <v>204</v>
      </c>
      <c r="C147" s="807"/>
      <c r="D147" s="808"/>
      <c r="E147" s="406"/>
      <c r="F147" s="406"/>
      <c r="G147" s="406"/>
      <c r="H147" s="406"/>
      <c r="I147" s="406"/>
      <c r="J147" s="435" t="str">
        <f>IF(LEN($C147)=0," ",#REF!/#REF!*100)</f>
        <v xml:space="preserve"> </v>
      </c>
      <c r="K147" s="435" t="str">
        <f>IF(LEN($C147)=0," ",#REF!/$E147)</f>
        <v xml:space="preserve"> </v>
      </c>
      <c r="L147" s="365"/>
      <c r="M147" s="366"/>
    </row>
    <row r="148" spans="1:15" s="337" customFormat="1">
      <c r="A148" s="850"/>
      <c r="B148" s="868" t="s">
        <v>665</v>
      </c>
      <c r="C148" s="850" t="s">
        <v>29</v>
      </c>
      <c r="D148" s="507">
        <v>175.97</v>
      </c>
      <c r="E148" s="406">
        <v>184</v>
      </c>
      <c r="F148" s="406">
        <v>178.7</v>
      </c>
      <c r="G148" s="776">
        <v>178.7</v>
      </c>
      <c r="H148" s="776">
        <f>G148</f>
        <v>178.7</v>
      </c>
      <c r="I148" s="406">
        <v>184</v>
      </c>
      <c r="J148" s="501">
        <f t="shared" ref="J148:J153" si="74">IF(LEN(D148)=0,0,G148/D148*100)</f>
        <v>101.55140080695573</v>
      </c>
      <c r="K148" s="501">
        <f t="shared" ref="K148:K153" si="75">IF(LEN(E148)=0,0,G148/E148*100)</f>
        <v>97.119565217391298</v>
      </c>
      <c r="L148" s="365"/>
      <c r="M148" s="366"/>
    </row>
    <row r="149" spans="1:15" s="337" customFormat="1">
      <c r="A149" s="850"/>
      <c r="B149" s="868" t="s">
        <v>664</v>
      </c>
      <c r="C149" s="850" t="s">
        <v>157</v>
      </c>
      <c r="D149" s="421">
        <v>250</v>
      </c>
      <c r="E149" s="406">
        <v>556</v>
      </c>
      <c r="F149" s="440">
        <v>258</v>
      </c>
      <c r="G149" s="780">
        <f>SUM(G150:G151)</f>
        <v>387</v>
      </c>
      <c r="H149" s="776">
        <f t="shared" ref="H149:H151" si="76">G149</f>
        <v>387</v>
      </c>
      <c r="I149" s="440">
        <v>556</v>
      </c>
      <c r="J149" s="501">
        <f t="shared" si="74"/>
        <v>154.80000000000001</v>
      </c>
      <c r="K149" s="501">
        <f t="shared" si="75"/>
        <v>69.60431654676259</v>
      </c>
      <c r="L149" s="365"/>
      <c r="M149" s="366"/>
    </row>
    <row r="150" spans="1:15" s="340" customFormat="1">
      <c r="A150" s="848"/>
      <c r="B150" s="869" t="s">
        <v>666</v>
      </c>
      <c r="C150" s="848" t="s">
        <v>157</v>
      </c>
      <c r="D150" s="527">
        <v>230</v>
      </c>
      <c r="E150" s="412">
        <v>362</v>
      </c>
      <c r="F150" s="438">
        <v>248</v>
      </c>
      <c r="G150" s="770">
        <v>372</v>
      </c>
      <c r="H150" s="776">
        <f t="shared" si="76"/>
        <v>372</v>
      </c>
      <c r="I150" s="438">
        <v>362</v>
      </c>
      <c r="J150" s="501">
        <f t="shared" si="74"/>
        <v>161.7391304347826</v>
      </c>
      <c r="K150" s="501">
        <f t="shared" si="75"/>
        <v>102.76243093922652</v>
      </c>
      <c r="L150" s="365"/>
      <c r="M150" s="385"/>
    </row>
    <row r="151" spans="1:15" s="340" customFormat="1">
      <c r="A151" s="815"/>
      <c r="B151" s="870" t="s">
        <v>667</v>
      </c>
      <c r="C151" s="815" t="s">
        <v>157</v>
      </c>
      <c r="D151" s="527">
        <v>20</v>
      </c>
      <c r="E151" s="412">
        <v>194</v>
      </c>
      <c r="F151" s="438">
        <v>10</v>
      </c>
      <c r="G151" s="770">
        <v>15</v>
      </c>
      <c r="H151" s="776">
        <f t="shared" si="76"/>
        <v>15</v>
      </c>
      <c r="I151" s="438">
        <v>194</v>
      </c>
      <c r="J151" s="501">
        <f t="shared" si="74"/>
        <v>75</v>
      </c>
      <c r="K151" s="501">
        <f>IF(LEN(E151)=0,0,G151/E151*100)</f>
        <v>7.731958762886598</v>
      </c>
      <c r="L151" s="365"/>
      <c r="M151" s="385"/>
    </row>
    <row r="152" spans="1:15" s="340" customFormat="1">
      <c r="A152" s="815"/>
      <c r="B152" s="870" t="s">
        <v>919</v>
      </c>
      <c r="C152" s="815" t="s">
        <v>157</v>
      </c>
      <c r="D152" s="831"/>
      <c r="E152" s="412"/>
      <c r="F152" s="412"/>
      <c r="G152" s="768"/>
      <c r="H152" s="768"/>
      <c r="I152" s="412"/>
      <c r="J152" s="501">
        <f t="shared" si="74"/>
        <v>0</v>
      </c>
      <c r="K152" s="501">
        <f t="shared" si="75"/>
        <v>0</v>
      </c>
      <c r="L152" s="365"/>
      <c r="M152" s="385"/>
    </row>
    <row r="153" spans="1:15" s="337" customFormat="1">
      <c r="A153" s="853"/>
      <c r="B153" s="871" t="s">
        <v>835</v>
      </c>
      <c r="C153" s="853" t="s">
        <v>836</v>
      </c>
      <c r="D153" s="499">
        <v>4</v>
      </c>
      <c r="E153" s="406"/>
      <c r="F153" s="406"/>
      <c r="G153" s="774"/>
      <c r="H153" s="774"/>
      <c r="I153" s="406"/>
      <c r="J153" s="501">
        <f t="shared" si="74"/>
        <v>0</v>
      </c>
      <c r="K153" s="501">
        <f t="shared" si="75"/>
        <v>0</v>
      </c>
      <c r="L153" s="365"/>
      <c r="M153" s="366"/>
    </row>
    <row r="154" spans="1:15" s="337" customFormat="1">
      <c r="A154" s="853"/>
      <c r="B154" s="871" t="s">
        <v>937</v>
      </c>
      <c r="C154" s="853" t="s">
        <v>938</v>
      </c>
      <c r="D154" s="499">
        <v>194</v>
      </c>
      <c r="E154" s="406">
        <v>232</v>
      </c>
      <c r="F154" s="441">
        <v>162</v>
      </c>
      <c r="G154" s="781">
        <v>237</v>
      </c>
      <c r="H154" s="781">
        <f>G154</f>
        <v>237</v>
      </c>
      <c r="I154" s="441">
        <v>237</v>
      </c>
      <c r="J154" s="501">
        <f t="shared" ref="J154" si="77">IF(LEN(D154)=0,0,G154/D154*100)</f>
        <v>122.16494845360826</v>
      </c>
      <c r="K154" s="501">
        <f>IF(LEN(E154)=0,0,G154/E154*100)</f>
        <v>102.15517241379311</v>
      </c>
      <c r="L154" s="365"/>
      <c r="M154" s="366"/>
    </row>
    <row r="155" spans="1:15" s="340" customFormat="1">
      <c r="A155" s="815"/>
      <c r="B155" s="871" t="s">
        <v>837</v>
      </c>
      <c r="C155" s="815" t="s">
        <v>838</v>
      </c>
      <c r="D155" s="546"/>
      <c r="E155" s="412">
        <v>25520</v>
      </c>
      <c r="F155" s="441"/>
      <c r="G155" s="439">
        <f t="shared" ref="G155:H155" si="78">G154*110</f>
        <v>26070</v>
      </c>
      <c r="H155" s="439">
        <f t="shared" si="78"/>
        <v>26070</v>
      </c>
      <c r="I155" s="439">
        <f>I154*110</f>
        <v>26070</v>
      </c>
      <c r="J155" s="501">
        <f t="shared" ref="J155" si="79">IF(LEN(D155)=0,0,G155/D155*100)</f>
        <v>0</v>
      </c>
      <c r="K155" s="501">
        <f t="shared" ref="K155" si="80">IF(LEN(E155)=0,0,G155/E155*100)</f>
        <v>102.15517241379311</v>
      </c>
      <c r="L155" s="365"/>
      <c r="M155" s="385"/>
      <c r="N155" s="956"/>
    </row>
    <row r="156" spans="1:15" s="338" customFormat="1">
      <c r="A156" s="508" t="s">
        <v>191</v>
      </c>
      <c r="B156" s="379" t="s">
        <v>210</v>
      </c>
      <c r="C156" s="508"/>
      <c r="D156" s="509"/>
      <c r="E156" s="405"/>
      <c r="F156" s="405"/>
      <c r="G156" s="773"/>
      <c r="H156" s="773"/>
      <c r="I156" s="405"/>
      <c r="J156" s="518" t="str">
        <f>IF(LEN($C156)=0," ",#REF!/#REF!*100)</f>
        <v xml:space="preserve"> </v>
      </c>
      <c r="K156" s="518" t="str">
        <f>IF(LEN($C156)=0," ",#REF!/$E156)</f>
        <v xml:space="preserve"> </v>
      </c>
      <c r="L156" s="376"/>
      <c r="M156" s="369"/>
    </row>
    <row r="157" spans="1:15" s="338" customFormat="1">
      <c r="A157" s="872">
        <v>1</v>
      </c>
      <c r="B157" s="873" t="s">
        <v>129</v>
      </c>
      <c r="C157" s="872" t="s">
        <v>24</v>
      </c>
      <c r="D157" s="874">
        <v>34</v>
      </c>
      <c r="E157" s="405">
        <v>34.5</v>
      </c>
      <c r="F157" s="442">
        <v>34.5</v>
      </c>
      <c r="G157" s="782">
        <v>34.5</v>
      </c>
      <c r="H157" s="782">
        <f>G157</f>
        <v>34.5</v>
      </c>
      <c r="I157" s="442">
        <v>34.5</v>
      </c>
      <c r="J157" s="520">
        <f t="shared" ref="J157:J158" si="81">IF(LEN(D157)=0,0,G157/D157*100)</f>
        <v>101.47058823529412</v>
      </c>
      <c r="K157" s="520">
        <f t="shared" ref="K157:K158" si="82">IF(LEN(E157)=0,0,G157/E157*100)</f>
        <v>100</v>
      </c>
      <c r="L157" s="376"/>
      <c r="M157" s="369"/>
    </row>
    <row r="158" spans="1:15" s="338" customFormat="1">
      <c r="A158" s="872">
        <v>2</v>
      </c>
      <c r="B158" s="379" t="s">
        <v>668</v>
      </c>
      <c r="C158" s="508" t="s">
        <v>29</v>
      </c>
      <c r="D158" s="509"/>
      <c r="E158" s="405">
        <v>29738</v>
      </c>
      <c r="F158" s="442"/>
      <c r="G158" s="783"/>
      <c r="H158" s="782">
        <f t="shared" ref="H158:H159" si="83">G158</f>
        <v>0</v>
      </c>
      <c r="I158" s="442">
        <v>29738</v>
      </c>
      <c r="J158" s="520">
        <f t="shared" si="81"/>
        <v>0</v>
      </c>
      <c r="K158" s="520">
        <f t="shared" si="82"/>
        <v>0</v>
      </c>
      <c r="L158" s="376"/>
      <c r="M158" s="369"/>
      <c r="O158" s="455"/>
    </row>
    <row r="159" spans="1:15" s="339" customFormat="1" ht="19.5">
      <c r="A159" s="875"/>
      <c r="B159" s="876" t="s">
        <v>652</v>
      </c>
      <c r="C159" s="547"/>
      <c r="D159" s="584">
        <v>210</v>
      </c>
      <c r="E159" s="555">
        <v>100</v>
      </c>
      <c r="F159" s="443"/>
      <c r="G159" s="771">
        <f t="shared" ref="G159" si="84">G163</f>
        <v>100</v>
      </c>
      <c r="H159" s="782">
        <f t="shared" si="83"/>
        <v>100</v>
      </c>
      <c r="I159" s="443">
        <v>100</v>
      </c>
      <c r="J159" s="877" t="str">
        <f>IF(LEN($C159)=0," ",#REF!/#REF!*100)</f>
        <v xml:space="preserve"> </v>
      </c>
      <c r="K159" s="877" t="str">
        <f>IF(LEN($C159)=0," ",#REF!/$E159)</f>
        <v xml:space="preserve"> </v>
      </c>
      <c r="L159" s="552"/>
      <c r="M159" s="382"/>
      <c r="O159" s="842"/>
    </row>
    <row r="160" spans="1:15" s="337" customFormat="1">
      <c r="A160" s="878"/>
      <c r="B160" s="386" t="s">
        <v>669</v>
      </c>
      <c r="C160" s="363" t="s">
        <v>29</v>
      </c>
      <c r="D160" s="499"/>
      <c r="E160" s="406"/>
      <c r="F160" s="406"/>
      <c r="G160" s="774"/>
      <c r="H160" s="774"/>
      <c r="I160" s="406"/>
      <c r="J160" s="501">
        <f t="shared" ref="J160:J179" si="85">IF(LEN(D160)=0,0,G160/D160*100)</f>
        <v>0</v>
      </c>
      <c r="K160" s="501">
        <f t="shared" ref="K160:K179" si="86">IF(LEN(E160)=0,0,G160/E160*100)</f>
        <v>0</v>
      </c>
      <c r="L160" s="365"/>
      <c r="M160" s="366"/>
    </row>
    <row r="161" spans="1:15" s="337" customFormat="1">
      <c r="A161" s="878"/>
      <c r="B161" s="386" t="s">
        <v>670</v>
      </c>
      <c r="C161" s="363" t="s">
        <v>29</v>
      </c>
      <c r="D161" s="499"/>
      <c r="E161" s="406"/>
      <c r="F161" s="406"/>
      <c r="G161" s="774"/>
      <c r="H161" s="774"/>
      <c r="I161" s="406"/>
      <c r="J161" s="501">
        <f t="shared" si="85"/>
        <v>0</v>
      </c>
      <c r="K161" s="501">
        <f t="shared" si="86"/>
        <v>0</v>
      </c>
      <c r="L161" s="365"/>
      <c r="M161" s="366"/>
    </row>
    <row r="162" spans="1:15" s="337" customFormat="1">
      <c r="A162" s="878"/>
      <c r="B162" s="386" t="s">
        <v>672</v>
      </c>
      <c r="C162" s="363" t="s">
        <v>29</v>
      </c>
      <c r="D162" s="499"/>
      <c r="E162" s="406"/>
      <c r="F162" s="406"/>
      <c r="G162" s="774"/>
      <c r="H162" s="774"/>
      <c r="I162" s="406"/>
      <c r="J162" s="501">
        <f t="shared" si="85"/>
        <v>0</v>
      </c>
      <c r="K162" s="501">
        <f t="shared" si="86"/>
        <v>0</v>
      </c>
      <c r="L162" s="365"/>
      <c r="M162" s="366"/>
    </row>
    <row r="163" spans="1:15" s="337" customFormat="1">
      <c r="A163" s="878"/>
      <c r="B163" s="386" t="s">
        <v>671</v>
      </c>
      <c r="C163" s="363" t="str">
        <f>+C162</f>
        <v>Ha</v>
      </c>
      <c r="D163" s="879">
        <v>210</v>
      </c>
      <c r="E163" s="406">
        <v>100</v>
      </c>
      <c r="F163" s="440"/>
      <c r="G163" s="774">
        <f t="shared" ref="G163" si="87">G165</f>
        <v>100</v>
      </c>
      <c r="H163" s="774"/>
      <c r="I163" s="440">
        <v>100</v>
      </c>
      <c r="J163" s="501">
        <f t="shared" si="85"/>
        <v>47.619047619047613</v>
      </c>
      <c r="K163" s="501">
        <f t="shared" si="86"/>
        <v>100</v>
      </c>
      <c r="L163" s="365"/>
      <c r="M163" s="366"/>
    </row>
    <row r="164" spans="1:15" s="337" customFormat="1">
      <c r="A164" s="880"/>
      <c r="B164" s="569" t="s">
        <v>920</v>
      </c>
      <c r="C164" s="504" t="str">
        <f t="shared" ref="C164:C165" si="88">+C163</f>
        <v>Ha</v>
      </c>
      <c r="D164" s="546"/>
      <c r="E164" s="406"/>
      <c r="F164" s="406"/>
      <c r="G164" s="774"/>
      <c r="H164" s="774"/>
      <c r="I164" s="406"/>
      <c r="J164" s="501">
        <f t="shared" si="85"/>
        <v>0</v>
      </c>
      <c r="K164" s="501">
        <f t="shared" si="86"/>
        <v>0</v>
      </c>
      <c r="L164" s="365"/>
      <c r="M164" s="366"/>
    </row>
    <row r="165" spans="1:15" s="340" customFormat="1">
      <c r="A165" s="880"/>
      <c r="B165" s="569" t="s">
        <v>921</v>
      </c>
      <c r="C165" s="504" t="str">
        <f t="shared" si="88"/>
        <v>Ha</v>
      </c>
      <c r="D165" s="546"/>
      <c r="E165" s="412">
        <v>100</v>
      </c>
      <c r="F165" s="440"/>
      <c r="G165" s="780">
        <v>100</v>
      </c>
      <c r="H165" s="780"/>
      <c r="I165" s="440">
        <v>100</v>
      </c>
      <c r="J165" s="501">
        <f t="shared" si="85"/>
        <v>0</v>
      </c>
      <c r="K165" s="501">
        <f t="shared" si="86"/>
        <v>100</v>
      </c>
      <c r="L165" s="365"/>
      <c r="M165" s="385"/>
      <c r="O165" s="820"/>
    </row>
    <row r="166" spans="1:15" s="339" customFormat="1" ht="19.5">
      <c r="A166" s="875"/>
      <c r="B166" s="876" t="s">
        <v>674</v>
      </c>
      <c r="C166" s="547" t="s">
        <v>29</v>
      </c>
      <c r="D166" s="881">
        <f>+D167+D168</f>
        <v>21530</v>
      </c>
      <c r="E166" s="555">
        <f>E167+E168</f>
        <v>21831.85</v>
      </c>
      <c r="F166" s="555">
        <f t="shared" ref="F166:G166" si="89">F167+F168</f>
        <v>21831</v>
      </c>
      <c r="G166" s="771">
        <f t="shared" si="89"/>
        <v>21831</v>
      </c>
      <c r="H166" s="771">
        <f t="shared" ref="H166" si="90">H167+H168</f>
        <v>21831</v>
      </c>
      <c r="I166" s="555">
        <f t="shared" ref="I166" si="91">I167+I168</f>
        <v>21831</v>
      </c>
      <c r="J166" s="584">
        <f t="shared" si="85"/>
        <v>101.39804923362749</v>
      </c>
      <c r="K166" s="584">
        <f t="shared" si="86"/>
        <v>99.996106605715966</v>
      </c>
      <c r="L166" s="552"/>
      <c r="M166" s="382"/>
    </row>
    <row r="167" spans="1:15" s="337" customFormat="1">
      <c r="A167" s="878"/>
      <c r="B167" s="386" t="s">
        <v>669</v>
      </c>
      <c r="C167" s="363" t="s">
        <v>29</v>
      </c>
      <c r="D167" s="421">
        <v>11501</v>
      </c>
      <c r="E167" s="440">
        <v>11600.46</v>
      </c>
      <c r="F167" s="440">
        <v>11600</v>
      </c>
      <c r="G167" s="780">
        <v>11600</v>
      </c>
      <c r="H167" s="780">
        <v>11600</v>
      </c>
      <c r="I167" s="440">
        <v>11600</v>
      </c>
      <c r="J167" s="501">
        <f t="shared" si="85"/>
        <v>100.86079471350318</v>
      </c>
      <c r="K167" s="501">
        <f t="shared" si="86"/>
        <v>99.996034640005661</v>
      </c>
      <c r="L167" s="365"/>
      <c r="M167" s="366"/>
    </row>
    <row r="168" spans="1:15" s="339" customFormat="1" ht="19.5">
      <c r="A168" s="878"/>
      <c r="B168" s="386" t="s">
        <v>670</v>
      </c>
      <c r="C168" s="363" t="s">
        <v>29</v>
      </c>
      <c r="D168" s="421">
        <v>10029</v>
      </c>
      <c r="E168" s="440">
        <v>10231.39</v>
      </c>
      <c r="F168" s="440">
        <v>10231</v>
      </c>
      <c r="G168" s="780">
        <v>10231</v>
      </c>
      <c r="H168" s="780">
        <v>10231</v>
      </c>
      <c r="I168" s="440">
        <v>10231</v>
      </c>
      <c r="J168" s="501">
        <f t="shared" si="85"/>
        <v>102.01415893907668</v>
      </c>
      <c r="K168" s="501">
        <f t="shared" si="86"/>
        <v>99.996188201212149</v>
      </c>
      <c r="L168" s="365"/>
      <c r="M168" s="382"/>
      <c r="O168" s="842"/>
    </row>
    <row r="169" spans="1:15" s="339" customFormat="1" ht="19.5">
      <c r="A169" s="875"/>
      <c r="B169" s="876" t="s">
        <v>675</v>
      </c>
      <c r="C169" s="547" t="s">
        <v>29</v>
      </c>
      <c r="D169" s="881">
        <v>3339</v>
      </c>
      <c r="E169" s="443">
        <f>E170+E171</f>
        <v>3640.71</v>
      </c>
      <c r="F169" s="443">
        <f t="shared" ref="F169:G169" si="92">F170+F171</f>
        <v>3641</v>
      </c>
      <c r="G169" s="784">
        <f t="shared" si="92"/>
        <v>3641</v>
      </c>
      <c r="H169" s="784">
        <f t="shared" ref="H169" si="93">H170+H171</f>
        <v>3641</v>
      </c>
      <c r="I169" s="443">
        <f t="shared" ref="I169" si="94">I170+I171</f>
        <v>3641</v>
      </c>
      <c r="J169" s="584">
        <f t="shared" si="85"/>
        <v>109.04462413896377</v>
      </c>
      <c r="K169" s="584">
        <f t="shared" si="86"/>
        <v>100.00796547926092</v>
      </c>
      <c r="L169" s="552"/>
      <c r="M169" s="382"/>
      <c r="N169" s="882"/>
      <c r="O169" s="842"/>
    </row>
    <row r="170" spans="1:15" s="337" customFormat="1">
      <c r="A170" s="878"/>
      <c r="B170" s="386" t="s">
        <v>670</v>
      </c>
      <c r="C170" s="363" t="s">
        <v>29</v>
      </c>
      <c r="D170" s="421">
        <v>1462</v>
      </c>
      <c r="E170" s="440">
        <v>1570.6599999999999</v>
      </c>
      <c r="F170" s="440">
        <v>1571</v>
      </c>
      <c r="G170" s="780">
        <v>1571</v>
      </c>
      <c r="H170" s="780">
        <v>1571</v>
      </c>
      <c r="I170" s="440">
        <v>1571</v>
      </c>
      <c r="J170" s="501">
        <f t="shared" si="85"/>
        <v>107.45554035567714</v>
      </c>
      <c r="K170" s="501">
        <f t="shared" si="86"/>
        <v>100.02164695096329</v>
      </c>
      <c r="L170" s="365"/>
      <c r="M170" s="366"/>
    </row>
    <row r="171" spans="1:15" s="339" customFormat="1" ht="19.5">
      <c r="A171" s="878"/>
      <c r="B171" s="386" t="s">
        <v>669</v>
      </c>
      <c r="C171" s="363" t="s">
        <v>29</v>
      </c>
      <c r="D171" s="421">
        <v>1877</v>
      </c>
      <c r="E171" s="440">
        <v>2070.0500000000002</v>
      </c>
      <c r="F171" s="440">
        <v>2070</v>
      </c>
      <c r="G171" s="780">
        <v>2070</v>
      </c>
      <c r="H171" s="780">
        <v>2070</v>
      </c>
      <c r="I171" s="440">
        <v>2070</v>
      </c>
      <c r="J171" s="501">
        <f t="shared" si="85"/>
        <v>110.28236547682472</v>
      </c>
      <c r="K171" s="501">
        <f t="shared" si="86"/>
        <v>99.997584599405798</v>
      </c>
      <c r="L171" s="365"/>
      <c r="M171" s="382"/>
    </row>
    <row r="172" spans="1:15" s="339" customFormat="1" ht="19.5">
      <c r="A172" s="875"/>
      <c r="B172" s="876" t="s">
        <v>676</v>
      </c>
      <c r="C172" s="547" t="s">
        <v>29</v>
      </c>
      <c r="D172" s="579">
        <v>2882</v>
      </c>
      <c r="E172" s="555">
        <v>2881.9500000000003</v>
      </c>
      <c r="F172" s="555">
        <v>2882</v>
      </c>
      <c r="G172" s="771">
        <v>2882</v>
      </c>
      <c r="H172" s="771">
        <v>2882</v>
      </c>
      <c r="I172" s="555">
        <v>2882</v>
      </c>
      <c r="J172" s="584">
        <f t="shared" si="85"/>
        <v>100</v>
      </c>
      <c r="K172" s="584">
        <f t="shared" si="86"/>
        <v>100.00173493641458</v>
      </c>
      <c r="L172" s="552"/>
      <c r="M172" s="382"/>
    </row>
    <row r="173" spans="1:15" s="339" customFormat="1" ht="19.5">
      <c r="A173" s="875"/>
      <c r="B173" s="883" t="s">
        <v>673</v>
      </c>
      <c r="C173" s="547" t="s">
        <v>29</v>
      </c>
      <c r="D173" s="579">
        <v>1020</v>
      </c>
      <c r="E173" s="555">
        <v>1020.04</v>
      </c>
      <c r="F173" s="555">
        <v>1020</v>
      </c>
      <c r="G173" s="771">
        <v>1020</v>
      </c>
      <c r="H173" s="771">
        <v>1020</v>
      </c>
      <c r="I173" s="555">
        <v>1020</v>
      </c>
      <c r="J173" s="584">
        <f t="shared" si="85"/>
        <v>100</v>
      </c>
      <c r="K173" s="584">
        <f t="shared" si="86"/>
        <v>99.996078585153526</v>
      </c>
      <c r="L173" s="552"/>
      <c r="M173" s="382"/>
    </row>
    <row r="174" spans="1:15" s="337" customFormat="1" hidden="1">
      <c r="A174" s="872">
        <v>3</v>
      </c>
      <c r="B174" s="884" t="s">
        <v>870</v>
      </c>
      <c r="C174" s="872" t="s">
        <v>29</v>
      </c>
      <c r="D174" s="885"/>
      <c r="E174" s="441">
        <v>23576</v>
      </c>
      <c r="F174" s="441"/>
      <c r="G174" s="781"/>
      <c r="H174" s="781"/>
      <c r="I174" s="441"/>
      <c r="J174" s="501">
        <f t="shared" si="85"/>
        <v>0</v>
      </c>
      <c r="K174" s="501">
        <f t="shared" si="86"/>
        <v>0</v>
      </c>
      <c r="L174" s="365"/>
      <c r="M174" s="366"/>
    </row>
    <row r="175" spans="1:15" s="338" customFormat="1">
      <c r="A175" s="878"/>
      <c r="B175" s="803" t="s">
        <v>685</v>
      </c>
      <c r="C175" s="878" t="s">
        <v>869</v>
      </c>
      <c r="D175" s="886"/>
      <c r="E175" s="464"/>
      <c r="F175" s="464"/>
      <c r="G175" s="785"/>
      <c r="H175" s="785"/>
      <c r="I175" s="464"/>
      <c r="J175" s="501">
        <f t="shared" si="85"/>
        <v>0</v>
      </c>
      <c r="K175" s="501">
        <f t="shared" si="86"/>
        <v>0</v>
      </c>
      <c r="L175" s="365"/>
      <c r="M175" s="369"/>
    </row>
    <row r="176" spans="1:15" s="338" customFormat="1">
      <c r="A176" s="872">
        <v>4</v>
      </c>
      <c r="B176" s="884" t="s">
        <v>922</v>
      </c>
      <c r="C176" s="872" t="s">
        <v>29</v>
      </c>
      <c r="D176" s="885"/>
      <c r="E176" s="442">
        <v>2881.9500000000003</v>
      </c>
      <c r="F176" s="464">
        <v>2882</v>
      </c>
      <c r="G176" s="785">
        <v>2882</v>
      </c>
      <c r="H176" s="785">
        <v>2882</v>
      </c>
      <c r="I176" s="464">
        <v>2882</v>
      </c>
      <c r="J176" s="520">
        <f t="shared" si="85"/>
        <v>0</v>
      </c>
      <c r="K176" s="520">
        <f t="shared" si="86"/>
        <v>100.00173493641458</v>
      </c>
      <c r="L176" s="376"/>
      <c r="M176" s="369"/>
    </row>
    <row r="177" spans="1:13" s="338" customFormat="1">
      <c r="A177" s="872">
        <v>5</v>
      </c>
      <c r="B177" s="884" t="s">
        <v>923</v>
      </c>
      <c r="C177" s="872" t="s">
        <v>29</v>
      </c>
      <c r="D177" s="885"/>
      <c r="E177" s="442">
        <v>1020.04</v>
      </c>
      <c r="F177" s="464">
        <v>1020</v>
      </c>
      <c r="G177" s="785">
        <v>1020</v>
      </c>
      <c r="H177" s="785">
        <v>1020</v>
      </c>
      <c r="I177" s="464">
        <v>1020</v>
      </c>
      <c r="J177" s="520">
        <f t="shared" si="85"/>
        <v>0</v>
      </c>
      <c r="K177" s="520">
        <f t="shared" si="86"/>
        <v>99.996078585153526</v>
      </c>
      <c r="L177" s="376"/>
      <c r="M177" s="369"/>
    </row>
    <row r="178" spans="1:13" s="338" customFormat="1" ht="19.5">
      <c r="A178" s="872">
        <v>6</v>
      </c>
      <c r="B178" s="884" t="s">
        <v>924</v>
      </c>
      <c r="C178" s="872" t="s">
        <v>29</v>
      </c>
      <c r="D178" s="885">
        <v>156</v>
      </c>
      <c r="E178" s="442">
        <v>356.40000000000003</v>
      </c>
      <c r="F178" s="405"/>
      <c r="G178" s="773"/>
      <c r="H178" s="773"/>
      <c r="I178" s="443">
        <v>356</v>
      </c>
      <c r="J178" s="520">
        <f t="shared" si="85"/>
        <v>0</v>
      </c>
      <c r="K178" s="520">
        <f t="shared" si="86"/>
        <v>0</v>
      </c>
      <c r="L178" s="376"/>
      <c r="M178" s="369"/>
    </row>
    <row r="179" spans="1:13" s="339" customFormat="1" ht="19.5" customHeight="1">
      <c r="A179" s="880"/>
      <c r="B179" s="887" t="s">
        <v>925</v>
      </c>
      <c r="C179" s="880" t="s">
        <v>29</v>
      </c>
      <c r="D179" s="463">
        <v>156</v>
      </c>
      <c r="E179" s="412">
        <v>200</v>
      </c>
      <c r="F179" s="412"/>
      <c r="G179" s="768"/>
      <c r="H179" s="768"/>
      <c r="I179" s="441">
        <v>200</v>
      </c>
      <c r="J179" s="501">
        <f t="shared" si="85"/>
        <v>0</v>
      </c>
      <c r="K179" s="501">
        <f t="shared" si="86"/>
        <v>0</v>
      </c>
      <c r="L179" s="381"/>
      <c r="M179" s="382"/>
    </row>
    <row r="180" spans="1:13" s="337" customFormat="1">
      <c r="A180" s="508" t="s">
        <v>308</v>
      </c>
      <c r="B180" s="379" t="s">
        <v>220</v>
      </c>
      <c r="C180" s="508"/>
      <c r="D180" s="509"/>
      <c r="E180" s="406"/>
      <c r="F180" s="406"/>
      <c r="G180" s="774"/>
      <c r="H180" s="774"/>
      <c r="I180" s="406"/>
      <c r="J180" s="435" t="str">
        <f>IF(LEN($C180)=0," ",#REF!/#REF!*100)</f>
        <v xml:space="preserve"> </v>
      </c>
      <c r="K180" s="435" t="str">
        <f>IF(LEN($C180)=0," ",#REF!/$E180)</f>
        <v xml:space="preserve"> </v>
      </c>
      <c r="L180" s="365"/>
      <c r="M180" s="366"/>
    </row>
    <row r="181" spans="1:13" s="337" customFormat="1">
      <c r="A181" s="363"/>
      <c r="B181" s="803" t="s">
        <v>221</v>
      </c>
      <c r="C181" s="370" t="s">
        <v>24</v>
      </c>
      <c r="D181" s="500">
        <v>96</v>
      </c>
      <c r="E181" s="406">
        <v>96.5</v>
      </c>
      <c r="F181" s="441">
        <v>95</v>
      </c>
      <c r="G181" s="781">
        <v>95</v>
      </c>
      <c r="H181" s="786">
        <f>G181</f>
        <v>95</v>
      </c>
      <c r="I181" s="441">
        <v>96.5</v>
      </c>
      <c r="J181" s="501">
        <f t="shared" ref="J181:J184" si="95">IF(LEN(D181)=0,0,G181/D181*100)</f>
        <v>98.958333333333343</v>
      </c>
      <c r="K181" s="501">
        <f t="shared" ref="K181:K184" si="96">IF(LEN(E181)=0,0,G181/E181*100)</f>
        <v>98.445595854922274</v>
      </c>
      <c r="L181" s="365"/>
      <c r="M181" s="366"/>
    </row>
    <row r="182" spans="1:13" s="337" customFormat="1" ht="37.5">
      <c r="A182" s="363"/>
      <c r="B182" s="803" t="s">
        <v>677</v>
      </c>
      <c r="C182" s="370" t="s">
        <v>24</v>
      </c>
      <c r="D182" s="570">
        <v>75.5</v>
      </c>
      <c r="E182" s="441">
        <v>75.5</v>
      </c>
      <c r="F182" s="441">
        <v>75</v>
      </c>
      <c r="G182" s="786">
        <v>75</v>
      </c>
      <c r="H182" s="786">
        <f t="shared" ref="H182:H190" si="97">G182</f>
        <v>75</v>
      </c>
      <c r="I182" s="441">
        <v>75.5</v>
      </c>
      <c r="J182" s="501">
        <f t="shared" si="95"/>
        <v>99.337748344370851</v>
      </c>
      <c r="K182" s="501">
        <f t="shared" si="96"/>
        <v>99.337748344370851</v>
      </c>
      <c r="L182" s="365"/>
      <c r="M182" s="366"/>
    </row>
    <row r="183" spans="1:13" s="337" customFormat="1">
      <c r="A183" s="363"/>
      <c r="B183" s="803" t="s">
        <v>84</v>
      </c>
      <c r="C183" s="370" t="s">
        <v>72</v>
      </c>
      <c r="D183" s="500">
        <v>11</v>
      </c>
      <c r="E183" s="406">
        <v>11</v>
      </c>
      <c r="F183" s="441">
        <v>11</v>
      </c>
      <c r="G183" s="781">
        <v>11</v>
      </c>
      <c r="H183" s="786">
        <f t="shared" si="97"/>
        <v>11</v>
      </c>
      <c r="I183" s="441">
        <v>11</v>
      </c>
      <c r="J183" s="501">
        <f t="shared" si="95"/>
        <v>100</v>
      </c>
      <c r="K183" s="501">
        <f t="shared" si="96"/>
        <v>100</v>
      </c>
      <c r="L183" s="365"/>
      <c r="M183" s="366"/>
    </row>
    <row r="184" spans="1:13" s="337" customFormat="1">
      <c r="A184" s="363"/>
      <c r="B184" s="803" t="s">
        <v>678</v>
      </c>
      <c r="C184" s="370" t="s">
        <v>72</v>
      </c>
      <c r="D184" s="500">
        <v>5</v>
      </c>
      <c r="E184" s="406">
        <v>7</v>
      </c>
      <c r="F184" s="441">
        <v>5</v>
      </c>
      <c r="G184" s="781">
        <v>5</v>
      </c>
      <c r="H184" s="786">
        <f t="shared" si="97"/>
        <v>5</v>
      </c>
      <c r="I184" s="441">
        <v>7</v>
      </c>
      <c r="J184" s="501">
        <f t="shared" si="95"/>
        <v>100</v>
      </c>
      <c r="K184" s="501">
        <f t="shared" si="96"/>
        <v>71.428571428571431</v>
      </c>
      <c r="L184" s="365"/>
      <c r="M184" s="366"/>
    </row>
    <row r="185" spans="1:13" s="337" customFormat="1">
      <c r="A185" s="363"/>
      <c r="B185" s="803" t="s">
        <v>679</v>
      </c>
      <c r="C185" s="370"/>
      <c r="D185" s="502">
        <v>45.454545454545453</v>
      </c>
      <c r="E185" s="441">
        <v>63.64</v>
      </c>
      <c r="F185" s="441">
        <v>45.5</v>
      </c>
      <c r="G185" s="786">
        <v>45.5</v>
      </c>
      <c r="H185" s="786">
        <f t="shared" si="97"/>
        <v>45.5</v>
      </c>
      <c r="I185" s="441">
        <v>63.64</v>
      </c>
      <c r="J185" s="435" t="str">
        <f>IF(LEN($C185)=0," ",#REF!/#REF!*100)</f>
        <v xml:space="preserve"> </v>
      </c>
      <c r="K185" s="435" t="str">
        <f>IF(LEN($C185)=0," ",#REF!/$E185)</f>
        <v xml:space="preserve"> </v>
      </c>
      <c r="L185" s="365"/>
      <c r="M185" s="366"/>
    </row>
    <row r="186" spans="1:13" s="337" customFormat="1">
      <c r="A186" s="363"/>
      <c r="B186" s="803" t="s">
        <v>141</v>
      </c>
      <c r="C186" s="370" t="s">
        <v>72</v>
      </c>
      <c r="D186" s="500"/>
      <c r="E186" s="406">
        <v>0</v>
      </c>
      <c r="F186" s="406"/>
      <c r="G186" s="774"/>
      <c r="H186" s="786">
        <f t="shared" si="97"/>
        <v>0</v>
      </c>
      <c r="I186" s="406"/>
      <c r="J186" s="501">
        <f t="shared" ref="J186:J190" si="98">IF(LEN(D186)=0,0,G186/D186*100)</f>
        <v>0</v>
      </c>
      <c r="K186" s="501"/>
      <c r="L186" s="365"/>
      <c r="M186" s="366"/>
    </row>
    <row r="187" spans="1:13" s="337" customFormat="1">
      <c r="A187" s="363"/>
      <c r="B187" s="803" t="s">
        <v>680</v>
      </c>
      <c r="C187" s="370" t="s">
        <v>72</v>
      </c>
      <c r="D187" s="500">
        <v>6</v>
      </c>
      <c r="E187" s="406">
        <v>4</v>
      </c>
      <c r="F187" s="441">
        <v>6</v>
      </c>
      <c r="G187" s="781">
        <v>6</v>
      </c>
      <c r="H187" s="786">
        <f t="shared" si="97"/>
        <v>6</v>
      </c>
      <c r="I187" s="441">
        <v>4</v>
      </c>
      <c r="J187" s="501">
        <f t="shared" si="98"/>
        <v>100</v>
      </c>
      <c r="K187" s="501">
        <f t="shared" ref="K187:K190" si="99">IF(LEN(E187)=0,0,G187/E187*100)</f>
        <v>150</v>
      </c>
      <c r="L187" s="365"/>
      <c r="M187" s="366"/>
    </row>
    <row r="188" spans="1:13" s="337" customFormat="1">
      <c r="A188" s="363"/>
      <c r="B188" s="803" t="s">
        <v>143</v>
      </c>
      <c r="C188" s="370" t="s">
        <v>72</v>
      </c>
      <c r="D188" s="500">
        <v>0</v>
      </c>
      <c r="E188" s="406">
        <v>0</v>
      </c>
      <c r="F188" s="406"/>
      <c r="G188" s="774"/>
      <c r="H188" s="786">
        <f t="shared" si="97"/>
        <v>0</v>
      </c>
      <c r="I188" s="406"/>
      <c r="J188" s="501"/>
      <c r="K188" s="501"/>
      <c r="L188" s="365"/>
      <c r="M188" s="366"/>
    </row>
    <row r="189" spans="1:13" s="337" customFormat="1">
      <c r="A189" s="363"/>
      <c r="B189" s="803" t="s">
        <v>144</v>
      </c>
      <c r="C189" s="370" t="s">
        <v>72</v>
      </c>
      <c r="D189" s="500">
        <v>0</v>
      </c>
      <c r="E189" s="406">
        <v>0</v>
      </c>
      <c r="F189" s="406"/>
      <c r="G189" s="774"/>
      <c r="H189" s="786">
        <f t="shared" si="97"/>
        <v>0</v>
      </c>
      <c r="I189" s="406"/>
      <c r="J189" s="501"/>
      <c r="K189" s="501"/>
      <c r="L189" s="365"/>
      <c r="M189" s="366"/>
    </row>
    <row r="190" spans="1:13" s="337" customFormat="1">
      <c r="A190" s="363"/>
      <c r="B190" s="803" t="s">
        <v>86</v>
      </c>
      <c r="C190" s="370" t="s">
        <v>87</v>
      </c>
      <c r="D190" s="502">
        <v>14.73</v>
      </c>
      <c r="E190" s="406">
        <v>16.64</v>
      </c>
      <c r="F190" s="441">
        <v>14</v>
      </c>
      <c r="G190" s="910">
        <v>14.27</v>
      </c>
      <c r="H190" s="804">
        <f t="shared" si="97"/>
        <v>14.27</v>
      </c>
      <c r="I190" s="435">
        <v>14.27</v>
      </c>
      <c r="J190" s="501">
        <f t="shared" si="98"/>
        <v>96.877121520706027</v>
      </c>
      <c r="K190" s="501">
        <f t="shared" si="99"/>
        <v>85.757211538461533</v>
      </c>
      <c r="L190" s="365"/>
      <c r="M190" s="366"/>
    </row>
    <row r="191" spans="1:13" s="338" customFormat="1">
      <c r="A191" s="560" t="s">
        <v>872</v>
      </c>
      <c r="B191" s="561" t="str">
        <f>UPPER("Công nghiệp")</f>
        <v>CÔNG NGHIỆP</v>
      </c>
      <c r="C191" s="560"/>
      <c r="D191" s="517"/>
      <c r="E191" s="517"/>
      <c r="F191" s="517"/>
      <c r="G191" s="517"/>
      <c r="H191" s="517"/>
      <c r="I191" s="517"/>
      <c r="J191" s="518" t="str">
        <f>IF(LEN($C191)=0," ",#REF!/#REF!*100)</f>
        <v xml:space="preserve"> </v>
      </c>
      <c r="K191" s="518" t="str">
        <f>IF(LEN($C191)=0," ",#REF!/$E191)</f>
        <v xml:space="preserve"> </v>
      </c>
      <c r="L191" s="376"/>
      <c r="M191" s="369"/>
    </row>
    <row r="192" spans="1:13" s="338" customFormat="1" ht="37.5">
      <c r="A192" s="508" t="s">
        <v>6</v>
      </c>
      <c r="B192" s="368" t="str">
        <f>UPPER("Giá trị sản xuất công nghiệp theo giá so sánh năm 2010")</f>
        <v>GIÁ TRỊ SẢN XUẤT CÔNG NGHIỆP THEO GIÁ SO SÁNH NĂM 2010</v>
      </c>
      <c r="C192" s="508"/>
      <c r="D192" s="509"/>
      <c r="E192" s="517"/>
      <c r="F192" s="517"/>
      <c r="G192" s="517"/>
      <c r="H192" s="517"/>
      <c r="I192" s="517"/>
      <c r="J192" s="518" t="str">
        <f>IF(LEN($C192)=0," ",#REF!/#REF!*100)</f>
        <v xml:space="preserve"> </v>
      </c>
      <c r="K192" s="518" t="str">
        <f>IF(LEN($C192)=0," ",#REF!/$E192)</f>
        <v xml:space="preserve"> </v>
      </c>
      <c r="L192" s="376"/>
      <c r="M192" s="369"/>
    </row>
    <row r="193" spans="1:13" s="338" customFormat="1">
      <c r="A193" s="367">
        <v>1</v>
      </c>
      <c r="B193" s="379" t="s">
        <v>686</v>
      </c>
      <c r="C193" s="367" t="str">
        <f>+C194</f>
        <v>Tỷ đồng</v>
      </c>
      <c r="D193" s="516">
        <f t="shared" ref="D193:I193" si="100">SUM(D194:D197)</f>
        <v>624.79999999999995</v>
      </c>
      <c r="E193" s="516">
        <f t="shared" si="100"/>
        <v>896.7</v>
      </c>
      <c r="F193" s="516">
        <f t="shared" si="100"/>
        <v>489.4</v>
      </c>
      <c r="G193" s="516">
        <f>SUM(G194:G197)</f>
        <v>721.32999999999993</v>
      </c>
      <c r="H193" s="516">
        <f>SUM(H194:H197)</f>
        <v>659.55000000000007</v>
      </c>
      <c r="I193" s="516">
        <f t="shared" si="100"/>
        <v>896.7</v>
      </c>
      <c r="J193" s="520">
        <f t="shared" ref="J193:J203" si="101">IF(LEN(D193)=0,0,G193/D193*100)</f>
        <v>115.44974391805378</v>
      </c>
      <c r="K193" s="520">
        <f t="shared" ref="K193:K203" si="102">IF(LEN(E193)=0,0,G193/E193*100)</f>
        <v>80.442734470837507</v>
      </c>
      <c r="L193" s="376"/>
      <c r="M193" s="369"/>
    </row>
    <row r="194" spans="1:13" s="337" customFormat="1">
      <c r="A194" s="367"/>
      <c r="B194" s="542" t="s">
        <v>687</v>
      </c>
      <c r="C194" s="370" t="s">
        <v>884</v>
      </c>
      <c r="D194" s="570">
        <v>561</v>
      </c>
      <c r="E194" s="403">
        <v>817.2</v>
      </c>
      <c r="F194" s="540">
        <v>444.5</v>
      </c>
      <c r="G194" s="540">
        <v>652.5</v>
      </c>
      <c r="H194" s="540">
        <v>594.5</v>
      </c>
      <c r="I194" s="540">
        <v>817.2</v>
      </c>
      <c r="J194" s="501">
        <f t="shared" si="101"/>
        <v>116.31016042780749</v>
      </c>
      <c r="K194" s="501">
        <f t="shared" si="102"/>
        <v>79.845814977973561</v>
      </c>
      <c r="L194" s="365"/>
      <c r="M194" s="366"/>
    </row>
    <row r="195" spans="1:13" s="337" customFormat="1">
      <c r="A195" s="367"/>
      <c r="B195" s="542" t="s">
        <v>688</v>
      </c>
      <c r="C195" s="370" t="s">
        <v>884</v>
      </c>
      <c r="D195" s="574">
        <v>1</v>
      </c>
      <c r="E195" s="403">
        <v>2.7</v>
      </c>
      <c r="F195" s="575">
        <v>1.7</v>
      </c>
      <c r="G195" s="575">
        <v>2.66</v>
      </c>
      <c r="H195" s="575">
        <v>2.58</v>
      </c>
      <c r="I195" s="540">
        <v>2.7</v>
      </c>
      <c r="J195" s="501">
        <f t="shared" si="101"/>
        <v>266</v>
      </c>
      <c r="K195" s="501">
        <f t="shared" si="102"/>
        <v>98.518518518518519</v>
      </c>
      <c r="L195" s="365"/>
      <c r="M195" s="366"/>
    </row>
    <row r="196" spans="1:13" s="337" customFormat="1">
      <c r="A196" s="367"/>
      <c r="B196" s="542" t="s">
        <v>689</v>
      </c>
      <c r="C196" s="370" t="s">
        <v>884</v>
      </c>
      <c r="D196" s="570">
        <v>62.8</v>
      </c>
      <c r="E196" s="403">
        <v>76.8</v>
      </c>
      <c r="F196" s="540">
        <v>43.2</v>
      </c>
      <c r="G196" s="540">
        <v>66.17</v>
      </c>
      <c r="H196" s="540">
        <v>62.470000000000006</v>
      </c>
      <c r="I196" s="540">
        <v>76.8</v>
      </c>
      <c r="J196" s="501">
        <f t="shared" si="101"/>
        <v>105.36624203821657</v>
      </c>
      <c r="K196" s="501">
        <f t="shared" si="102"/>
        <v>86.158854166666671</v>
      </c>
      <c r="L196" s="365"/>
      <c r="M196" s="366"/>
    </row>
    <row r="197" spans="1:13" s="337" customFormat="1">
      <c r="A197" s="367"/>
      <c r="B197" s="542" t="s">
        <v>241</v>
      </c>
      <c r="C197" s="370" t="s">
        <v>884</v>
      </c>
      <c r="D197" s="453"/>
      <c r="E197" s="403"/>
      <c r="F197" s="403"/>
      <c r="G197" s="403"/>
      <c r="H197" s="403"/>
      <c r="I197" s="410"/>
      <c r="J197" s="501">
        <f t="shared" si="101"/>
        <v>0</v>
      </c>
      <c r="K197" s="501">
        <f t="shared" si="102"/>
        <v>0</v>
      </c>
      <c r="L197" s="365"/>
      <c r="M197" s="366"/>
    </row>
    <row r="198" spans="1:13" s="337" customFormat="1">
      <c r="A198" s="367"/>
      <c r="B198" s="542" t="s">
        <v>582</v>
      </c>
      <c r="C198" s="370" t="s">
        <v>884</v>
      </c>
      <c r="D198" s="453"/>
      <c r="E198" s="403"/>
      <c r="F198" s="403"/>
      <c r="G198" s="403"/>
      <c r="H198" s="403"/>
      <c r="I198" s="410"/>
      <c r="J198" s="501">
        <f t="shared" si="101"/>
        <v>0</v>
      </c>
      <c r="K198" s="501">
        <f t="shared" si="102"/>
        <v>0</v>
      </c>
      <c r="L198" s="365"/>
      <c r="M198" s="366"/>
    </row>
    <row r="199" spans="1:13" s="338" customFormat="1">
      <c r="A199" s="508">
        <v>2</v>
      </c>
      <c r="B199" s="379" t="s">
        <v>242</v>
      </c>
      <c r="C199" s="508" t="str">
        <f>+C198</f>
        <v>Tỷ đồng</v>
      </c>
      <c r="D199" s="516">
        <f t="shared" ref="D199:F199" si="103">SUM(D200:D203)</f>
        <v>624.79999999999995</v>
      </c>
      <c r="E199" s="516">
        <f t="shared" si="103"/>
        <v>896.7</v>
      </c>
      <c r="F199" s="516">
        <f t="shared" si="103"/>
        <v>489.5</v>
      </c>
      <c r="G199" s="516">
        <f>SUM(G200:G203)</f>
        <v>721.33333333333337</v>
      </c>
      <c r="H199" s="516">
        <f>SUM(H200:H203)</f>
        <v>659.55333333333328</v>
      </c>
      <c r="I199" s="516">
        <f>SUM(I200:I203)</f>
        <v>892.6</v>
      </c>
      <c r="J199" s="520">
        <f t="shared" si="101"/>
        <v>115.45027742210843</v>
      </c>
      <c r="K199" s="520">
        <f>IF(LEN(E199)=0,0,G199/E199*100)</f>
        <v>80.443106204230332</v>
      </c>
      <c r="L199" s="376"/>
      <c r="M199" s="369"/>
    </row>
    <row r="200" spans="1:13" s="337" customFormat="1">
      <c r="A200" s="363"/>
      <c r="B200" s="542" t="s">
        <v>244</v>
      </c>
      <c r="C200" s="363" t="str">
        <f>+C199</f>
        <v>Tỷ đồng</v>
      </c>
      <c r="D200" s="570">
        <v>23</v>
      </c>
      <c r="E200" s="403">
        <v>31</v>
      </c>
      <c r="F200" s="403">
        <v>22.5</v>
      </c>
      <c r="G200" s="403">
        <v>34.283333333333331</v>
      </c>
      <c r="H200" s="403">
        <v>32.283333333333331</v>
      </c>
      <c r="I200" s="410">
        <v>31</v>
      </c>
      <c r="J200" s="501">
        <f t="shared" si="101"/>
        <v>149.05797101449275</v>
      </c>
      <c r="K200" s="501">
        <f t="shared" si="102"/>
        <v>110.59139784946237</v>
      </c>
      <c r="L200" s="365"/>
      <c r="M200" s="366"/>
    </row>
    <row r="201" spans="1:13" s="337" customFormat="1">
      <c r="A201" s="363"/>
      <c r="B201" s="542" t="s">
        <v>245</v>
      </c>
      <c r="C201" s="363" t="str">
        <f>+C200</f>
        <v>Tỷ đồng</v>
      </c>
      <c r="D201" s="570">
        <v>37</v>
      </c>
      <c r="E201" s="403">
        <v>37.9</v>
      </c>
      <c r="F201" s="403">
        <v>17</v>
      </c>
      <c r="G201" s="403">
        <v>27.5</v>
      </c>
      <c r="H201" s="403">
        <v>26</v>
      </c>
      <c r="I201" s="410">
        <v>37.9</v>
      </c>
      <c r="J201" s="501">
        <f t="shared" si="101"/>
        <v>74.324324324324323</v>
      </c>
      <c r="K201" s="501">
        <f t="shared" si="102"/>
        <v>72.559366754617415</v>
      </c>
      <c r="L201" s="365"/>
      <c r="M201" s="366"/>
    </row>
    <row r="202" spans="1:13" s="337" customFormat="1" ht="37.5">
      <c r="A202" s="363"/>
      <c r="B202" s="372" t="s">
        <v>690</v>
      </c>
      <c r="C202" s="363" t="str">
        <f>+C201</f>
        <v>Tỷ đồng</v>
      </c>
      <c r="D202" s="574">
        <v>561</v>
      </c>
      <c r="E202" s="403">
        <v>817.2</v>
      </c>
      <c r="F202" s="403">
        <v>446.6</v>
      </c>
      <c r="G202" s="403">
        <v>654.6</v>
      </c>
      <c r="H202" s="403">
        <v>596.6</v>
      </c>
      <c r="I202" s="410">
        <v>817.2</v>
      </c>
      <c r="J202" s="501">
        <f t="shared" si="101"/>
        <v>116.68449197860964</v>
      </c>
      <c r="K202" s="501">
        <f t="shared" si="102"/>
        <v>80.102790014684288</v>
      </c>
      <c r="L202" s="365"/>
      <c r="M202" s="366"/>
    </row>
    <row r="203" spans="1:13" s="337" customFormat="1">
      <c r="A203" s="363"/>
      <c r="B203" s="372" t="s">
        <v>691</v>
      </c>
      <c r="C203" s="363" t="str">
        <f>+C202</f>
        <v>Tỷ đồng</v>
      </c>
      <c r="D203" s="570">
        <v>3.8</v>
      </c>
      <c r="E203" s="403">
        <v>10.6</v>
      </c>
      <c r="F203" s="403">
        <v>3.4</v>
      </c>
      <c r="G203" s="403">
        <v>4.9499999999999993</v>
      </c>
      <c r="H203" s="403">
        <v>4.67</v>
      </c>
      <c r="I203" s="410">
        <v>6.5</v>
      </c>
      <c r="J203" s="501">
        <f t="shared" si="101"/>
        <v>130.26315789473685</v>
      </c>
      <c r="K203" s="501">
        <f t="shared" si="102"/>
        <v>46.698113207547166</v>
      </c>
      <c r="L203" s="365"/>
      <c r="M203" s="366"/>
    </row>
    <row r="204" spans="1:13" s="337" customFormat="1">
      <c r="A204" s="508" t="s">
        <v>52</v>
      </c>
      <c r="B204" s="379" t="str">
        <f>UPPER("Sản phẩm chủ yếu")</f>
        <v>SẢN PHẨM CHỦ YẾU</v>
      </c>
      <c r="C204" s="508"/>
      <c r="D204" s="464"/>
      <c r="E204" s="403"/>
      <c r="F204" s="403"/>
      <c r="G204" s="403"/>
      <c r="H204" s="403"/>
      <c r="I204" s="407"/>
      <c r="J204" s="435" t="str">
        <f>IF(LEN($C204)=0," ",#REF!/#REF!*100)</f>
        <v xml:space="preserve"> </v>
      </c>
      <c r="K204" s="435" t="str">
        <f>IF(LEN($C204)=0," ",#REF!/$E204)</f>
        <v xml:space="preserve"> </v>
      </c>
      <c r="L204" s="365"/>
      <c r="M204" s="366"/>
    </row>
    <row r="205" spans="1:13" s="338" customFormat="1">
      <c r="A205" s="370"/>
      <c r="B205" s="386" t="s">
        <v>692</v>
      </c>
      <c r="C205" s="363" t="s">
        <v>253</v>
      </c>
      <c r="D205" s="441">
        <v>700000</v>
      </c>
      <c r="E205" s="406">
        <v>900000</v>
      </c>
      <c r="F205" s="406"/>
      <c r="G205" s="406">
        <v>777000</v>
      </c>
      <c r="H205" s="406">
        <v>707000</v>
      </c>
      <c r="I205" s="406">
        <v>900000</v>
      </c>
      <c r="J205" s="501">
        <f t="shared" ref="J205:J211" si="104">IF(LEN(D205)=0,0,G205/D205*100)</f>
        <v>111.00000000000001</v>
      </c>
      <c r="K205" s="501">
        <f t="shared" ref="K205:K211" si="105">IF(LEN(E205)=0,0,G205/E205*100)</f>
        <v>86.333333333333329</v>
      </c>
      <c r="L205" s="365"/>
      <c r="M205" s="369"/>
    </row>
    <row r="206" spans="1:13" s="337" customFormat="1">
      <c r="A206" s="370"/>
      <c r="B206" s="542" t="s">
        <v>693</v>
      </c>
      <c r="C206" s="363" t="s">
        <v>253</v>
      </c>
      <c r="D206" s="441">
        <v>700000</v>
      </c>
      <c r="E206" s="406">
        <v>900000</v>
      </c>
      <c r="F206" s="406">
        <v>518000</v>
      </c>
      <c r="G206" s="406">
        <v>777000</v>
      </c>
      <c r="H206" s="406">
        <v>707000</v>
      </c>
      <c r="I206" s="406">
        <v>900000</v>
      </c>
      <c r="J206" s="501">
        <f t="shared" si="104"/>
        <v>111.00000000000001</v>
      </c>
      <c r="K206" s="501">
        <f t="shared" si="105"/>
        <v>86.333333333333329</v>
      </c>
      <c r="L206" s="365"/>
      <c r="M206" s="366"/>
    </row>
    <row r="207" spans="1:13" s="337" customFormat="1">
      <c r="A207" s="370"/>
      <c r="B207" s="542" t="s">
        <v>694</v>
      </c>
      <c r="C207" s="363" t="s">
        <v>253</v>
      </c>
      <c r="D207" s="441"/>
      <c r="E207" s="403"/>
      <c r="F207" s="403"/>
      <c r="G207" s="403"/>
      <c r="H207" s="403">
        <v>0</v>
      </c>
      <c r="I207" s="407"/>
      <c r="J207" s="501">
        <f t="shared" si="104"/>
        <v>0</v>
      </c>
      <c r="K207" s="501">
        <f t="shared" si="105"/>
        <v>0</v>
      </c>
      <c r="L207" s="365"/>
      <c r="M207" s="366"/>
    </row>
    <row r="208" spans="1:13" s="337" customFormat="1">
      <c r="A208" s="370"/>
      <c r="B208" s="386" t="s">
        <v>695</v>
      </c>
      <c r="C208" s="363" t="s">
        <v>257</v>
      </c>
      <c r="D208" s="441">
        <v>84000</v>
      </c>
      <c r="E208" s="406">
        <v>120000</v>
      </c>
      <c r="F208" s="406">
        <v>91000</v>
      </c>
      <c r="G208" s="406">
        <v>121000</v>
      </c>
      <c r="H208" s="406">
        <v>116000</v>
      </c>
      <c r="I208" s="408">
        <v>120000</v>
      </c>
      <c r="J208" s="501">
        <f t="shared" si="104"/>
        <v>144.04761904761904</v>
      </c>
      <c r="K208" s="501">
        <f t="shared" si="105"/>
        <v>100.83333333333333</v>
      </c>
      <c r="L208" s="365"/>
      <c r="M208" s="366"/>
    </row>
    <row r="209" spans="1:13" s="337" customFormat="1">
      <c r="A209" s="370"/>
      <c r="B209" s="386" t="s">
        <v>698</v>
      </c>
      <c r="C209" s="363" t="s">
        <v>926</v>
      </c>
      <c r="D209" s="441">
        <v>54000</v>
      </c>
      <c r="E209" s="406">
        <v>156010</v>
      </c>
      <c r="F209" s="406">
        <v>52333</v>
      </c>
      <c r="G209" s="406">
        <v>78333.333333333343</v>
      </c>
      <c r="H209" s="406">
        <v>74333.333333333343</v>
      </c>
      <c r="I209" s="408">
        <v>156010</v>
      </c>
      <c r="J209" s="501">
        <f t="shared" si="104"/>
        <v>145.06172839506175</v>
      </c>
      <c r="K209" s="501">
        <f t="shared" si="105"/>
        <v>50.210456594662745</v>
      </c>
      <c r="L209" s="365"/>
      <c r="M209" s="366"/>
    </row>
    <row r="210" spans="1:13" s="337" customFormat="1">
      <c r="A210" s="370"/>
      <c r="B210" s="386" t="s">
        <v>696</v>
      </c>
      <c r="C210" s="363" t="s">
        <v>157</v>
      </c>
      <c r="D210" s="499"/>
      <c r="E210" s="406">
        <v>90</v>
      </c>
      <c r="F210" s="406"/>
      <c r="G210" s="406">
        <v>0</v>
      </c>
      <c r="H210" s="406">
        <v>0</v>
      </c>
      <c r="I210" s="408">
        <v>90</v>
      </c>
      <c r="J210" s="501"/>
      <c r="K210" s="501">
        <f t="shared" si="105"/>
        <v>0</v>
      </c>
      <c r="L210" s="365"/>
      <c r="M210" s="366"/>
    </row>
    <row r="211" spans="1:13" s="337" customFormat="1">
      <c r="A211" s="370"/>
      <c r="B211" s="386" t="s">
        <v>697</v>
      </c>
      <c r="C211" s="363" t="s">
        <v>262</v>
      </c>
      <c r="D211" s="499">
        <v>335</v>
      </c>
      <c r="E211" s="406">
        <v>576</v>
      </c>
      <c r="F211" s="406">
        <v>318.60000000000002</v>
      </c>
      <c r="G211" s="406">
        <v>489666.66666666663</v>
      </c>
      <c r="H211" s="406">
        <v>461666.66666666663</v>
      </c>
      <c r="I211" s="408">
        <v>576</v>
      </c>
      <c r="J211" s="501">
        <f t="shared" si="104"/>
        <v>146169.15422885571</v>
      </c>
      <c r="K211" s="501">
        <f t="shared" si="105"/>
        <v>85011.574074074058</v>
      </c>
      <c r="L211" s="365"/>
      <c r="M211" s="366"/>
    </row>
    <row r="212" spans="1:13" s="342" customFormat="1">
      <c r="A212" s="360" t="s">
        <v>873</v>
      </c>
      <c r="B212" s="361" t="str">
        <f>UPPER("Thương mại - Dịch vụ")</f>
        <v>THƯƠNG MẠI - DỊCH VỤ</v>
      </c>
      <c r="C212" s="360"/>
      <c r="D212" s="401"/>
      <c r="E212" s="401"/>
      <c r="F212" s="401"/>
      <c r="G212" s="401"/>
      <c r="H212" s="401"/>
      <c r="I212" s="401"/>
      <c r="J212" s="456" t="str">
        <f>IF(LEN($C212)=0," ",#REF!/#REF!*100)</f>
        <v xml:space="preserve"> </v>
      </c>
      <c r="K212" s="456" t="str">
        <f>IF(LEN($C212)=0," ",#REF!/$E212)</f>
        <v xml:space="preserve"> </v>
      </c>
      <c r="L212" s="387"/>
      <c r="M212" s="362"/>
    </row>
    <row r="213" spans="1:13" s="338" customFormat="1">
      <c r="A213" s="508" t="s">
        <v>6</v>
      </c>
      <c r="B213" s="379" t="str">
        <f>UPPER("Thương mại - dịch vụ - du lịch")</f>
        <v>THƯƠNG MẠI - DỊCH VỤ - DU LỊCH</v>
      </c>
      <c r="C213" s="508"/>
      <c r="D213" s="509"/>
      <c r="E213" s="517"/>
      <c r="F213" s="517"/>
      <c r="G213" s="517"/>
      <c r="H213" s="517"/>
      <c r="I213" s="517"/>
      <c r="J213" s="518" t="str">
        <f>IF(LEN($C213)=0," ",#REF!/#REF!*100)</f>
        <v xml:space="preserve"> </v>
      </c>
      <c r="K213" s="518" t="str">
        <f>IF(LEN($C213)=0," ",#REF!/$E213)</f>
        <v xml:space="preserve"> </v>
      </c>
      <c r="L213" s="376"/>
      <c r="M213" s="369"/>
    </row>
    <row r="214" spans="1:13" s="338" customFormat="1">
      <c r="A214" s="508"/>
      <c r="B214" s="368" t="s">
        <v>590</v>
      </c>
      <c r="C214" s="508" t="s">
        <v>884</v>
      </c>
      <c r="D214" s="516">
        <f>SUM(D215:D216)</f>
        <v>229</v>
      </c>
      <c r="E214" s="516">
        <f>SUM(E215:E216)</f>
        <v>679.03</v>
      </c>
      <c r="F214" s="516">
        <f t="shared" ref="F214" si="106">SUM(F215:F216)</f>
        <v>299.20000000000005</v>
      </c>
      <c r="G214" s="516">
        <f t="shared" ref="G214:I214" si="107">SUM(G215:G216)</f>
        <v>466.16666666666669</v>
      </c>
      <c r="H214" s="516"/>
      <c r="I214" s="516">
        <f t="shared" si="107"/>
        <v>598</v>
      </c>
      <c r="J214" s="520">
        <f t="shared" ref="J214:J216" si="108">IF(LEN(D214)=0,0,G214/D214*100)</f>
        <v>203.56622998544398</v>
      </c>
      <c r="K214" s="520">
        <f t="shared" ref="K214:K216" si="109">IF(LEN(E214)=0,0,G214/E214*100)</f>
        <v>68.651851415499564</v>
      </c>
      <c r="L214" s="376"/>
      <c r="M214" s="369"/>
    </row>
    <row r="215" spans="1:13" s="337" customFormat="1">
      <c r="A215" s="363"/>
      <c r="B215" s="542" t="s">
        <v>263</v>
      </c>
      <c r="C215" s="363" t="str">
        <f>C214</f>
        <v>Tỷ đồng</v>
      </c>
      <c r="D215" s="499"/>
      <c r="E215" s="403">
        <v>0</v>
      </c>
      <c r="F215" s="403">
        <v>30.1</v>
      </c>
      <c r="G215" s="403">
        <v>57.083333333333329</v>
      </c>
      <c r="H215" s="403">
        <v>51.083333333333329</v>
      </c>
      <c r="I215" s="403">
        <v>60</v>
      </c>
      <c r="J215" s="501">
        <f t="shared" si="108"/>
        <v>0</v>
      </c>
      <c r="K215" s="501"/>
      <c r="L215" s="365"/>
      <c r="M215" s="366"/>
    </row>
    <row r="216" spans="1:13" s="337" customFormat="1">
      <c r="A216" s="363"/>
      <c r="B216" s="542" t="s">
        <v>264</v>
      </c>
      <c r="C216" s="363" t="str">
        <f>C214</f>
        <v>Tỷ đồng</v>
      </c>
      <c r="D216" s="576">
        <v>229</v>
      </c>
      <c r="E216" s="403">
        <v>679.03</v>
      </c>
      <c r="F216" s="403">
        <v>269.10000000000002</v>
      </c>
      <c r="G216" s="403">
        <v>409.08333333333337</v>
      </c>
      <c r="H216" s="403">
        <v>384.08333333333337</v>
      </c>
      <c r="I216" s="403">
        <v>538</v>
      </c>
      <c r="J216" s="501">
        <f t="shared" si="108"/>
        <v>178.63901018922854</v>
      </c>
      <c r="K216" s="501">
        <f t="shared" si="109"/>
        <v>60.245251805271252</v>
      </c>
      <c r="L216" s="365"/>
      <c r="M216" s="366"/>
    </row>
    <row r="217" spans="1:13" s="338" customFormat="1">
      <c r="A217" s="508">
        <v>1</v>
      </c>
      <c r="B217" s="379" t="s">
        <v>583</v>
      </c>
      <c r="C217" s="508"/>
      <c r="D217" s="509"/>
      <c r="E217" s="516"/>
      <c r="F217" s="516"/>
      <c r="G217" s="516"/>
      <c r="H217" s="516"/>
      <c r="I217" s="517"/>
      <c r="J217" s="435" t="str">
        <f>IF(LEN($C217)=0," ",#REF!/#REF!*100)</f>
        <v xml:space="preserve"> </v>
      </c>
      <c r="K217" s="435" t="str">
        <f>IF(LEN($C217)=0," ",#REF!/$E217)</f>
        <v xml:space="preserve"> </v>
      </c>
      <c r="L217" s="365"/>
      <c r="M217" s="369"/>
    </row>
    <row r="218" spans="1:13" s="337" customFormat="1" ht="19.5">
      <c r="A218" s="547"/>
      <c r="B218" s="542" t="s">
        <v>45</v>
      </c>
      <c r="C218" s="363"/>
      <c r="D218" s="499"/>
      <c r="E218" s="403"/>
      <c r="F218" s="403"/>
      <c r="G218" s="403"/>
      <c r="H218" s="403"/>
      <c r="I218" s="407"/>
      <c r="J218" s="435" t="str">
        <f>IF(LEN($C218)=0," ",#REF!/#REF!*100)</f>
        <v xml:space="preserve"> </v>
      </c>
      <c r="K218" s="435" t="str">
        <f>IF(LEN($C218)=0," ",#REF!/$E218)</f>
        <v xml:space="preserve"> </v>
      </c>
      <c r="L218" s="365"/>
      <c r="M218" s="366"/>
    </row>
    <row r="219" spans="1:13" s="337" customFormat="1">
      <c r="A219" s="363"/>
      <c r="B219" s="542" t="s">
        <v>265</v>
      </c>
      <c r="C219" s="363" t="s">
        <v>243</v>
      </c>
      <c r="D219" s="544">
        <v>20800</v>
      </c>
      <c r="E219" s="403">
        <v>0</v>
      </c>
      <c r="F219" s="403"/>
      <c r="G219" s="403">
        <v>25733.333333333332</v>
      </c>
      <c r="H219" s="403">
        <v>24133.333333333332</v>
      </c>
      <c r="I219" s="407"/>
      <c r="J219" s="501">
        <f t="shared" ref="J219:J222" si="110">IF(LEN(D219)=0,0,G219/D219*100)</f>
        <v>123.71794871794873</v>
      </c>
      <c r="K219" s="501"/>
      <c r="L219" s="365"/>
      <c r="M219" s="366"/>
    </row>
    <row r="220" spans="1:13" s="337" customFormat="1">
      <c r="A220" s="363"/>
      <c r="B220" s="542" t="s">
        <v>266</v>
      </c>
      <c r="C220" s="363" t="s">
        <v>243</v>
      </c>
      <c r="D220" s="544">
        <v>27200</v>
      </c>
      <c r="E220" s="406"/>
      <c r="F220" s="406"/>
      <c r="G220" s="406">
        <v>31546.666666666668</v>
      </c>
      <c r="H220" s="406">
        <v>30516.666666666668</v>
      </c>
      <c r="I220" s="406"/>
      <c r="J220" s="501">
        <f t="shared" si="110"/>
        <v>115.98039215686275</v>
      </c>
      <c r="K220" s="501">
        <f t="shared" ref="K220:K222" si="111">IF(LEN(E220)=0,0,G220/E220*100)</f>
        <v>0</v>
      </c>
      <c r="L220" s="365"/>
      <c r="M220" s="366"/>
    </row>
    <row r="221" spans="1:13" s="337" customFormat="1">
      <c r="A221" s="363"/>
      <c r="B221" s="542" t="s">
        <v>267</v>
      </c>
      <c r="C221" s="363" t="s">
        <v>243</v>
      </c>
      <c r="D221" s="544">
        <v>22400</v>
      </c>
      <c r="E221" s="404">
        <v>29</v>
      </c>
      <c r="F221" s="404">
        <v>20.399999999999999</v>
      </c>
      <c r="G221" s="404">
        <v>28733.333333333332</v>
      </c>
      <c r="H221" s="404">
        <v>27733.333333333332</v>
      </c>
      <c r="I221" s="406">
        <v>29</v>
      </c>
      <c r="J221" s="501">
        <f t="shared" si="110"/>
        <v>128.27380952380952</v>
      </c>
      <c r="K221" s="501">
        <f t="shared" si="111"/>
        <v>99080.459770114947</v>
      </c>
      <c r="L221" s="365"/>
      <c r="M221" s="366"/>
    </row>
    <row r="222" spans="1:13" s="337" customFormat="1">
      <c r="A222" s="363"/>
      <c r="B222" s="542" t="s">
        <v>268</v>
      </c>
      <c r="C222" s="363" t="s">
        <v>243</v>
      </c>
      <c r="D222" s="544">
        <v>28800</v>
      </c>
      <c r="E222" s="404">
        <v>38</v>
      </c>
      <c r="F222" s="404">
        <v>32.9</v>
      </c>
      <c r="G222" s="404">
        <v>31933.333333333332</v>
      </c>
      <c r="H222" s="403">
        <v>30393.333333333332</v>
      </c>
      <c r="I222" s="406">
        <v>38</v>
      </c>
      <c r="J222" s="501">
        <f t="shared" si="110"/>
        <v>110.87962962962963</v>
      </c>
      <c r="K222" s="501">
        <f t="shared" si="111"/>
        <v>84035.087719298244</v>
      </c>
      <c r="L222" s="365"/>
      <c r="M222" s="366"/>
    </row>
    <row r="223" spans="1:13" s="338" customFormat="1">
      <c r="A223" s="577">
        <v>2</v>
      </c>
      <c r="B223" s="368" t="s">
        <v>591</v>
      </c>
      <c r="C223" s="508"/>
      <c r="D223" s="509"/>
      <c r="E223" s="516"/>
      <c r="F223" s="516"/>
      <c r="G223" s="516"/>
      <c r="H223" s="516"/>
      <c r="I223" s="517"/>
      <c r="J223" s="435" t="str">
        <f>IF(LEN($C223)=0," ",#REF!/#REF!*100)</f>
        <v xml:space="preserve"> </v>
      </c>
      <c r="K223" s="435" t="str">
        <f>IF(LEN($C223)=0," ",#REF!/$E223)</f>
        <v xml:space="preserve"> </v>
      </c>
      <c r="L223" s="365"/>
      <c r="M223" s="369"/>
    </row>
    <row r="224" spans="1:13" s="339" customFormat="1" ht="19.5">
      <c r="A224" s="547" t="s">
        <v>234</v>
      </c>
      <c r="B224" s="578" t="s">
        <v>269</v>
      </c>
      <c r="C224" s="547"/>
      <c r="D224" s="579"/>
      <c r="E224" s="580"/>
      <c r="F224" s="580"/>
      <c r="G224" s="580"/>
      <c r="H224" s="580"/>
      <c r="I224" s="581"/>
      <c r="J224" s="435" t="str">
        <f>IF(LEN($C224)=0," ",#REF!/#REF!*100)</f>
        <v xml:space="preserve"> </v>
      </c>
      <c r="K224" s="435" t="str">
        <f>IF(LEN($C224)=0," ",#REF!/$E224)</f>
        <v xml:space="preserve"> </v>
      </c>
      <c r="L224" s="365"/>
      <c r="M224" s="382"/>
    </row>
    <row r="225" spans="1:13" s="337" customFormat="1">
      <c r="A225" s="582"/>
      <c r="B225" s="542" t="s">
        <v>270</v>
      </c>
      <c r="C225" s="363" t="s">
        <v>271</v>
      </c>
      <c r="D225" s="544">
        <v>3</v>
      </c>
      <c r="E225" s="406">
        <v>3</v>
      </c>
      <c r="F225" s="583">
        <v>2</v>
      </c>
      <c r="G225" s="583">
        <v>2</v>
      </c>
      <c r="H225" s="583">
        <v>2</v>
      </c>
      <c r="I225" s="538">
        <v>3</v>
      </c>
      <c r="J225" s="501">
        <f t="shared" ref="J225:J239" si="112">IF(LEN(D225)=0,0,G225/D225*100)</f>
        <v>66.666666666666657</v>
      </c>
      <c r="K225" s="501">
        <f t="shared" ref="K225:K239" si="113">IF(LEN(E225)=0,0,G225/E225*100)</f>
        <v>66.666666666666657</v>
      </c>
      <c r="L225" s="365"/>
      <c r="M225" s="366"/>
    </row>
    <row r="226" spans="1:13" s="337" customFormat="1">
      <c r="A226" s="582"/>
      <c r="B226" s="542" t="s">
        <v>272</v>
      </c>
      <c r="C226" s="363" t="s">
        <v>273</v>
      </c>
      <c r="D226" s="544">
        <v>49</v>
      </c>
      <c r="E226" s="406">
        <v>65</v>
      </c>
      <c r="F226" s="406">
        <v>49</v>
      </c>
      <c r="G226" s="406">
        <v>49</v>
      </c>
      <c r="H226" s="406">
        <v>49</v>
      </c>
      <c r="I226" s="407">
        <v>61</v>
      </c>
      <c r="J226" s="501">
        <f t="shared" si="112"/>
        <v>100</v>
      </c>
      <c r="K226" s="501">
        <f t="shared" si="113"/>
        <v>75.384615384615387</v>
      </c>
      <c r="L226" s="365"/>
      <c r="M226" s="366"/>
    </row>
    <row r="227" spans="1:13" s="337" customFormat="1">
      <c r="A227" s="582"/>
      <c r="B227" s="542" t="s">
        <v>274</v>
      </c>
      <c r="C227" s="363" t="s">
        <v>24</v>
      </c>
      <c r="D227" s="544">
        <v>62</v>
      </c>
      <c r="E227" s="406">
        <v>65</v>
      </c>
      <c r="F227" s="406">
        <v>65</v>
      </c>
      <c r="G227" s="406">
        <v>65</v>
      </c>
      <c r="H227" s="406">
        <v>65</v>
      </c>
      <c r="I227" s="407">
        <v>65</v>
      </c>
      <c r="J227" s="501">
        <f t="shared" si="112"/>
        <v>104.83870967741935</v>
      </c>
      <c r="K227" s="501">
        <f t="shared" si="113"/>
        <v>100</v>
      </c>
      <c r="L227" s="365"/>
      <c r="M227" s="366"/>
    </row>
    <row r="228" spans="1:13" s="337" customFormat="1">
      <c r="A228" s="582"/>
      <c r="B228" s="542" t="s">
        <v>275</v>
      </c>
      <c r="C228" s="363" t="s">
        <v>271</v>
      </c>
      <c r="D228" s="544">
        <v>30</v>
      </c>
      <c r="E228" s="406">
        <v>30</v>
      </c>
      <c r="F228" s="406">
        <v>30</v>
      </c>
      <c r="G228" s="406">
        <v>30</v>
      </c>
      <c r="H228" s="406">
        <v>30</v>
      </c>
      <c r="I228" s="407">
        <v>30</v>
      </c>
      <c r="J228" s="501">
        <f t="shared" si="112"/>
        <v>100</v>
      </c>
      <c r="K228" s="501">
        <f t="shared" si="113"/>
        <v>100</v>
      </c>
      <c r="L228" s="365"/>
      <c r="M228" s="366"/>
    </row>
    <row r="229" spans="1:13" s="339" customFormat="1" ht="19.5">
      <c r="A229" s="547" t="s">
        <v>235</v>
      </c>
      <c r="B229" s="578" t="s">
        <v>276</v>
      </c>
      <c r="C229" s="547" t="s">
        <v>277</v>
      </c>
      <c r="D229" s="550">
        <f>+D230+D233</f>
        <v>11494</v>
      </c>
      <c r="E229" s="550">
        <f t="shared" ref="E229:I229" si="114">+E230+E233</f>
        <v>13500</v>
      </c>
      <c r="F229" s="550">
        <f t="shared" si="114"/>
        <v>18008</v>
      </c>
      <c r="G229" s="550">
        <f t="shared" si="114"/>
        <v>20952</v>
      </c>
      <c r="H229" s="550">
        <v>22954</v>
      </c>
      <c r="I229" s="550">
        <f t="shared" si="114"/>
        <v>24000</v>
      </c>
      <c r="J229" s="584">
        <f t="shared" si="112"/>
        <v>182.28641030102662</v>
      </c>
      <c r="K229" s="584">
        <f t="shared" si="113"/>
        <v>155.20000000000002</v>
      </c>
      <c r="L229" s="552"/>
      <c r="M229" s="382"/>
    </row>
    <row r="230" spans="1:13" s="337" customFormat="1">
      <c r="A230" s="363"/>
      <c r="B230" s="542" t="s">
        <v>859</v>
      </c>
      <c r="C230" s="363" t="s">
        <v>277</v>
      </c>
      <c r="D230" s="544">
        <v>1141</v>
      </c>
      <c r="E230" s="406">
        <v>1300</v>
      </c>
      <c r="F230" s="406">
        <v>2334</v>
      </c>
      <c r="G230" s="406">
        <v>2724</v>
      </c>
      <c r="H230" s="406">
        <v>2930</v>
      </c>
      <c r="I230" s="406">
        <v>3120</v>
      </c>
      <c r="J230" s="501">
        <f t="shared" si="112"/>
        <v>238.73794916739701</v>
      </c>
      <c r="K230" s="501">
        <f t="shared" si="113"/>
        <v>209.53846153846155</v>
      </c>
      <c r="L230" s="365"/>
      <c r="M230" s="366"/>
    </row>
    <row r="231" spans="1:13" s="337" customFormat="1">
      <c r="A231" s="363"/>
      <c r="B231" s="542" t="s">
        <v>867</v>
      </c>
      <c r="C231" s="363" t="s">
        <v>280</v>
      </c>
      <c r="D231" s="585"/>
      <c r="E231" s="406"/>
      <c r="F231" s="406"/>
      <c r="G231" s="406"/>
      <c r="H231" s="406"/>
      <c r="I231" s="418"/>
      <c r="J231" s="501">
        <f t="shared" si="112"/>
        <v>0</v>
      </c>
      <c r="K231" s="501">
        <f t="shared" si="113"/>
        <v>0</v>
      </c>
      <c r="L231" s="365"/>
      <c r="M231" s="366"/>
    </row>
    <row r="232" spans="1:13" s="337" customFormat="1">
      <c r="A232" s="363"/>
      <c r="B232" s="542" t="s">
        <v>864</v>
      </c>
      <c r="C232" s="363" t="s">
        <v>9</v>
      </c>
      <c r="D232" s="585"/>
      <c r="E232" s="406"/>
      <c r="F232" s="406"/>
      <c r="G232" s="406"/>
      <c r="H232" s="406"/>
      <c r="I232" s="418"/>
      <c r="J232" s="501">
        <f t="shared" si="112"/>
        <v>0</v>
      </c>
      <c r="K232" s="501">
        <f t="shared" si="113"/>
        <v>0</v>
      </c>
      <c r="L232" s="365"/>
      <c r="M232" s="366"/>
    </row>
    <row r="233" spans="1:13" s="337" customFormat="1">
      <c r="A233" s="363"/>
      <c r="B233" s="542" t="s">
        <v>860</v>
      </c>
      <c r="C233" s="363" t="s">
        <v>277</v>
      </c>
      <c r="D233" s="544">
        <v>10353</v>
      </c>
      <c r="E233" s="406">
        <v>12200</v>
      </c>
      <c r="F233" s="406">
        <v>15674</v>
      </c>
      <c r="G233" s="406">
        <v>18228</v>
      </c>
      <c r="H233" s="406">
        <v>20024</v>
      </c>
      <c r="I233" s="406">
        <v>20880</v>
      </c>
      <c r="J233" s="501">
        <f t="shared" si="112"/>
        <v>176.06490872210955</v>
      </c>
      <c r="K233" s="501">
        <f t="shared" si="113"/>
        <v>149.40983606557376</v>
      </c>
      <c r="L233" s="365"/>
      <c r="M233" s="366"/>
    </row>
    <row r="234" spans="1:13" s="337" customFormat="1">
      <c r="A234" s="363"/>
      <c r="B234" s="542" t="s">
        <v>866</v>
      </c>
      <c r="C234" s="363" t="s">
        <v>280</v>
      </c>
      <c r="D234" s="585"/>
      <c r="E234" s="406"/>
      <c r="F234" s="406"/>
      <c r="G234" s="406"/>
      <c r="H234" s="406"/>
      <c r="I234" s="418"/>
      <c r="J234" s="501">
        <f t="shared" si="112"/>
        <v>0</v>
      </c>
      <c r="K234" s="501">
        <f t="shared" si="113"/>
        <v>0</v>
      </c>
      <c r="L234" s="365"/>
      <c r="M234" s="366"/>
    </row>
    <row r="235" spans="1:13" s="337" customFormat="1">
      <c r="A235" s="363"/>
      <c r="B235" s="542" t="s">
        <v>865</v>
      </c>
      <c r="C235" s="363" t="s">
        <v>9</v>
      </c>
      <c r="D235" s="585"/>
      <c r="E235" s="406"/>
      <c r="F235" s="406"/>
      <c r="G235" s="406"/>
      <c r="H235" s="406"/>
      <c r="I235" s="418"/>
      <c r="J235" s="501">
        <f t="shared" si="112"/>
        <v>0</v>
      </c>
      <c r="K235" s="501">
        <f t="shared" si="113"/>
        <v>0</v>
      </c>
      <c r="L235" s="365"/>
      <c r="M235" s="366"/>
    </row>
    <row r="236" spans="1:13" s="339" customFormat="1" ht="19.5">
      <c r="A236" s="547" t="s">
        <v>285</v>
      </c>
      <c r="B236" s="548" t="s">
        <v>861</v>
      </c>
      <c r="C236" s="547" t="s">
        <v>9</v>
      </c>
      <c r="D236" s="579"/>
      <c r="E236" s="555"/>
      <c r="F236" s="555"/>
      <c r="G236" s="555"/>
      <c r="H236" s="555"/>
      <c r="I236" s="555"/>
      <c r="J236" s="501">
        <f t="shared" si="112"/>
        <v>0</v>
      </c>
      <c r="K236" s="501">
        <f t="shared" si="113"/>
        <v>0</v>
      </c>
      <c r="L236" s="365"/>
      <c r="M236" s="382"/>
    </row>
    <row r="237" spans="1:13" s="337" customFormat="1">
      <c r="A237" s="363"/>
      <c r="B237" s="542" t="s">
        <v>287</v>
      </c>
      <c r="C237" s="363" t="s">
        <v>9</v>
      </c>
      <c r="D237" s="499"/>
      <c r="E237" s="406"/>
      <c r="F237" s="406"/>
      <c r="G237" s="406"/>
      <c r="H237" s="406"/>
      <c r="I237" s="418"/>
      <c r="J237" s="501">
        <f t="shared" si="112"/>
        <v>0</v>
      </c>
      <c r="K237" s="501">
        <f t="shared" si="113"/>
        <v>0</v>
      </c>
      <c r="L237" s="365"/>
      <c r="M237" s="366"/>
    </row>
    <row r="238" spans="1:13" s="337" customFormat="1">
      <c r="A238" s="363"/>
      <c r="B238" s="542" t="s">
        <v>278</v>
      </c>
      <c r="C238" s="363" t="s">
        <v>9</v>
      </c>
      <c r="D238" s="499"/>
      <c r="E238" s="406"/>
      <c r="F238" s="406"/>
      <c r="G238" s="406"/>
      <c r="H238" s="406"/>
      <c r="I238" s="586">
        <v>10.0790990990991</v>
      </c>
      <c r="J238" s="501">
        <f t="shared" si="112"/>
        <v>0</v>
      </c>
      <c r="K238" s="501">
        <f t="shared" si="113"/>
        <v>0</v>
      </c>
      <c r="L238" s="365"/>
      <c r="M238" s="366"/>
    </row>
    <row r="239" spans="1:13" s="337" customFormat="1">
      <c r="A239" s="582"/>
      <c r="B239" s="542" t="s">
        <v>282</v>
      </c>
      <c r="C239" s="363" t="s">
        <v>9</v>
      </c>
      <c r="D239" s="499"/>
      <c r="E239" s="406"/>
      <c r="F239" s="406"/>
      <c r="G239" s="406"/>
      <c r="H239" s="406"/>
      <c r="I239" s="586">
        <v>10.269446768210877</v>
      </c>
      <c r="J239" s="501">
        <f t="shared" si="112"/>
        <v>0</v>
      </c>
      <c r="K239" s="501">
        <f t="shared" si="113"/>
        <v>0</v>
      </c>
      <c r="L239" s="365"/>
      <c r="M239" s="366"/>
    </row>
    <row r="240" spans="1:13" s="342" customFormat="1">
      <c r="A240" s="360" t="s">
        <v>874</v>
      </c>
      <c r="B240" s="361" t="str">
        <f>UPPER("Dịch vụ vận tải")</f>
        <v>DỊCH VỤ VẬN TẢI</v>
      </c>
      <c r="C240" s="360"/>
      <c r="D240" s="401"/>
      <c r="E240" s="401"/>
      <c r="F240" s="401"/>
      <c r="G240" s="401"/>
      <c r="H240" s="401"/>
      <c r="I240" s="401"/>
      <c r="J240" s="432" t="str">
        <f>IF(LEN($C240)=0," ",#REF!/#REF!*100)</f>
        <v xml:space="preserve"> </v>
      </c>
      <c r="K240" s="432" t="str">
        <f>IF(LEN($C240)=0," ",#REF!/$E240)</f>
        <v xml:space="preserve"> </v>
      </c>
      <c r="L240" s="359"/>
      <c r="M240" s="362"/>
    </row>
    <row r="241" spans="1:13" s="338" customFormat="1">
      <c r="A241" s="367" t="s">
        <v>6</v>
      </c>
      <c r="B241" s="587" t="str">
        <f>UPPER("Giá trị sản xuất")</f>
        <v>GIÁ TRỊ SẢN XUẤT</v>
      </c>
      <c r="C241" s="588" t="s">
        <v>9</v>
      </c>
      <c r="D241" s="589">
        <v>27200</v>
      </c>
      <c r="E241" s="590">
        <f>E242+E243</f>
        <v>37000</v>
      </c>
      <c r="F241" s="590">
        <f t="shared" ref="F241" si="115">F242+F243</f>
        <v>23793.4</v>
      </c>
      <c r="G241" s="590">
        <v>30929.333333333332</v>
      </c>
      <c r="H241" s="405">
        <v>29899.333333333332</v>
      </c>
      <c r="I241" s="590">
        <f t="shared" ref="I241" si="116">I242+I243</f>
        <v>37000</v>
      </c>
      <c r="J241" s="520">
        <f t="shared" ref="J241:J243" si="117">IF(LEN(D241)=0,0,G241/D241*100)</f>
        <v>113.71078431372548</v>
      </c>
      <c r="K241" s="520">
        <f t="shared" ref="K241:K243" si="118">IF(LEN(E241)=0,0,G241/E241*100)</f>
        <v>83.592792792792793</v>
      </c>
      <c r="L241" s="376"/>
      <c r="M241" s="369"/>
    </row>
    <row r="242" spans="1:13" s="338" customFormat="1">
      <c r="A242" s="367">
        <v>1</v>
      </c>
      <c r="B242" s="591" t="s">
        <v>288</v>
      </c>
      <c r="C242" s="588" t="str">
        <f>C241</f>
        <v>Tr. đồng</v>
      </c>
      <c r="D242" s="519">
        <v>21000</v>
      </c>
      <c r="E242" s="405">
        <v>29000</v>
      </c>
      <c r="F242" s="405">
        <v>16626.7</v>
      </c>
      <c r="G242" s="405">
        <v>21896.666666666664</v>
      </c>
      <c r="H242" s="590">
        <v>21166.666666666664</v>
      </c>
      <c r="I242" s="405">
        <v>29000</v>
      </c>
      <c r="J242" s="520">
        <f t="shared" si="117"/>
        <v>104.26984126984127</v>
      </c>
      <c r="K242" s="520">
        <f t="shared" si="118"/>
        <v>75.505747126436773</v>
      </c>
      <c r="L242" s="376"/>
      <c r="M242" s="369"/>
    </row>
    <row r="243" spans="1:13" s="338" customFormat="1">
      <c r="A243" s="367">
        <v>2</v>
      </c>
      <c r="B243" s="591" t="s">
        <v>289</v>
      </c>
      <c r="C243" s="588" t="str">
        <f>C241</f>
        <v>Tr. đồng</v>
      </c>
      <c r="D243" s="589">
        <v>6200</v>
      </c>
      <c r="E243" s="590">
        <v>8000</v>
      </c>
      <c r="F243" s="590">
        <v>7166.7</v>
      </c>
      <c r="G243" s="590">
        <v>9032.6666666666661</v>
      </c>
      <c r="H243" s="405">
        <v>8732.6666666666661</v>
      </c>
      <c r="I243" s="590">
        <v>8000</v>
      </c>
      <c r="J243" s="520">
        <f t="shared" si="117"/>
        <v>145.68817204301075</v>
      </c>
      <c r="K243" s="520">
        <f t="shared" si="118"/>
        <v>112.90833333333332</v>
      </c>
      <c r="L243" s="376"/>
      <c r="M243" s="369"/>
    </row>
    <row r="244" spans="1:13" s="337" customFormat="1">
      <c r="A244" s="367" t="s">
        <v>52</v>
      </c>
      <c r="B244" s="368" t="str">
        <f>UPPER("Sản phẩm chủ yếu")</f>
        <v>SẢN PHẨM CHỦ YẾU</v>
      </c>
      <c r="C244" s="508"/>
      <c r="D244" s="509"/>
      <c r="E244" s="407"/>
      <c r="F244" s="407"/>
      <c r="G244" s="407"/>
      <c r="H244" s="407"/>
      <c r="I244" s="407"/>
      <c r="J244" s="435" t="str">
        <f>IF(LEN($C244)=0," ",#REF!/#REF!*100)</f>
        <v xml:space="preserve"> </v>
      </c>
      <c r="K244" s="435" t="str">
        <f>IF(LEN($C244)=0," ",#REF!/$E244)</f>
        <v xml:space="preserve"> </v>
      </c>
      <c r="L244" s="365"/>
      <c r="M244" s="366"/>
    </row>
    <row r="245" spans="1:13" s="337" customFormat="1" ht="19.5">
      <c r="A245" s="367">
        <v>1</v>
      </c>
      <c r="B245" s="592" t="s">
        <v>846</v>
      </c>
      <c r="C245" s="547"/>
      <c r="D245" s="579"/>
      <c r="E245" s="406"/>
      <c r="F245" s="406"/>
      <c r="G245" s="406"/>
      <c r="H245" s="406"/>
      <c r="I245" s="406"/>
      <c r="J245" s="435" t="str">
        <f>IF(LEN($C245)=0," ",#REF!/#REF!*100)</f>
        <v xml:space="preserve"> </v>
      </c>
      <c r="K245" s="435" t="str">
        <f>IF(LEN($C245)=0," ",#REF!/$E245)</f>
        <v xml:space="preserve"> </v>
      </c>
      <c r="L245" s="365"/>
      <c r="M245" s="366"/>
    </row>
    <row r="246" spans="1:13" s="337" customFormat="1">
      <c r="A246" s="370"/>
      <c r="B246" s="372" t="s">
        <v>847</v>
      </c>
      <c r="C246" s="593" t="s">
        <v>292</v>
      </c>
      <c r="D246" s="500">
        <v>310</v>
      </c>
      <c r="E246" s="406">
        <v>500</v>
      </c>
      <c r="F246" s="406">
        <v>358.3</v>
      </c>
      <c r="G246" s="406">
        <v>451.33333333333337</v>
      </c>
      <c r="H246" s="406">
        <v>436.33333333333337</v>
      </c>
      <c r="I246" s="406">
        <v>500</v>
      </c>
      <c r="J246" s="501">
        <f t="shared" ref="J246:J247" si="119">IF(LEN(D246)=0,0,G246/D246*100)</f>
        <v>145.59139784946237</v>
      </c>
      <c r="K246" s="501">
        <f t="shared" ref="K246:K247" si="120">IF(LEN(E246)=0,0,G246/E246*100)</f>
        <v>90.26666666666668</v>
      </c>
      <c r="L246" s="365"/>
      <c r="M246" s="366"/>
    </row>
    <row r="247" spans="1:13" s="337" customFormat="1">
      <c r="A247" s="370"/>
      <c r="B247" s="372" t="s">
        <v>848</v>
      </c>
      <c r="C247" s="593" t="s">
        <v>294</v>
      </c>
      <c r="D247" s="594"/>
      <c r="E247" s="406"/>
      <c r="F247" s="406"/>
      <c r="G247" s="406"/>
      <c r="H247" s="406"/>
      <c r="I247" s="406"/>
      <c r="J247" s="501">
        <f t="shared" si="119"/>
        <v>0</v>
      </c>
      <c r="K247" s="501">
        <f t="shared" si="120"/>
        <v>0</v>
      </c>
      <c r="L247" s="365"/>
      <c r="M247" s="366"/>
    </row>
    <row r="248" spans="1:13" s="337" customFormat="1">
      <c r="A248" s="367">
        <v>2</v>
      </c>
      <c r="B248" s="379" t="s">
        <v>288</v>
      </c>
      <c r="C248" s="508"/>
      <c r="D248" s="509"/>
      <c r="E248" s="406"/>
      <c r="F248" s="406"/>
      <c r="G248" s="406"/>
      <c r="H248" s="406"/>
      <c r="I248" s="406"/>
      <c r="J248" s="435" t="str">
        <f>IF(LEN($C248)=0," ",#REF!/#REF!*100)</f>
        <v xml:space="preserve"> </v>
      </c>
      <c r="K248" s="435" t="str">
        <f>IF(LEN($C248)=0," ",#REF!/$E248)</f>
        <v xml:space="preserve"> </v>
      </c>
      <c r="L248" s="365"/>
      <c r="M248" s="366"/>
    </row>
    <row r="249" spans="1:13" s="337" customFormat="1">
      <c r="A249" s="363"/>
      <c r="B249" s="372" t="s">
        <v>849</v>
      </c>
      <c r="C249" s="363" t="s">
        <v>296</v>
      </c>
      <c r="D249" s="500">
        <v>150</v>
      </c>
      <c r="E249" s="406">
        <v>220</v>
      </c>
      <c r="F249" s="406">
        <v>147.30000000000001</v>
      </c>
      <c r="G249" s="406">
        <v>198.33333333333331</v>
      </c>
      <c r="H249" s="406">
        <v>191.33333333333331</v>
      </c>
      <c r="I249" s="406">
        <v>220</v>
      </c>
      <c r="J249" s="501">
        <f t="shared" ref="J249:J250" si="121">IF(LEN(D249)=0,0,G249/D249*100)</f>
        <v>132.22222222222223</v>
      </c>
      <c r="K249" s="501">
        <f t="shared" ref="K249:K250" si="122">IF(LEN(E249)=0,0,G249/E249*100)</f>
        <v>90.151515151515142</v>
      </c>
      <c r="L249" s="365"/>
      <c r="M249" s="366"/>
    </row>
    <row r="250" spans="1:13" s="337" customFormat="1">
      <c r="A250" s="370"/>
      <c r="B250" s="372" t="s">
        <v>850</v>
      </c>
      <c r="C250" s="593" t="s">
        <v>298</v>
      </c>
      <c r="D250" s="594"/>
      <c r="E250" s="406"/>
      <c r="F250" s="406"/>
      <c r="G250" s="406"/>
      <c r="H250" s="406"/>
      <c r="I250" s="406"/>
      <c r="J250" s="501">
        <f t="shared" si="121"/>
        <v>0</v>
      </c>
      <c r="K250" s="501">
        <f t="shared" si="122"/>
        <v>0</v>
      </c>
      <c r="L250" s="365"/>
      <c r="M250" s="366"/>
    </row>
    <row r="251" spans="1:13" s="336" customFormat="1">
      <c r="A251" s="360" t="s">
        <v>874</v>
      </c>
      <c r="B251" s="361" t="str">
        <f>UPPER("Phát triển kinh tế tập thể")</f>
        <v>PHÁT TRIỂN KINH TẾ TẬP THỂ</v>
      </c>
      <c r="C251" s="360"/>
      <c r="D251" s="401"/>
      <c r="E251" s="402"/>
      <c r="F251" s="402"/>
      <c r="G251" s="402"/>
      <c r="H251" s="402"/>
      <c r="I251" s="402"/>
      <c r="J251" s="432" t="str">
        <f>IF(LEN($C251)=0," ",#REF!/#REF!*100)</f>
        <v xml:space="preserve"> </v>
      </c>
      <c r="K251" s="432" t="str">
        <f>IF(LEN($C251)=0," ",#REF!/$E251)</f>
        <v xml:space="preserve"> </v>
      </c>
      <c r="L251" s="359"/>
      <c r="M251" s="360"/>
    </row>
    <row r="252" spans="1:13" s="338" customFormat="1">
      <c r="A252" s="532">
        <v>1</v>
      </c>
      <c r="B252" s="533" t="str">
        <f>("Tổng số hợp tác xã")</f>
        <v>Tổng số hợp tác xã</v>
      </c>
      <c r="C252" s="595" t="s">
        <v>299</v>
      </c>
      <c r="D252" s="596"/>
      <c r="E252" s="405">
        <v>36</v>
      </c>
      <c r="F252" s="405"/>
      <c r="G252" s="405"/>
      <c r="H252" s="405"/>
      <c r="I252" s="405"/>
      <c r="J252" s="501">
        <f t="shared" ref="J252" si="123">IF(LEN(D252)=0,0,G252/D252*100)</f>
        <v>0</v>
      </c>
      <c r="K252" s="501">
        <f t="shared" ref="K252" si="124">IF(LEN(E252)=0,0,G252/E252*100)</f>
        <v>0</v>
      </c>
      <c r="L252" s="376"/>
      <c r="M252" s="369"/>
    </row>
    <row r="253" spans="1:13" s="337" customFormat="1">
      <c r="A253" s="536"/>
      <c r="B253" s="597" t="s">
        <v>300</v>
      </c>
      <c r="C253" s="598" t="s">
        <v>299</v>
      </c>
      <c r="D253" s="599"/>
      <c r="E253" s="406">
        <v>4</v>
      </c>
      <c r="F253" s="406">
        <v>4</v>
      </c>
      <c r="G253" s="406">
        <v>4</v>
      </c>
      <c r="H253" s="406">
        <v>4</v>
      </c>
      <c r="I253" s="406">
        <v>4</v>
      </c>
      <c r="J253" s="501">
        <f t="shared" ref="J253:J256" si="125">IF(LEN(D253)=0,0,G253/D253*100)</f>
        <v>0</v>
      </c>
      <c r="K253" s="501">
        <f t="shared" ref="K253:K254" si="126">IF(LEN(E253)=0,0,G253/E253*100)</f>
        <v>100</v>
      </c>
      <c r="L253" s="365"/>
      <c r="M253" s="366"/>
    </row>
    <row r="254" spans="1:13" s="338" customFormat="1">
      <c r="A254" s="532">
        <v>2</v>
      </c>
      <c r="B254" s="533" t="str">
        <f>("Số HTX giải thể")</f>
        <v>Số HTX giải thể</v>
      </c>
      <c r="C254" s="595" t="s">
        <v>299</v>
      </c>
      <c r="D254" s="596"/>
      <c r="E254" s="405">
        <v>5</v>
      </c>
      <c r="F254" s="405"/>
      <c r="G254" s="405"/>
      <c r="H254" s="405"/>
      <c r="I254" s="405">
        <v>11</v>
      </c>
      <c r="J254" s="501">
        <f t="shared" si="125"/>
        <v>0</v>
      </c>
      <c r="K254" s="501">
        <f t="shared" si="126"/>
        <v>0</v>
      </c>
      <c r="L254" s="365"/>
      <c r="M254" s="369"/>
    </row>
    <row r="255" spans="1:13" s="338" customFormat="1">
      <c r="A255" s="532">
        <v>3</v>
      </c>
      <c r="B255" s="533" t="str">
        <f>("Tổng số Liên hiệp hợp tác xã")</f>
        <v>Tổng số Liên hiệp hợp tác xã</v>
      </c>
      <c r="C255" s="595" t="s">
        <v>301</v>
      </c>
      <c r="D255" s="596"/>
      <c r="E255" s="405">
        <v>0</v>
      </c>
      <c r="F255" s="405"/>
      <c r="G255" s="405"/>
      <c r="H255" s="405"/>
      <c r="I255" s="405"/>
      <c r="J255" s="501">
        <f t="shared" si="125"/>
        <v>0</v>
      </c>
      <c r="K255" s="501"/>
      <c r="L255" s="365"/>
      <c r="M255" s="369"/>
    </row>
    <row r="256" spans="1:13" s="337" customFormat="1">
      <c r="A256" s="536"/>
      <c r="B256" s="597" t="s">
        <v>300</v>
      </c>
      <c r="C256" s="600" t="s">
        <v>301</v>
      </c>
      <c r="D256" s="601"/>
      <c r="E256" s="406">
        <v>0</v>
      </c>
      <c r="F256" s="406"/>
      <c r="G256" s="406"/>
      <c r="H256" s="406"/>
      <c r="I256" s="406"/>
      <c r="J256" s="501">
        <f t="shared" si="125"/>
        <v>0</v>
      </c>
      <c r="K256" s="501"/>
      <c r="L256" s="365"/>
      <c r="M256" s="366"/>
    </row>
    <row r="257" spans="1:13" s="338" customFormat="1">
      <c r="A257" s="532">
        <v>4</v>
      </c>
      <c r="B257" s="533" t="str">
        <f>("Tổng số xã viên hợp tác xã")</f>
        <v>Tổng số xã viên hợp tác xã</v>
      </c>
      <c r="C257" s="532" t="s">
        <v>302</v>
      </c>
      <c r="D257" s="602"/>
      <c r="E257" s="405">
        <v>1034</v>
      </c>
      <c r="F257" s="405">
        <v>1062</v>
      </c>
      <c r="G257" s="405">
        <v>1062</v>
      </c>
      <c r="H257" s="405">
        <v>1062</v>
      </c>
      <c r="I257" s="405">
        <v>1062</v>
      </c>
      <c r="J257" s="520">
        <f t="shared" ref="J257:J267" si="127">IF(LEN(D257)=0,0,G257/D257*100)</f>
        <v>0</v>
      </c>
      <c r="K257" s="520">
        <f t="shared" ref="K257:K267" si="128">IF(LEN(E257)=0,0,G257/E257*100)</f>
        <v>102.70793036750483</v>
      </c>
      <c r="L257" s="376"/>
      <c r="M257" s="369"/>
    </row>
    <row r="258" spans="1:13" s="337" customFormat="1">
      <c r="A258" s="603"/>
      <c r="B258" s="597" t="s">
        <v>303</v>
      </c>
      <c r="C258" s="536" t="s">
        <v>302</v>
      </c>
      <c r="D258" s="543"/>
      <c r="E258" s="406"/>
      <c r="F258" s="406"/>
      <c r="G258" s="406"/>
      <c r="H258" s="406"/>
      <c r="I258" s="406"/>
      <c r="J258" s="501">
        <f t="shared" si="127"/>
        <v>0</v>
      </c>
      <c r="K258" s="501">
        <f t="shared" si="128"/>
        <v>0</v>
      </c>
      <c r="L258" s="365"/>
      <c r="M258" s="366"/>
    </row>
    <row r="259" spans="1:13" s="338" customFormat="1">
      <c r="A259" s="595">
        <v>5</v>
      </c>
      <c r="B259" s="533" t="str">
        <f>("Tổng doanh thu hợp tác xã")</f>
        <v>Tổng doanh thu hợp tác xã</v>
      </c>
      <c r="C259" s="532" t="s">
        <v>243</v>
      </c>
      <c r="D259" s="602"/>
      <c r="E259" s="405">
        <v>45580</v>
      </c>
      <c r="F259" s="405"/>
      <c r="G259" s="405"/>
      <c r="H259" s="405"/>
      <c r="I259" s="405">
        <v>45580</v>
      </c>
      <c r="J259" s="520">
        <f t="shared" si="127"/>
        <v>0</v>
      </c>
      <c r="K259" s="520">
        <f t="shared" si="128"/>
        <v>0</v>
      </c>
      <c r="L259" s="376"/>
      <c r="M259" s="369"/>
    </row>
    <row r="260" spans="1:13" s="337" customFormat="1">
      <c r="A260" s="598"/>
      <c r="B260" s="597" t="s">
        <v>304</v>
      </c>
      <c r="C260" s="536" t="s">
        <v>243</v>
      </c>
      <c r="D260" s="543"/>
      <c r="E260" s="406"/>
      <c r="F260" s="406"/>
      <c r="G260" s="406"/>
      <c r="H260" s="406"/>
      <c r="I260" s="406"/>
      <c r="J260" s="501">
        <f t="shared" si="127"/>
        <v>0</v>
      </c>
      <c r="K260" s="501">
        <f t="shared" si="128"/>
        <v>0</v>
      </c>
      <c r="L260" s="365"/>
      <c r="M260" s="366"/>
    </row>
    <row r="261" spans="1:13" s="338" customFormat="1">
      <c r="A261" s="595">
        <v>6</v>
      </c>
      <c r="B261" s="533" t="str">
        <f>("Tổng số lãi trước thuế của hợp tác xã")</f>
        <v>Tổng số lãi trước thuế của hợp tác xã</v>
      </c>
      <c r="C261" s="532" t="s">
        <v>243</v>
      </c>
      <c r="D261" s="602"/>
      <c r="E261" s="405"/>
      <c r="F261" s="405"/>
      <c r="G261" s="405"/>
      <c r="H261" s="405"/>
      <c r="I261" s="405"/>
      <c r="J261" s="501">
        <f t="shared" si="127"/>
        <v>0</v>
      </c>
      <c r="K261" s="501">
        <f t="shared" si="128"/>
        <v>0</v>
      </c>
      <c r="L261" s="365"/>
      <c r="M261" s="369"/>
    </row>
    <row r="262" spans="1:13" s="338" customFormat="1">
      <c r="A262" s="532">
        <v>7</v>
      </c>
      <c r="B262" s="533" t="str">
        <f>("Tổng số cán bộ quản lý hợp tác xã")</f>
        <v>Tổng số cán bộ quản lý hợp tác xã</v>
      </c>
      <c r="C262" s="532" t="s">
        <v>55</v>
      </c>
      <c r="D262" s="602"/>
      <c r="E262" s="405"/>
      <c r="F262" s="405"/>
      <c r="G262" s="405"/>
      <c r="H262" s="405"/>
      <c r="I262" s="405"/>
      <c r="J262" s="501">
        <f t="shared" si="127"/>
        <v>0</v>
      </c>
      <c r="K262" s="501">
        <f t="shared" si="128"/>
        <v>0</v>
      </c>
      <c r="L262" s="365"/>
      <c r="M262" s="369"/>
    </row>
    <row r="263" spans="1:13" s="337" customFormat="1">
      <c r="A263" s="598"/>
      <c r="B263" s="597" t="s">
        <v>305</v>
      </c>
      <c r="C263" s="600" t="s">
        <v>55</v>
      </c>
      <c r="D263" s="601"/>
      <c r="E263" s="406"/>
      <c r="F263" s="406"/>
      <c r="G263" s="406"/>
      <c r="H263" s="406"/>
      <c r="I263" s="406"/>
      <c r="J263" s="501">
        <f t="shared" si="127"/>
        <v>0</v>
      </c>
      <c r="K263" s="501">
        <f t="shared" si="128"/>
        <v>0</v>
      </c>
      <c r="L263" s="365"/>
      <c r="M263" s="366"/>
    </row>
    <row r="264" spans="1:13" s="337" customFormat="1">
      <c r="A264" s="600"/>
      <c r="B264" s="604" t="s">
        <v>306</v>
      </c>
      <c r="C264" s="536" t="s">
        <v>55</v>
      </c>
      <c r="D264" s="543"/>
      <c r="E264" s="406"/>
      <c r="F264" s="406"/>
      <c r="G264" s="406"/>
      <c r="H264" s="406"/>
      <c r="I264" s="406"/>
      <c r="J264" s="501">
        <f t="shared" si="127"/>
        <v>0</v>
      </c>
      <c r="K264" s="501">
        <f t="shared" si="128"/>
        <v>0</v>
      </c>
      <c r="L264" s="365"/>
      <c r="M264" s="366"/>
    </row>
    <row r="265" spans="1:13" s="338" customFormat="1">
      <c r="A265" s="595">
        <v>8</v>
      </c>
      <c r="B265" s="533" t="str">
        <f>("Tổng số lao động trong HTX")</f>
        <v>Tổng số lao động trong HTX</v>
      </c>
      <c r="C265" s="532" t="s">
        <v>55</v>
      </c>
      <c r="D265" s="602"/>
      <c r="E265" s="405">
        <v>1060</v>
      </c>
      <c r="F265" s="405">
        <v>1088</v>
      </c>
      <c r="G265" s="405">
        <v>1088</v>
      </c>
      <c r="H265" s="405">
        <v>1088</v>
      </c>
      <c r="I265" s="405">
        <v>1088</v>
      </c>
      <c r="J265" s="520">
        <f t="shared" si="127"/>
        <v>0</v>
      </c>
      <c r="K265" s="520">
        <f t="shared" si="128"/>
        <v>102.64150943396227</v>
      </c>
      <c r="L265" s="376"/>
      <c r="M265" s="369"/>
    </row>
    <row r="266" spans="1:13" s="337" customFormat="1">
      <c r="A266" s="598"/>
      <c r="B266" s="597" t="s">
        <v>307</v>
      </c>
      <c r="C266" s="600" t="s">
        <v>55</v>
      </c>
      <c r="D266" s="601"/>
      <c r="E266" s="406">
        <v>1055</v>
      </c>
      <c r="F266" s="406">
        <v>1083</v>
      </c>
      <c r="G266" s="406">
        <v>1055</v>
      </c>
      <c r="H266" s="406">
        <v>1055</v>
      </c>
      <c r="I266" s="406">
        <v>1055</v>
      </c>
      <c r="J266" s="501">
        <f t="shared" si="127"/>
        <v>0</v>
      </c>
      <c r="K266" s="501">
        <f t="shared" si="128"/>
        <v>100</v>
      </c>
      <c r="L266" s="365"/>
      <c r="M266" s="366"/>
    </row>
    <row r="267" spans="1:13" s="338" customFormat="1">
      <c r="A267" s="595">
        <v>9</v>
      </c>
      <c r="B267" s="605" t="str">
        <f>("Thu nhập bình quân một lao động của HTX")</f>
        <v>Thu nhập bình quân một lao động của HTX</v>
      </c>
      <c r="C267" s="532" t="s">
        <v>243</v>
      </c>
      <c r="D267" s="602"/>
      <c r="E267" s="405">
        <v>43</v>
      </c>
      <c r="F267" s="405"/>
      <c r="G267" s="405"/>
      <c r="H267" s="405"/>
      <c r="I267" s="405">
        <v>42</v>
      </c>
      <c r="J267" s="520">
        <f t="shared" si="127"/>
        <v>0</v>
      </c>
      <c r="K267" s="520">
        <f t="shared" si="128"/>
        <v>0</v>
      </c>
      <c r="L267" s="376"/>
      <c r="M267" s="369"/>
    </row>
    <row r="268" spans="1:13" s="568" customFormat="1">
      <c r="A268" s="560" t="s">
        <v>875</v>
      </c>
      <c r="B268" s="561" t="str">
        <f>UPPER("Xã hội - Lao động - Giải quyết việc làm")</f>
        <v>XÃ HỘI - LAO ĐỘNG - GIẢI QUYẾT VIỆC LÀM</v>
      </c>
      <c r="C268" s="560"/>
      <c r="D268" s="517"/>
      <c r="E268" s="517"/>
      <c r="F268" s="517"/>
      <c r="G268" s="517"/>
      <c r="H268" s="517"/>
      <c r="I268" s="517"/>
      <c r="J268" s="435" t="str">
        <f>IF(LEN($C268)=0," ",#REF!/#REF!*100)</f>
        <v xml:space="preserve"> </v>
      </c>
      <c r="K268" s="435" t="str">
        <f>IF(LEN($C268)=0," ",#REF!/$E268)</f>
        <v xml:space="preserve"> </v>
      </c>
      <c r="L268" s="365"/>
      <c r="M268" s="560"/>
    </row>
    <row r="269" spans="1:13" s="337" customFormat="1">
      <c r="A269" s="496" t="s">
        <v>6</v>
      </c>
      <c r="B269" s="497" t="str">
        <f>UPPER("Xóa đói giảm nghèo")</f>
        <v>XÓA ĐÓI GIẢM NGHÈO</v>
      </c>
      <c r="C269" s="498"/>
      <c r="D269" s="499"/>
      <c r="E269" s="407"/>
      <c r="F269" s="407"/>
      <c r="G269" s="407"/>
      <c r="H269" s="407"/>
      <c r="I269" s="407"/>
      <c r="J269" s="435" t="str">
        <f>IF(LEN($C269)=0," ",#REF!/#REF!*100)</f>
        <v xml:space="preserve"> </v>
      </c>
      <c r="K269" s="435" t="str">
        <f>IF(LEN($C269)=0," ",#REF!/$E269)</f>
        <v xml:space="preserve"> </v>
      </c>
      <c r="L269" s="365"/>
      <c r="M269" s="366"/>
    </row>
    <row r="270" spans="1:13" s="337" customFormat="1">
      <c r="A270" s="363">
        <v>1</v>
      </c>
      <c r="B270" s="372" t="s">
        <v>309</v>
      </c>
      <c r="C270" s="363" t="s">
        <v>75</v>
      </c>
      <c r="D270" s="500">
        <v>13921</v>
      </c>
      <c r="E270" s="406">
        <v>14250</v>
      </c>
      <c r="F270" s="406">
        <v>14250</v>
      </c>
      <c r="G270" s="406">
        <v>14250</v>
      </c>
      <c r="H270" s="406">
        <v>14250</v>
      </c>
      <c r="I270" s="406">
        <v>14250</v>
      </c>
      <c r="J270" s="501">
        <f t="shared" ref="J270:J275" si="129">IF(LEN(D270)=0,0,G270/D270*100)</f>
        <v>102.36333596724374</v>
      </c>
      <c r="K270" s="501">
        <f t="shared" ref="K270:K275" si="130">IF(LEN(E270)=0,0,G270/E270*100)</f>
        <v>100</v>
      </c>
      <c r="L270" s="365"/>
      <c r="M270" s="366"/>
    </row>
    <row r="271" spans="1:13" s="337" customFormat="1">
      <c r="A271" s="363">
        <v>2</v>
      </c>
      <c r="B271" s="372" t="s">
        <v>310</v>
      </c>
      <c r="C271" s="363" t="s">
        <v>75</v>
      </c>
      <c r="D271" s="500">
        <v>3340</v>
      </c>
      <c r="E271" s="406">
        <v>2385</v>
      </c>
      <c r="F271" s="406">
        <v>2150</v>
      </c>
      <c r="G271" s="406">
        <v>2150</v>
      </c>
      <c r="H271" s="406">
        <v>2150</v>
      </c>
      <c r="I271" s="406">
        <v>2225</v>
      </c>
      <c r="J271" s="501">
        <f t="shared" si="129"/>
        <v>64.371257485029943</v>
      </c>
      <c r="K271" s="501">
        <f t="shared" si="130"/>
        <v>90.146750524109009</v>
      </c>
      <c r="L271" s="365"/>
      <c r="M271" s="366"/>
    </row>
    <row r="272" spans="1:13" s="337" customFormat="1">
      <c r="A272" s="363">
        <v>3</v>
      </c>
      <c r="B272" s="372" t="s">
        <v>699</v>
      </c>
      <c r="C272" s="363" t="s">
        <v>24</v>
      </c>
      <c r="D272" s="502">
        <v>24.22</v>
      </c>
      <c r="E272" s="410">
        <v>16.86</v>
      </c>
      <c r="F272" s="503">
        <v>0.15087719298245614</v>
      </c>
      <c r="G272" s="503">
        <v>0.15087719298245614</v>
      </c>
      <c r="H272" s="503">
        <v>0.15087719298245614</v>
      </c>
      <c r="I272" s="503">
        <v>0.156140350877193</v>
      </c>
      <c r="J272" s="501">
        <f t="shared" si="129"/>
        <v>0.62294464484911705</v>
      </c>
      <c r="K272" s="501">
        <f t="shared" si="130"/>
        <v>0.89488252065513718</v>
      </c>
      <c r="L272" s="365"/>
      <c r="M272" s="366"/>
    </row>
    <row r="273" spans="1:13" s="337" customFormat="1" ht="37.5">
      <c r="A273" s="504"/>
      <c r="B273" s="373" t="s">
        <v>312</v>
      </c>
      <c r="C273" s="504" t="s">
        <v>24</v>
      </c>
      <c r="D273" s="502">
        <v>19.760000000000002</v>
      </c>
      <c r="E273" s="403"/>
      <c r="F273" s="403"/>
      <c r="G273" s="403"/>
      <c r="H273" s="403"/>
      <c r="I273" s="403"/>
      <c r="J273" s="501">
        <f t="shared" si="129"/>
        <v>0</v>
      </c>
      <c r="K273" s="501">
        <f t="shared" si="130"/>
        <v>0</v>
      </c>
      <c r="L273" s="365"/>
      <c r="M273" s="366"/>
    </row>
    <row r="274" spans="1:13" s="337" customFormat="1">
      <c r="A274" s="363">
        <v>4</v>
      </c>
      <c r="B274" s="372" t="s">
        <v>313</v>
      </c>
      <c r="C274" s="363" t="s">
        <v>24</v>
      </c>
      <c r="D274" s="502">
        <v>3.5</v>
      </c>
      <c r="E274" s="403">
        <v>4</v>
      </c>
      <c r="F274" s="501">
        <v>4</v>
      </c>
      <c r="G274" s="501">
        <v>4</v>
      </c>
      <c r="H274" s="501">
        <v>4</v>
      </c>
      <c r="I274" s="501">
        <v>4</v>
      </c>
      <c r="J274" s="501">
        <f t="shared" si="129"/>
        <v>114.28571428571428</v>
      </c>
      <c r="K274" s="501">
        <f t="shared" si="130"/>
        <v>100</v>
      </c>
      <c r="L274" s="365"/>
      <c r="M274" s="366"/>
    </row>
    <row r="275" spans="1:13" s="337" customFormat="1">
      <c r="A275" s="363"/>
      <c r="B275" s="373" t="s">
        <v>314</v>
      </c>
      <c r="C275" s="363" t="s">
        <v>24</v>
      </c>
      <c r="D275" s="502"/>
      <c r="E275" s="403">
        <v>2</v>
      </c>
      <c r="F275" s="476">
        <v>2</v>
      </c>
      <c r="G275" s="476">
        <v>2</v>
      </c>
      <c r="H275" s="476">
        <v>2</v>
      </c>
      <c r="I275" s="476">
        <v>2</v>
      </c>
      <c r="J275" s="501">
        <f t="shared" si="129"/>
        <v>0</v>
      </c>
      <c r="K275" s="501">
        <f t="shared" si="130"/>
        <v>100</v>
      </c>
      <c r="L275" s="365"/>
      <c r="M275" s="366"/>
    </row>
    <row r="276" spans="1:13" s="337" customFormat="1">
      <c r="A276" s="505"/>
      <c r="B276" s="506" t="s">
        <v>315</v>
      </c>
      <c r="C276" s="505"/>
      <c r="D276" s="502"/>
      <c r="E276" s="403"/>
      <c r="F276" s="403"/>
      <c r="G276" s="403"/>
      <c r="H276" s="403"/>
      <c r="I276" s="403"/>
      <c r="J276" s="435" t="str">
        <f>IF(LEN($C276)=0," ",#REF!/#REF!*100)</f>
        <v xml:space="preserve"> </v>
      </c>
      <c r="K276" s="435" t="str">
        <f>IF(LEN($C276)=0," ",#REF!/$E276)</f>
        <v xml:space="preserve"> </v>
      </c>
      <c r="L276" s="365"/>
      <c r="M276" s="366"/>
    </row>
    <row r="277" spans="1:13" s="337" customFormat="1">
      <c r="A277" s="363">
        <v>5</v>
      </c>
      <c r="B277" s="372" t="s">
        <v>316</v>
      </c>
      <c r="C277" s="363" t="s">
        <v>75</v>
      </c>
      <c r="D277" s="500">
        <v>556</v>
      </c>
      <c r="E277" s="406">
        <v>571</v>
      </c>
      <c r="F277" s="421">
        <v>400</v>
      </c>
      <c r="G277" s="421">
        <v>400</v>
      </c>
      <c r="H277" s="421">
        <v>400</v>
      </c>
      <c r="I277" s="421">
        <v>571</v>
      </c>
      <c r="J277" s="501">
        <f t="shared" ref="J277:J280" si="131">IF(LEN(D277)=0,0,G277/D277*100)</f>
        <v>71.942446043165461</v>
      </c>
      <c r="K277" s="501">
        <f t="shared" ref="K277:K280" si="132">IF(LEN(E277)=0,0,G277/E277*100)</f>
        <v>70.052539404553414</v>
      </c>
      <c r="L277" s="365"/>
      <c r="M277" s="366"/>
    </row>
    <row r="278" spans="1:13" s="337" customFormat="1">
      <c r="A278" s="363">
        <v>6</v>
      </c>
      <c r="B278" s="372" t="s">
        <v>317</v>
      </c>
      <c r="C278" s="363" t="s">
        <v>75</v>
      </c>
      <c r="D278" s="500">
        <v>1424</v>
      </c>
      <c r="E278" s="406">
        <v>2124</v>
      </c>
      <c r="F278" s="421">
        <v>2155</v>
      </c>
      <c r="G278" s="421">
        <v>2155</v>
      </c>
      <c r="H278" s="421">
        <v>2155</v>
      </c>
      <c r="I278" s="421">
        <v>2124</v>
      </c>
      <c r="J278" s="501">
        <f t="shared" si="131"/>
        <v>151.33426966292134</v>
      </c>
      <c r="K278" s="501">
        <f t="shared" si="132"/>
        <v>101.45951035781545</v>
      </c>
      <c r="L278" s="365"/>
      <c r="M278" s="366"/>
    </row>
    <row r="279" spans="1:13" s="337" customFormat="1">
      <c r="A279" s="363">
        <v>7</v>
      </c>
      <c r="B279" s="372" t="s">
        <v>319</v>
      </c>
      <c r="C279" s="363" t="s">
        <v>24</v>
      </c>
      <c r="D279" s="500"/>
      <c r="E279" s="403">
        <v>15.257524603117592</v>
      </c>
      <c r="F279" s="507">
        <v>15.12</v>
      </c>
      <c r="G279" s="507">
        <v>15.12</v>
      </c>
      <c r="H279" s="507">
        <v>15.12</v>
      </c>
      <c r="I279" s="507">
        <v>15.26</v>
      </c>
      <c r="J279" s="501">
        <f t="shared" si="131"/>
        <v>0</v>
      </c>
      <c r="K279" s="501">
        <f t="shared" si="132"/>
        <v>99.098644067796599</v>
      </c>
      <c r="L279" s="365"/>
      <c r="M279" s="366"/>
    </row>
    <row r="280" spans="1:13" s="337" customFormat="1">
      <c r="A280" s="363">
        <v>8</v>
      </c>
      <c r="B280" s="372" t="s">
        <v>318</v>
      </c>
      <c r="C280" s="363" t="s">
        <v>75</v>
      </c>
      <c r="D280" s="502">
        <v>10.42</v>
      </c>
      <c r="E280" s="406">
        <v>76</v>
      </c>
      <c r="F280" s="421">
        <v>76</v>
      </c>
      <c r="G280" s="421">
        <v>76</v>
      </c>
      <c r="H280" s="421">
        <v>76</v>
      </c>
      <c r="I280" s="421">
        <v>76</v>
      </c>
      <c r="J280" s="501">
        <f t="shared" si="131"/>
        <v>729.36660268714013</v>
      </c>
      <c r="K280" s="501">
        <f t="shared" si="132"/>
        <v>100</v>
      </c>
      <c r="L280" s="365"/>
      <c r="M280" s="366"/>
    </row>
    <row r="281" spans="1:13" s="337" customFormat="1">
      <c r="A281" s="508" t="s">
        <v>52</v>
      </c>
      <c r="B281" s="368" t="str">
        <f>UPPER("Cung cấp các dịch vụ CSHT thiết yếu ")</f>
        <v xml:space="preserve">CUNG CẤP CÁC DỊCH VỤ CSHT THIẾT YẾU </v>
      </c>
      <c r="C281" s="508"/>
      <c r="D281" s="509"/>
      <c r="E281" s="403"/>
      <c r="F281" s="403"/>
      <c r="G281" s="403"/>
      <c r="H281" s="403"/>
      <c r="I281" s="407"/>
      <c r="J281" s="435" t="str">
        <f>IF(LEN($C281)=0," ",#REF!/#REF!*100)</f>
        <v xml:space="preserve"> </v>
      </c>
      <c r="K281" s="435" t="str">
        <f>IF(LEN($C281)=0," ",#REF!/$E281)</f>
        <v xml:space="preserve"> </v>
      </c>
      <c r="L281" s="365"/>
      <c r="M281" s="366"/>
    </row>
    <row r="282" spans="1:13" s="337" customFormat="1">
      <c r="A282" s="363"/>
      <c r="B282" s="364" t="s">
        <v>700</v>
      </c>
      <c r="C282" s="363" t="s">
        <v>134</v>
      </c>
      <c r="D282" s="510">
        <v>12</v>
      </c>
      <c r="E282" s="406">
        <v>12</v>
      </c>
      <c r="F282" s="511">
        <v>12</v>
      </c>
      <c r="G282" s="511">
        <v>12</v>
      </c>
      <c r="H282" s="511">
        <v>12</v>
      </c>
      <c r="I282" s="511">
        <v>12</v>
      </c>
      <c r="J282" s="501">
        <f t="shared" ref="J282:J291" si="133">IF(LEN(D282)=0,0,G282/D282*100)</f>
        <v>100</v>
      </c>
      <c r="K282" s="501">
        <f t="shared" ref="K282:K291" si="134">IF(LEN(E282)=0,0,G282/E282*100)</f>
        <v>100</v>
      </c>
      <c r="L282" s="365"/>
      <c r="M282" s="366"/>
    </row>
    <row r="283" spans="1:13" s="337" customFormat="1">
      <c r="A283" s="363"/>
      <c r="B283" s="372" t="s">
        <v>327</v>
      </c>
      <c r="C283" s="363" t="s">
        <v>72</v>
      </c>
      <c r="D283" s="510">
        <v>11</v>
      </c>
      <c r="E283" s="406">
        <v>11</v>
      </c>
      <c r="F283" s="511">
        <v>11</v>
      </c>
      <c r="G283" s="511">
        <v>11</v>
      </c>
      <c r="H283" s="511">
        <v>11</v>
      </c>
      <c r="I283" s="511">
        <v>11</v>
      </c>
      <c r="J283" s="501">
        <f t="shared" si="133"/>
        <v>100</v>
      </c>
      <c r="K283" s="501">
        <f t="shared" si="134"/>
        <v>100</v>
      </c>
      <c r="L283" s="365"/>
      <c r="M283" s="366"/>
    </row>
    <row r="284" spans="1:13" s="337" customFormat="1">
      <c r="A284" s="363"/>
      <c r="B284" s="512" t="s">
        <v>701</v>
      </c>
      <c r="C284" s="504" t="s">
        <v>72</v>
      </c>
      <c r="D284" s="510">
        <v>4</v>
      </c>
      <c r="E284" s="406">
        <v>4</v>
      </c>
      <c r="F284" s="513">
        <v>4</v>
      </c>
      <c r="G284" s="513">
        <v>4</v>
      </c>
      <c r="H284" s="513">
        <v>4</v>
      </c>
      <c r="I284" s="513">
        <v>4</v>
      </c>
      <c r="J284" s="501">
        <f t="shared" si="133"/>
        <v>100</v>
      </c>
      <c r="K284" s="501">
        <f t="shared" si="134"/>
        <v>100</v>
      </c>
      <c r="L284" s="365"/>
      <c r="M284" s="366"/>
    </row>
    <row r="285" spans="1:13" s="337" customFormat="1">
      <c r="A285" s="363"/>
      <c r="B285" s="372" t="s">
        <v>927</v>
      </c>
      <c r="C285" s="363" t="s">
        <v>330</v>
      </c>
      <c r="D285" s="514"/>
      <c r="E285" s="406"/>
      <c r="F285" s="406"/>
      <c r="G285" s="406"/>
      <c r="H285" s="406"/>
      <c r="I285" s="407"/>
      <c r="J285" s="501">
        <f t="shared" si="133"/>
        <v>0</v>
      </c>
      <c r="K285" s="501">
        <f t="shared" si="134"/>
        <v>0</v>
      </c>
      <c r="L285" s="365"/>
      <c r="M285" s="366"/>
    </row>
    <row r="286" spans="1:13" s="337" customFormat="1">
      <c r="A286" s="363"/>
      <c r="B286" s="364" t="s">
        <v>702</v>
      </c>
      <c r="C286" s="363" t="s">
        <v>72</v>
      </c>
      <c r="D286" s="510">
        <v>11</v>
      </c>
      <c r="E286" s="406">
        <v>11</v>
      </c>
      <c r="F286" s="511">
        <v>11</v>
      </c>
      <c r="G286" s="511">
        <v>11</v>
      </c>
      <c r="H286" s="511">
        <v>11</v>
      </c>
      <c r="I286" s="511">
        <v>11</v>
      </c>
      <c r="J286" s="501">
        <f t="shared" si="133"/>
        <v>100</v>
      </c>
      <c r="K286" s="501">
        <f t="shared" si="134"/>
        <v>100</v>
      </c>
      <c r="L286" s="365"/>
      <c r="M286" s="366"/>
    </row>
    <row r="287" spans="1:13" s="337" customFormat="1">
      <c r="A287" s="363"/>
      <c r="B287" s="364" t="s">
        <v>703</v>
      </c>
      <c r="C287" s="363" t="s">
        <v>24</v>
      </c>
      <c r="D287" s="510">
        <v>100</v>
      </c>
      <c r="E287" s="406">
        <v>100</v>
      </c>
      <c r="F287" s="513">
        <v>100</v>
      </c>
      <c r="G287" s="513">
        <v>100</v>
      </c>
      <c r="H287" s="513">
        <v>100</v>
      </c>
      <c r="I287" s="513">
        <v>100</v>
      </c>
      <c r="J287" s="501">
        <f t="shared" si="133"/>
        <v>100</v>
      </c>
      <c r="K287" s="501">
        <f t="shared" si="134"/>
        <v>100</v>
      </c>
      <c r="L287" s="365"/>
      <c r="M287" s="366"/>
    </row>
    <row r="288" spans="1:13" s="337" customFormat="1" ht="37.5">
      <c r="A288" s="363"/>
      <c r="B288" s="364" t="s">
        <v>704</v>
      </c>
      <c r="C288" s="363" t="s">
        <v>72</v>
      </c>
      <c r="D288" s="510">
        <v>11</v>
      </c>
      <c r="E288" s="406">
        <v>11</v>
      </c>
      <c r="F288" s="421">
        <v>11</v>
      </c>
      <c r="G288" s="421">
        <v>11</v>
      </c>
      <c r="H288" s="421">
        <v>11</v>
      </c>
      <c r="I288" s="421">
        <v>11</v>
      </c>
      <c r="J288" s="501">
        <f t="shared" si="133"/>
        <v>100</v>
      </c>
      <c r="K288" s="501">
        <f t="shared" si="134"/>
        <v>100</v>
      </c>
      <c r="L288" s="365"/>
      <c r="M288" s="366"/>
    </row>
    <row r="289" spans="1:14" s="337" customFormat="1">
      <c r="A289" s="363"/>
      <c r="B289" s="364" t="s">
        <v>705</v>
      </c>
      <c r="C289" s="363" t="s">
        <v>24</v>
      </c>
      <c r="D289" s="510"/>
      <c r="E289" s="406">
        <v>100</v>
      </c>
      <c r="F289" s="406">
        <v>100</v>
      </c>
      <c r="G289" s="406">
        <v>100</v>
      </c>
      <c r="H289" s="406">
        <v>100</v>
      </c>
      <c r="I289" s="406">
        <v>100</v>
      </c>
      <c r="J289" s="501">
        <f t="shared" si="133"/>
        <v>0</v>
      </c>
      <c r="K289" s="501">
        <f t="shared" si="134"/>
        <v>100</v>
      </c>
      <c r="L289" s="365"/>
      <c r="M289" s="366"/>
    </row>
    <row r="290" spans="1:14" s="337" customFormat="1">
      <c r="A290" s="363"/>
      <c r="B290" s="364" t="s">
        <v>928</v>
      </c>
      <c r="C290" s="363" t="s">
        <v>24</v>
      </c>
      <c r="D290" s="510"/>
      <c r="E290" s="421">
        <v>100</v>
      </c>
      <c r="F290" s="421">
        <v>98</v>
      </c>
      <c r="G290" s="421">
        <v>98</v>
      </c>
      <c r="H290" s="421">
        <v>98</v>
      </c>
      <c r="I290" s="421">
        <v>100</v>
      </c>
      <c r="J290" s="501">
        <f t="shared" si="133"/>
        <v>0</v>
      </c>
      <c r="K290" s="501">
        <f t="shared" si="134"/>
        <v>98</v>
      </c>
      <c r="L290" s="365"/>
      <c r="M290" s="366"/>
    </row>
    <row r="291" spans="1:14" s="337" customFormat="1">
      <c r="A291" s="363"/>
      <c r="B291" s="364" t="s">
        <v>706</v>
      </c>
      <c r="C291" s="363" t="s">
        <v>134</v>
      </c>
      <c r="D291" s="510"/>
      <c r="E291" s="406">
        <v>12</v>
      </c>
      <c r="F291" s="406">
        <v>12</v>
      </c>
      <c r="G291" s="406">
        <v>12</v>
      </c>
      <c r="H291" s="406">
        <v>12</v>
      </c>
      <c r="I291" s="406">
        <v>12</v>
      </c>
      <c r="J291" s="501">
        <f t="shared" si="133"/>
        <v>0</v>
      </c>
      <c r="K291" s="501">
        <f t="shared" si="134"/>
        <v>100</v>
      </c>
      <c r="L291" s="365"/>
      <c r="M291" s="366"/>
    </row>
    <row r="292" spans="1:14" s="337" customFormat="1" ht="37.5" hidden="1">
      <c r="A292" s="363"/>
      <c r="B292" s="364" t="s">
        <v>707</v>
      </c>
      <c r="C292" s="363" t="s">
        <v>75</v>
      </c>
      <c r="D292" s="500"/>
      <c r="E292" s="406"/>
      <c r="F292" s="406"/>
      <c r="G292" s="406"/>
      <c r="H292" s="406"/>
      <c r="I292" s="515"/>
      <c r="J292" s="501">
        <f t="shared" ref="J292:J294" si="135">IF(LEN(D292)=0,0,G292/D292*100)</f>
        <v>0</v>
      </c>
      <c r="K292" s="501">
        <f t="shared" ref="K292:K294" si="136">IF(LEN(E292)=0,0,G292/E292*100)</f>
        <v>0</v>
      </c>
      <c r="L292" s="365"/>
      <c r="M292" s="366"/>
    </row>
    <row r="293" spans="1:14" s="337" customFormat="1" hidden="1">
      <c r="A293" s="363"/>
      <c r="B293" s="372" t="s">
        <v>339</v>
      </c>
      <c r="C293" s="363" t="s">
        <v>24</v>
      </c>
      <c r="D293" s="510"/>
      <c r="E293" s="413"/>
      <c r="F293" s="413"/>
      <c r="G293" s="413"/>
      <c r="H293" s="413"/>
      <c r="I293" s="406"/>
      <c r="J293" s="501">
        <f t="shared" si="135"/>
        <v>0</v>
      </c>
      <c r="K293" s="501">
        <f t="shared" si="136"/>
        <v>0</v>
      </c>
      <c r="L293" s="365"/>
      <c r="M293" s="366"/>
    </row>
    <row r="294" spans="1:14" s="337" customFormat="1">
      <c r="A294" s="363"/>
      <c r="B294" s="372" t="s">
        <v>839</v>
      </c>
      <c r="C294" s="363" t="s">
        <v>24</v>
      </c>
      <c r="D294" s="500"/>
      <c r="E294" s="406">
        <v>97</v>
      </c>
      <c r="F294" s="513">
        <v>97</v>
      </c>
      <c r="G294" s="513">
        <v>97</v>
      </c>
      <c r="H294" s="513">
        <v>97</v>
      </c>
      <c r="I294" s="513">
        <v>97</v>
      </c>
      <c r="J294" s="501">
        <f t="shared" si="135"/>
        <v>0</v>
      </c>
      <c r="K294" s="501">
        <f t="shared" si="136"/>
        <v>100</v>
      </c>
      <c r="L294" s="365"/>
      <c r="M294" s="366"/>
    </row>
    <row r="295" spans="1:14" s="337" customFormat="1">
      <c r="A295" s="508" t="s">
        <v>88</v>
      </c>
      <c r="B295" s="368" t="str">
        <f>UPPER("Bảo hiểm")</f>
        <v>BẢO HIỂM</v>
      </c>
      <c r="C295" s="508"/>
      <c r="D295" s="500"/>
      <c r="E295" s="403"/>
      <c r="F295" s="403"/>
      <c r="G295" s="403"/>
      <c r="H295" s="403"/>
      <c r="I295" s="406"/>
      <c r="J295" s="435" t="str">
        <f>IF(LEN($C295)=0," ",#REF!/#REF!*100)</f>
        <v xml:space="preserve"> </v>
      </c>
      <c r="K295" s="435" t="str">
        <f>IF(LEN($C295)=0," ",#REF!/$E296)</f>
        <v xml:space="preserve"> </v>
      </c>
      <c r="L295" s="365"/>
      <c r="M295" s="366"/>
    </row>
    <row r="296" spans="1:14" s="337" customFormat="1">
      <c r="A296" s="363">
        <v>1</v>
      </c>
      <c r="B296" s="372" t="s">
        <v>840</v>
      </c>
      <c r="C296" s="363" t="s">
        <v>55</v>
      </c>
      <c r="D296" s="499"/>
      <c r="E296" s="406">
        <v>48000</v>
      </c>
      <c r="F296" s="421">
        <v>48000</v>
      </c>
      <c r="G296" s="421">
        <v>48000</v>
      </c>
      <c r="H296" s="421">
        <v>48000</v>
      </c>
      <c r="I296" s="421">
        <v>48000</v>
      </c>
      <c r="J296" s="501">
        <f t="shared" ref="J296:J297" si="137">IF(LEN(D296)=0,0,G296/D296*100)</f>
        <v>0</v>
      </c>
      <c r="K296" s="501">
        <f t="shared" ref="K296:K297" si="138">IF(LEN(E296)=0,0,G296/E296*100)</f>
        <v>100</v>
      </c>
      <c r="L296" s="365"/>
      <c r="M296" s="366"/>
    </row>
    <row r="297" spans="1:14" s="337" customFormat="1">
      <c r="A297" s="363">
        <v>2</v>
      </c>
      <c r="B297" s="372" t="s">
        <v>841</v>
      </c>
      <c r="C297" s="363" t="s">
        <v>55</v>
      </c>
      <c r="D297" s="499"/>
      <c r="E297" s="403"/>
      <c r="F297" s="403"/>
      <c r="G297" s="403"/>
      <c r="H297" s="403"/>
      <c r="I297" s="406"/>
      <c r="J297" s="501">
        <f t="shared" si="137"/>
        <v>0</v>
      </c>
      <c r="K297" s="501">
        <f t="shared" si="138"/>
        <v>0</v>
      </c>
      <c r="L297" s="365"/>
      <c r="M297" s="366"/>
    </row>
    <row r="298" spans="1:14" s="338" customFormat="1">
      <c r="A298" s="508" t="s">
        <v>186</v>
      </c>
      <c r="B298" s="368" t="str">
        <f>UPPER("Tạo việc làm")</f>
        <v>TẠO VIỆC LÀM</v>
      </c>
      <c r="C298" s="508"/>
      <c r="D298" s="509"/>
      <c r="E298" s="516"/>
      <c r="F298" s="516"/>
      <c r="G298" s="516"/>
      <c r="H298" s="516"/>
      <c r="I298" s="517"/>
      <c r="J298" s="518" t="str">
        <f>IF(LEN($C298)=0," ",#REF!/#REF!*100)</f>
        <v xml:space="preserve"> </v>
      </c>
      <c r="K298" s="518" t="str">
        <f>IF(LEN($C298)=0," ",#REF!/$E299)</f>
        <v xml:space="preserve"> </v>
      </c>
      <c r="L298" s="376"/>
      <c r="M298" s="369"/>
    </row>
    <row r="299" spans="1:14" s="338" customFormat="1">
      <c r="A299" s="508">
        <v>1</v>
      </c>
      <c r="B299" s="368" t="s">
        <v>709</v>
      </c>
      <c r="C299" s="508" t="s">
        <v>55</v>
      </c>
      <c r="D299" s="519">
        <f>D302+D303</f>
        <v>41281</v>
      </c>
      <c r="E299" s="519">
        <f t="shared" ref="E299:I299" si="139">E302+E303</f>
        <v>42300</v>
      </c>
      <c r="F299" s="519">
        <f t="shared" si="139"/>
        <v>41500</v>
      </c>
      <c r="G299" s="519">
        <f t="shared" si="139"/>
        <v>41500</v>
      </c>
      <c r="H299" s="519">
        <f t="shared" si="139"/>
        <v>41500</v>
      </c>
      <c r="I299" s="519">
        <f t="shared" si="139"/>
        <v>42300</v>
      </c>
      <c r="J299" s="520">
        <f t="shared" ref="J299:J309" si="140">IF(LEN(D299)=0,0,G299/D299*100)</f>
        <v>100.53051040430223</v>
      </c>
      <c r="K299" s="520">
        <f t="shared" ref="K299:K309" si="141">IF(LEN(E299)=0,0,G299/E299*100)</f>
        <v>98.108747044917251</v>
      </c>
      <c r="L299" s="376"/>
      <c r="M299" s="369"/>
      <c r="N299" s="455"/>
    </row>
    <row r="300" spans="1:14" s="337" customFormat="1">
      <c r="A300" s="363"/>
      <c r="B300" s="364" t="s">
        <v>708</v>
      </c>
      <c r="C300" s="363" t="s">
        <v>24</v>
      </c>
      <c r="D300" s="502">
        <v>61.35</v>
      </c>
      <c r="E300" s="403">
        <v>61.98</v>
      </c>
      <c r="F300" s="404">
        <v>61.98</v>
      </c>
      <c r="G300" s="404">
        <v>61.98</v>
      </c>
      <c r="H300" s="404">
        <v>61.98</v>
      </c>
      <c r="I300" s="404">
        <v>61.98</v>
      </c>
      <c r="J300" s="501">
        <f t="shared" si="140"/>
        <v>101.02689486552568</v>
      </c>
      <c r="K300" s="501">
        <f t="shared" si="141"/>
        <v>100</v>
      </c>
      <c r="L300" s="365"/>
      <c r="M300" s="366"/>
    </row>
    <row r="301" spans="1:14" s="337" customFormat="1">
      <c r="A301" s="363"/>
      <c r="B301" s="364" t="s">
        <v>117</v>
      </c>
      <c r="C301" s="363" t="s">
        <v>55</v>
      </c>
      <c r="D301" s="500"/>
      <c r="E301" s="403">
        <v>0</v>
      </c>
      <c r="F301" s="403"/>
      <c r="G301" s="403"/>
      <c r="H301" s="403"/>
      <c r="I301" s="406"/>
      <c r="J301" s="501">
        <f t="shared" si="140"/>
        <v>0</v>
      </c>
      <c r="K301" s="501"/>
      <c r="L301" s="365"/>
      <c r="M301" s="366"/>
    </row>
    <row r="302" spans="1:14" s="337" customFormat="1">
      <c r="A302" s="363"/>
      <c r="B302" s="364" t="s">
        <v>118</v>
      </c>
      <c r="C302" s="363" t="s">
        <v>55</v>
      </c>
      <c r="D302" s="500">
        <v>4456</v>
      </c>
      <c r="E302" s="406">
        <v>4550</v>
      </c>
      <c r="F302" s="406">
        <v>4500</v>
      </c>
      <c r="G302" s="406">
        <v>4500</v>
      </c>
      <c r="H302" s="406">
        <v>4500</v>
      </c>
      <c r="I302" s="406">
        <v>4550</v>
      </c>
      <c r="J302" s="501">
        <f t="shared" si="140"/>
        <v>100.98743267504489</v>
      </c>
      <c r="K302" s="501">
        <f t="shared" si="141"/>
        <v>98.901098901098905</v>
      </c>
      <c r="L302" s="365"/>
      <c r="M302" s="366"/>
    </row>
    <row r="303" spans="1:14" s="337" customFormat="1">
      <c r="A303" s="363"/>
      <c r="B303" s="364" t="s">
        <v>119</v>
      </c>
      <c r="C303" s="363" t="s">
        <v>55</v>
      </c>
      <c r="D303" s="500">
        <v>36825</v>
      </c>
      <c r="E303" s="406">
        <v>37750</v>
      </c>
      <c r="F303" s="406">
        <v>37000</v>
      </c>
      <c r="G303" s="406">
        <v>37000</v>
      </c>
      <c r="H303" s="406">
        <v>37000</v>
      </c>
      <c r="I303" s="406">
        <v>37750</v>
      </c>
      <c r="J303" s="501">
        <f t="shared" si="140"/>
        <v>100.47522063815342</v>
      </c>
      <c r="K303" s="501">
        <f t="shared" si="141"/>
        <v>98.013245033112582</v>
      </c>
      <c r="L303" s="365"/>
      <c r="M303" s="366"/>
    </row>
    <row r="304" spans="1:14" s="338" customFormat="1" ht="37.5">
      <c r="A304" s="508">
        <v>2</v>
      </c>
      <c r="B304" s="368" t="s">
        <v>710</v>
      </c>
      <c r="C304" s="508" t="s">
        <v>55</v>
      </c>
      <c r="D304" s="519">
        <v>40592</v>
      </c>
      <c r="E304" s="405">
        <v>41400</v>
      </c>
      <c r="F304" s="405">
        <v>41000</v>
      </c>
      <c r="G304" s="405">
        <v>41000</v>
      </c>
      <c r="H304" s="405">
        <v>41000</v>
      </c>
      <c r="I304" s="405">
        <v>41400</v>
      </c>
      <c r="J304" s="520">
        <f t="shared" si="140"/>
        <v>101.00512416239653</v>
      </c>
      <c r="K304" s="520">
        <f t="shared" si="141"/>
        <v>99.033816425120762</v>
      </c>
      <c r="L304" s="376"/>
      <c r="M304" s="369"/>
    </row>
    <row r="305" spans="1:13" s="340" customFormat="1">
      <c r="A305" s="504"/>
      <c r="B305" s="512" t="s">
        <v>714</v>
      </c>
      <c r="C305" s="504"/>
      <c r="D305" s="521">
        <v>100</v>
      </c>
      <c r="E305" s="406">
        <v>100</v>
      </c>
      <c r="F305" s="406"/>
      <c r="G305" s="406"/>
      <c r="H305" s="406"/>
      <c r="I305" s="522"/>
      <c r="J305" s="501">
        <f t="shared" si="140"/>
        <v>0</v>
      </c>
      <c r="K305" s="501">
        <f t="shared" si="141"/>
        <v>0</v>
      </c>
      <c r="L305" s="365"/>
      <c r="M305" s="385"/>
    </row>
    <row r="306" spans="1:13" s="340" customFormat="1">
      <c r="A306" s="504"/>
      <c r="B306" s="512" t="s">
        <v>712</v>
      </c>
      <c r="C306" s="504" t="s">
        <v>24</v>
      </c>
      <c r="D306" s="523">
        <v>80.5</v>
      </c>
      <c r="E306" s="417">
        <v>80.5</v>
      </c>
      <c r="F306" s="417">
        <v>81</v>
      </c>
      <c r="G306" s="417">
        <v>81</v>
      </c>
      <c r="H306" s="417">
        <v>81</v>
      </c>
      <c r="I306" s="417">
        <v>80.5</v>
      </c>
      <c r="J306" s="501">
        <f t="shared" si="140"/>
        <v>100.62111801242236</v>
      </c>
      <c r="K306" s="501">
        <f t="shared" si="141"/>
        <v>100.62111801242236</v>
      </c>
      <c r="L306" s="365"/>
      <c r="M306" s="385"/>
    </row>
    <row r="307" spans="1:13" s="340" customFormat="1">
      <c r="A307" s="504"/>
      <c r="B307" s="512" t="s">
        <v>713</v>
      </c>
      <c r="C307" s="504" t="s">
        <v>24</v>
      </c>
      <c r="D307" s="524">
        <v>7.1</v>
      </c>
      <c r="E307" s="417">
        <v>7.1</v>
      </c>
      <c r="F307" s="417">
        <v>7.1</v>
      </c>
      <c r="G307" s="417">
        <v>7.1</v>
      </c>
      <c r="H307" s="417">
        <v>7.1</v>
      </c>
      <c r="I307" s="411">
        <v>7.1</v>
      </c>
      <c r="J307" s="501">
        <f t="shared" si="140"/>
        <v>100</v>
      </c>
      <c r="K307" s="501">
        <f t="shared" si="141"/>
        <v>100</v>
      </c>
      <c r="L307" s="365"/>
      <c r="M307" s="385"/>
    </row>
    <row r="308" spans="1:13" s="340" customFormat="1" ht="19.5" customHeight="1">
      <c r="A308" s="504"/>
      <c r="B308" s="512" t="s">
        <v>711</v>
      </c>
      <c r="C308" s="504" t="s">
        <v>24</v>
      </c>
      <c r="D308" s="524">
        <v>12.4</v>
      </c>
      <c r="E308" s="417">
        <v>12.4</v>
      </c>
      <c r="F308" s="417">
        <v>12.4</v>
      </c>
      <c r="G308" s="417">
        <v>12.4</v>
      </c>
      <c r="H308" s="417">
        <v>12.4</v>
      </c>
      <c r="I308" s="411">
        <v>12.4</v>
      </c>
      <c r="J308" s="501">
        <f t="shared" si="140"/>
        <v>100</v>
      </c>
      <c r="K308" s="501">
        <f t="shared" si="141"/>
        <v>100</v>
      </c>
      <c r="L308" s="365"/>
      <c r="M308" s="385"/>
    </row>
    <row r="309" spans="1:13" s="338" customFormat="1">
      <c r="A309" s="508">
        <v>3</v>
      </c>
      <c r="B309" s="368" t="s">
        <v>715</v>
      </c>
      <c r="C309" s="508" t="s">
        <v>24</v>
      </c>
      <c r="D309" s="525">
        <v>40.17</v>
      </c>
      <c r="E309" s="516">
        <v>45</v>
      </c>
      <c r="F309" s="516">
        <v>43.5</v>
      </c>
      <c r="G309" s="516">
        <v>43.5</v>
      </c>
      <c r="H309" s="516">
        <v>43.5</v>
      </c>
      <c r="I309" s="516">
        <v>45</v>
      </c>
      <c r="J309" s="520">
        <f t="shared" si="140"/>
        <v>108.28976848394322</v>
      </c>
      <c r="K309" s="520">
        <f t="shared" si="141"/>
        <v>96.666666666666671</v>
      </c>
      <c r="L309" s="376"/>
      <c r="M309" s="369"/>
    </row>
    <row r="310" spans="1:13" s="340" customFormat="1">
      <c r="A310" s="504"/>
      <c r="B310" s="373" t="s">
        <v>351</v>
      </c>
      <c r="C310" s="504"/>
      <c r="D310" s="521"/>
      <c r="E310" s="516"/>
      <c r="F310" s="516"/>
      <c r="G310" s="516"/>
      <c r="H310" s="516"/>
      <c r="I310" s="522"/>
      <c r="J310" s="435" t="str">
        <f>IF(LEN($C310)=0," ",#REF!/#REF!*100)</f>
        <v xml:space="preserve"> </v>
      </c>
      <c r="K310" s="435" t="str">
        <f>IF(LEN($C310)=0," ",#REF!/$E311)</f>
        <v xml:space="preserve"> </v>
      </c>
      <c r="L310" s="365"/>
      <c r="M310" s="385"/>
    </row>
    <row r="311" spans="1:13" s="338" customFormat="1">
      <c r="A311" s="508">
        <v>4</v>
      </c>
      <c r="B311" s="368" t="s">
        <v>352</v>
      </c>
      <c r="C311" s="508" t="s">
        <v>55</v>
      </c>
      <c r="D311" s="519">
        <v>1135</v>
      </c>
      <c r="E311" s="405">
        <v>1150</v>
      </c>
      <c r="F311" s="462">
        <v>780</v>
      </c>
      <c r="G311" s="462">
        <v>780</v>
      </c>
      <c r="H311" s="462">
        <v>780</v>
      </c>
      <c r="I311" s="463">
        <v>1150</v>
      </c>
      <c r="J311" s="520">
        <f t="shared" ref="J311:J314" si="142">IF(LEN(D311)=0,0,G311/D311*100)</f>
        <v>68.722466960352421</v>
      </c>
      <c r="K311" s="520">
        <f t="shared" ref="K311:K314" si="143">IF(LEN(E311)=0,0,G311/E311*100)</f>
        <v>67.826086956521735</v>
      </c>
      <c r="L311" s="376"/>
      <c r="M311" s="369"/>
    </row>
    <row r="312" spans="1:13" s="340" customFormat="1">
      <c r="A312" s="504"/>
      <c r="B312" s="373" t="s">
        <v>584</v>
      </c>
      <c r="C312" s="504" t="s">
        <v>55</v>
      </c>
      <c r="D312" s="526">
        <v>597</v>
      </c>
      <c r="E312" s="406">
        <v>650</v>
      </c>
      <c r="F312" s="527"/>
      <c r="G312" s="527"/>
      <c r="H312" s="527"/>
      <c r="I312" s="527">
        <v>650</v>
      </c>
      <c r="J312" s="501">
        <f t="shared" si="142"/>
        <v>0</v>
      </c>
      <c r="K312" s="501">
        <f t="shared" si="143"/>
        <v>0</v>
      </c>
      <c r="L312" s="365"/>
      <c r="M312" s="385"/>
    </row>
    <row r="313" spans="1:13" s="337" customFormat="1">
      <c r="A313" s="508">
        <v>5</v>
      </c>
      <c r="B313" s="368" t="s">
        <v>357</v>
      </c>
      <c r="C313" s="508" t="s">
        <v>55</v>
      </c>
      <c r="D313" s="509"/>
      <c r="E313" s="411"/>
      <c r="F313" s="411"/>
      <c r="G313" s="411"/>
      <c r="H313" s="411"/>
      <c r="I313" s="407"/>
      <c r="J313" s="501">
        <f t="shared" si="142"/>
        <v>0</v>
      </c>
      <c r="K313" s="501">
        <f t="shared" si="143"/>
        <v>0</v>
      </c>
      <c r="L313" s="365"/>
      <c r="M313" s="366"/>
    </row>
    <row r="314" spans="1:13" s="337" customFormat="1">
      <c r="A314" s="504"/>
      <c r="B314" s="373" t="s">
        <v>77</v>
      </c>
      <c r="C314" s="504" t="s">
        <v>55</v>
      </c>
      <c r="D314" s="526">
        <v>3</v>
      </c>
      <c r="E314" s="406">
        <v>15</v>
      </c>
      <c r="F314" s="511">
        <v>14</v>
      </c>
      <c r="G314" s="511">
        <v>14</v>
      </c>
      <c r="H314" s="511">
        <v>14</v>
      </c>
      <c r="I314" s="511">
        <v>15</v>
      </c>
      <c r="J314" s="501">
        <f t="shared" si="142"/>
        <v>466.66666666666669</v>
      </c>
      <c r="K314" s="501">
        <f t="shared" si="143"/>
        <v>93.333333333333329</v>
      </c>
      <c r="L314" s="365"/>
      <c r="M314" s="366"/>
    </row>
    <row r="315" spans="1:13" s="337" customFormat="1">
      <c r="A315" s="508" t="s">
        <v>191</v>
      </c>
      <c r="B315" s="368" t="str">
        <f>UPPER("Đào tạo nghề mới trong năm")</f>
        <v>ĐÀO TẠO NGHỀ MỚI TRONG NĂM</v>
      </c>
      <c r="C315" s="508"/>
      <c r="D315" s="509"/>
      <c r="E315" s="406"/>
      <c r="F315" s="406"/>
      <c r="G315" s="406"/>
      <c r="H315" s="406"/>
      <c r="I315" s="407"/>
      <c r="J315" s="435" t="str">
        <f>IF(LEN($C315)=0," ",#REF!/#REF!*100)</f>
        <v xml:space="preserve"> </v>
      </c>
      <c r="K315" s="435" t="str">
        <f>IF(LEN($C315)=0," ",#REF!/$E316)</f>
        <v xml:space="preserve"> </v>
      </c>
      <c r="L315" s="365"/>
      <c r="M315" s="366"/>
    </row>
    <row r="316" spans="1:13" s="337" customFormat="1">
      <c r="A316" s="363"/>
      <c r="B316" s="364" t="s">
        <v>358</v>
      </c>
      <c r="C316" s="363" t="s">
        <v>55</v>
      </c>
      <c r="D316" s="500">
        <v>670</v>
      </c>
      <c r="E316" s="406">
        <v>1000</v>
      </c>
      <c r="F316" s="421">
        <v>305</v>
      </c>
      <c r="G316" s="421">
        <v>360</v>
      </c>
      <c r="H316" s="421">
        <v>395</v>
      </c>
      <c r="I316" s="421">
        <v>1000</v>
      </c>
      <c r="J316" s="501">
        <f t="shared" ref="J316:J319" si="144">IF(LEN(D316)=0,0,G316/D316*100)</f>
        <v>53.731343283582092</v>
      </c>
      <c r="K316" s="501">
        <f t="shared" ref="K316:K319" si="145">IF(LEN(E316)=0,0,G316/E316*100)</f>
        <v>36</v>
      </c>
      <c r="L316" s="365"/>
      <c r="M316" s="366"/>
    </row>
    <row r="317" spans="1:13" s="338" customFormat="1">
      <c r="A317" s="363"/>
      <c r="B317" s="373" t="s">
        <v>45</v>
      </c>
      <c r="C317" s="363" t="s">
        <v>55</v>
      </c>
      <c r="D317" s="500"/>
      <c r="E317" s="406"/>
      <c r="F317" s="406"/>
      <c r="G317" s="406"/>
      <c r="H317" s="406"/>
      <c r="I317" s="517"/>
      <c r="J317" s="501">
        <f t="shared" si="144"/>
        <v>0</v>
      </c>
      <c r="K317" s="501">
        <f t="shared" si="145"/>
        <v>0</v>
      </c>
      <c r="L317" s="365"/>
      <c r="M317" s="369"/>
    </row>
    <row r="318" spans="1:13" s="340" customFormat="1">
      <c r="A318" s="363"/>
      <c r="B318" s="372" t="s">
        <v>843</v>
      </c>
      <c r="C318" s="363" t="s">
        <v>55</v>
      </c>
      <c r="D318" s="500">
        <v>670</v>
      </c>
      <c r="E318" s="406">
        <v>990</v>
      </c>
      <c r="F318" s="421">
        <v>305</v>
      </c>
      <c r="G318" s="421">
        <v>360</v>
      </c>
      <c r="H318" s="421">
        <v>395</v>
      </c>
      <c r="I318" s="421">
        <v>990</v>
      </c>
      <c r="J318" s="501">
        <f t="shared" si="144"/>
        <v>53.731343283582092</v>
      </c>
      <c r="K318" s="501">
        <f t="shared" si="145"/>
        <v>36.363636363636367</v>
      </c>
      <c r="L318" s="365"/>
      <c r="M318" s="385"/>
    </row>
    <row r="319" spans="1:13" s="337" customFormat="1">
      <c r="A319" s="363"/>
      <c r="B319" s="364" t="s">
        <v>842</v>
      </c>
      <c r="C319" s="363" t="str">
        <f>+C318</f>
        <v>Người</v>
      </c>
      <c r="D319" s="514"/>
      <c r="E319" s="412"/>
      <c r="F319" s="412"/>
      <c r="G319" s="412"/>
      <c r="H319" s="412"/>
      <c r="I319" s="406"/>
      <c r="J319" s="501">
        <f t="shared" si="144"/>
        <v>0</v>
      </c>
      <c r="K319" s="501">
        <f t="shared" si="145"/>
        <v>0</v>
      </c>
      <c r="L319" s="365"/>
      <c r="M319" s="366"/>
    </row>
    <row r="320" spans="1:13" s="337" customFormat="1">
      <c r="A320" s="508" t="s">
        <v>308</v>
      </c>
      <c r="B320" s="368" t="str">
        <f>UPPER("Trật tự an toàn xã hội")</f>
        <v>TRẬT TỰ AN TOÀN XÃ HỘI</v>
      </c>
      <c r="C320" s="508"/>
      <c r="D320" s="509"/>
      <c r="E320" s="406"/>
      <c r="F320" s="406"/>
      <c r="G320" s="406"/>
      <c r="H320" s="406"/>
      <c r="I320" s="406"/>
      <c r="J320" s="435" t="str">
        <f>IF(LEN($C320)=0," ",#REF!/#REF!*100)</f>
        <v xml:space="preserve"> </v>
      </c>
      <c r="K320" s="435" t="str">
        <f>IF(LEN($C320)=0," ",#REF!/$E321)</f>
        <v xml:space="preserve"> </v>
      </c>
      <c r="L320" s="365"/>
      <c r="M320" s="366"/>
    </row>
    <row r="321" spans="1:13" s="337" customFormat="1">
      <c r="A321" s="363"/>
      <c r="B321" s="364" t="s">
        <v>125</v>
      </c>
      <c r="C321" s="363" t="s">
        <v>55</v>
      </c>
      <c r="D321" s="500">
        <v>6</v>
      </c>
      <c r="E321" s="406">
        <v>10</v>
      </c>
      <c r="F321" s="511">
        <v>8</v>
      </c>
      <c r="G321" s="511">
        <v>9</v>
      </c>
      <c r="H321" s="511">
        <v>9</v>
      </c>
      <c r="I321" s="511">
        <v>10</v>
      </c>
      <c r="J321" s="501">
        <f t="shared" ref="J321:J327" si="146">IF(LEN(D321)=0,0,G321/D321*100)</f>
        <v>150</v>
      </c>
      <c r="K321" s="501">
        <f t="shared" ref="K321:K327" si="147">IF(LEN(E321)=0,0,G321/E321*100)</f>
        <v>90</v>
      </c>
      <c r="L321" s="365"/>
      <c r="M321" s="366"/>
    </row>
    <row r="322" spans="1:13" s="337" customFormat="1">
      <c r="A322" s="363"/>
      <c r="B322" s="364" t="s">
        <v>126</v>
      </c>
      <c r="C322" s="363" t="s">
        <v>55</v>
      </c>
      <c r="D322" s="500">
        <v>6</v>
      </c>
      <c r="E322" s="406">
        <v>10</v>
      </c>
      <c r="F322" s="511">
        <v>8</v>
      </c>
      <c r="G322" s="511">
        <v>9</v>
      </c>
      <c r="H322" s="511">
        <v>9</v>
      </c>
      <c r="I322" s="511">
        <v>10</v>
      </c>
      <c r="J322" s="501">
        <f t="shared" si="146"/>
        <v>150</v>
      </c>
      <c r="K322" s="501">
        <f t="shared" si="147"/>
        <v>90</v>
      </c>
      <c r="L322" s="365"/>
      <c r="M322" s="366"/>
    </row>
    <row r="323" spans="1:13" s="337" customFormat="1">
      <c r="A323" s="363"/>
      <c r="B323" s="364" t="s">
        <v>844</v>
      </c>
      <c r="C323" s="363" t="s">
        <v>55</v>
      </c>
      <c r="D323" s="499"/>
      <c r="E323" s="403"/>
      <c r="F323" s="403"/>
      <c r="G323" s="403"/>
      <c r="H323" s="403"/>
      <c r="I323" s="407"/>
      <c r="J323" s="501">
        <f t="shared" si="146"/>
        <v>0</v>
      </c>
      <c r="K323" s="501">
        <f t="shared" si="147"/>
        <v>0</v>
      </c>
      <c r="L323" s="365"/>
      <c r="M323" s="366"/>
    </row>
    <row r="324" spans="1:13" s="337" customFormat="1">
      <c r="A324" s="363"/>
      <c r="B324" s="364" t="s">
        <v>128</v>
      </c>
      <c r="C324" s="363" t="s">
        <v>55</v>
      </c>
      <c r="D324" s="499"/>
      <c r="E324" s="403"/>
      <c r="F324" s="403"/>
      <c r="G324" s="403"/>
      <c r="H324" s="403"/>
      <c r="I324" s="406"/>
      <c r="J324" s="501">
        <f t="shared" si="146"/>
        <v>0</v>
      </c>
      <c r="K324" s="501">
        <f t="shared" si="147"/>
        <v>0</v>
      </c>
      <c r="L324" s="365"/>
      <c r="M324" s="366"/>
    </row>
    <row r="325" spans="1:13" s="337" customFormat="1" ht="37.5">
      <c r="A325" s="363"/>
      <c r="B325" s="364" t="s">
        <v>716</v>
      </c>
      <c r="C325" s="370" t="s">
        <v>366</v>
      </c>
      <c r="D325" s="453"/>
      <c r="E325" s="403"/>
      <c r="F325" s="403"/>
      <c r="G325" s="403"/>
      <c r="H325" s="403"/>
      <c r="I325" s="406"/>
      <c r="J325" s="501">
        <f t="shared" si="146"/>
        <v>0</v>
      </c>
      <c r="K325" s="501">
        <f t="shared" si="147"/>
        <v>0</v>
      </c>
      <c r="L325" s="365"/>
      <c r="M325" s="366"/>
    </row>
    <row r="326" spans="1:13" s="337" customFormat="1">
      <c r="A326" s="363"/>
      <c r="B326" s="364" t="s">
        <v>717</v>
      </c>
      <c r="C326" s="370" t="s">
        <v>367</v>
      </c>
      <c r="D326" s="453"/>
      <c r="E326" s="403"/>
      <c r="F326" s="403"/>
      <c r="G326" s="403"/>
      <c r="H326" s="403"/>
      <c r="I326" s="406"/>
      <c r="J326" s="501">
        <f t="shared" si="146"/>
        <v>0</v>
      </c>
      <c r="K326" s="501">
        <f t="shared" si="147"/>
        <v>0</v>
      </c>
      <c r="L326" s="365"/>
      <c r="M326" s="366"/>
    </row>
    <row r="327" spans="1:13" s="337" customFormat="1" ht="37.5">
      <c r="A327" s="363"/>
      <c r="B327" s="372" t="s">
        <v>368</v>
      </c>
      <c r="C327" s="370" t="s">
        <v>367</v>
      </c>
      <c r="D327" s="453"/>
      <c r="E327" s="406">
        <v>270</v>
      </c>
      <c r="F327" s="511">
        <v>251</v>
      </c>
      <c r="G327" s="511">
        <v>251</v>
      </c>
      <c r="H327" s="511">
        <v>251</v>
      </c>
      <c r="I327" s="511">
        <v>270</v>
      </c>
      <c r="J327" s="501">
        <f t="shared" si="146"/>
        <v>0</v>
      </c>
      <c r="K327" s="501">
        <f t="shared" si="147"/>
        <v>92.962962962962962</v>
      </c>
      <c r="L327" s="365"/>
      <c r="M327" s="366"/>
    </row>
    <row r="328" spans="1:13" s="338" customFormat="1">
      <c r="A328" s="367" t="s">
        <v>369</v>
      </c>
      <c r="B328" s="368" t="str">
        <f>UPPER("Trẻ em")</f>
        <v>TRẺ EM</v>
      </c>
      <c r="C328" s="367"/>
      <c r="D328" s="452"/>
      <c r="E328" s="516"/>
      <c r="F328" s="516"/>
      <c r="G328" s="516"/>
      <c r="H328" s="516"/>
      <c r="I328" s="517"/>
      <c r="J328" s="518" t="str">
        <f>IF(LEN($C328)=0," ",#REF!/#REF!*100)</f>
        <v xml:space="preserve"> </v>
      </c>
      <c r="K328" s="518" t="str">
        <f>IF(LEN($C328)=0," ",#REF!/$E329)</f>
        <v xml:space="preserve"> </v>
      </c>
      <c r="L328" s="376"/>
      <c r="M328" s="369"/>
    </row>
    <row r="329" spans="1:13" s="338" customFormat="1" ht="37.5">
      <c r="A329" s="367">
        <v>1</v>
      </c>
      <c r="B329" s="368" t="s">
        <v>594</v>
      </c>
      <c r="C329" s="367" t="s">
        <v>72</v>
      </c>
      <c r="D329" s="519">
        <v>10</v>
      </c>
      <c r="E329" s="405">
        <v>12</v>
      </c>
      <c r="F329" s="462">
        <v>12</v>
      </c>
      <c r="G329" s="462">
        <v>12</v>
      </c>
      <c r="H329" s="462">
        <v>12</v>
      </c>
      <c r="I329" s="462">
        <v>12</v>
      </c>
      <c r="J329" s="520">
        <f t="shared" ref="J329:J331" si="148">IF(LEN(D329)=0,0,G329/D329*100)</f>
        <v>120</v>
      </c>
      <c r="K329" s="520">
        <f t="shared" ref="K329:K331" si="149">IF(LEN(E329)=0,0,G329/E329*100)</f>
        <v>100</v>
      </c>
      <c r="L329" s="376"/>
      <c r="M329" s="369"/>
    </row>
    <row r="330" spans="1:13" s="337" customFormat="1">
      <c r="A330" s="370"/>
      <c r="B330" s="372" t="s">
        <v>845</v>
      </c>
      <c r="C330" s="370" t="s">
        <v>24</v>
      </c>
      <c r="D330" s="502">
        <v>83</v>
      </c>
      <c r="E330" s="403">
        <v>100</v>
      </c>
      <c r="F330" s="507">
        <v>100</v>
      </c>
      <c r="G330" s="507">
        <v>100</v>
      </c>
      <c r="H330" s="507">
        <v>100</v>
      </c>
      <c r="I330" s="507">
        <v>100</v>
      </c>
      <c r="J330" s="501">
        <f t="shared" si="148"/>
        <v>120.48192771084338</v>
      </c>
      <c r="K330" s="501">
        <f t="shared" si="149"/>
        <v>100</v>
      </c>
      <c r="L330" s="365"/>
      <c r="M330" s="366"/>
    </row>
    <row r="331" spans="1:13" s="338" customFormat="1">
      <c r="A331" s="367">
        <v>2</v>
      </c>
      <c r="B331" s="368" t="s">
        <v>929</v>
      </c>
      <c r="C331" s="367" t="s">
        <v>24</v>
      </c>
      <c r="D331" s="519">
        <v>60</v>
      </c>
      <c r="E331" s="405">
        <v>71</v>
      </c>
      <c r="F331" s="528">
        <v>71</v>
      </c>
      <c r="G331" s="528">
        <v>71</v>
      </c>
      <c r="H331" s="528">
        <v>71</v>
      </c>
      <c r="I331" s="528">
        <v>71</v>
      </c>
      <c r="J331" s="520">
        <f t="shared" si="148"/>
        <v>118.33333333333333</v>
      </c>
      <c r="K331" s="520">
        <f t="shared" si="149"/>
        <v>100</v>
      </c>
      <c r="L331" s="376"/>
      <c r="M331" s="369"/>
    </row>
    <row r="332" spans="1:13" s="336" customFormat="1">
      <c r="A332" s="360" t="s">
        <v>876</v>
      </c>
      <c r="B332" s="361" t="str">
        <f>UPPER("Môi trường")</f>
        <v>MÔI TRƯỜNG</v>
      </c>
      <c r="C332" s="360"/>
      <c r="D332" s="401"/>
      <c r="E332" s="401"/>
      <c r="F332" s="401"/>
      <c r="G332" s="401"/>
      <c r="H332" s="401"/>
      <c r="I332" s="401"/>
      <c r="J332" s="456" t="str">
        <f>IF(LEN($C332)=0," ",#REF!/#REF!*100)</f>
        <v xml:space="preserve"> </v>
      </c>
      <c r="K332" s="456" t="str">
        <f>IF(LEN($C332)=0," ",#REF!/$E332)</f>
        <v xml:space="preserve"> </v>
      </c>
      <c r="L332" s="387"/>
      <c r="M332" s="360"/>
    </row>
    <row r="333" spans="1:13" s="338" customFormat="1">
      <c r="A333" s="508">
        <v>1</v>
      </c>
      <c r="B333" s="379" t="s">
        <v>91</v>
      </c>
      <c r="C333" s="508" t="s">
        <v>24</v>
      </c>
      <c r="D333" s="529">
        <v>99</v>
      </c>
      <c r="E333" s="517">
        <v>99</v>
      </c>
      <c r="F333" s="530">
        <v>98</v>
      </c>
      <c r="G333" s="530">
        <v>98</v>
      </c>
      <c r="H333" s="530">
        <v>98</v>
      </c>
      <c r="I333" s="531">
        <v>99</v>
      </c>
      <c r="J333" s="520">
        <f t="shared" ref="J333:J335" si="150">IF(LEN(D333)=0,0,G333/D333*100)</f>
        <v>98.98989898989899</v>
      </c>
      <c r="K333" s="520">
        <f t="shared" ref="K333:K335" si="151">IF(LEN(E333)=0,0,G333/E333*100)</f>
        <v>98.98989898989899</v>
      </c>
      <c r="L333" s="376"/>
      <c r="M333" s="369"/>
    </row>
    <row r="334" spans="1:13" s="338" customFormat="1" ht="37.5">
      <c r="A334" s="532">
        <v>2</v>
      </c>
      <c r="B334" s="533" t="s">
        <v>107</v>
      </c>
      <c r="C334" s="532" t="s">
        <v>24</v>
      </c>
      <c r="D334" s="529">
        <v>100</v>
      </c>
      <c r="E334" s="517">
        <v>100</v>
      </c>
      <c r="F334" s="517">
        <v>100</v>
      </c>
      <c r="G334" s="517">
        <v>100</v>
      </c>
      <c r="H334" s="517">
        <v>100</v>
      </c>
      <c r="I334" s="517">
        <v>100</v>
      </c>
      <c r="J334" s="520">
        <f t="shared" si="150"/>
        <v>100</v>
      </c>
      <c r="K334" s="520">
        <f t="shared" si="151"/>
        <v>100</v>
      </c>
      <c r="L334" s="376"/>
      <c r="M334" s="369"/>
    </row>
    <row r="335" spans="1:13" s="338" customFormat="1">
      <c r="A335" s="532">
        <v>3</v>
      </c>
      <c r="B335" s="534" t="s">
        <v>373</v>
      </c>
      <c r="C335" s="532" t="s">
        <v>24</v>
      </c>
      <c r="D335" s="529">
        <v>100</v>
      </c>
      <c r="E335" s="517">
        <v>100</v>
      </c>
      <c r="F335" s="517">
        <v>100</v>
      </c>
      <c r="G335" s="517">
        <v>100</v>
      </c>
      <c r="H335" s="517">
        <v>100</v>
      </c>
      <c r="I335" s="517">
        <v>100</v>
      </c>
      <c r="J335" s="520">
        <f t="shared" si="150"/>
        <v>100</v>
      </c>
      <c r="K335" s="520">
        <f t="shared" si="151"/>
        <v>100</v>
      </c>
      <c r="L335" s="376"/>
      <c r="M335" s="369"/>
    </row>
    <row r="336" spans="1:13" s="338" customFormat="1" ht="19.5">
      <c r="A336" s="532"/>
      <c r="B336" s="535" t="s">
        <v>374</v>
      </c>
      <c r="C336" s="532"/>
      <c r="D336" s="529"/>
      <c r="E336" s="517"/>
      <c r="F336" s="517"/>
      <c r="G336" s="517"/>
      <c r="H336" s="517"/>
      <c r="I336" s="517"/>
      <c r="J336" s="435" t="str">
        <f>IF(LEN($C336)=0," ",#REF!/#REF!*100)</f>
        <v xml:space="preserve"> </v>
      </c>
      <c r="K336" s="435" t="str">
        <f>IF(LEN($C336)=0," ",#REF!/$E336)</f>
        <v xml:space="preserve"> </v>
      </c>
      <c r="L336" s="365"/>
      <c r="M336" s="369"/>
    </row>
    <row r="337" spans="1:13" s="337" customFormat="1">
      <c r="A337" s="536"/>
      <c r="B337" s="537" t="s">
        <v>375</v>
      </c>
      <c r="C337" s="536" t="s">
        <v>24</v>
      </c>
      <c r="D337" s="514">
        <v>100</v>
      </c>
      <c r="E337" s="538">
        <v>100</v>
      </c>
      <c r="F337" s="538">
        <v>100</v>
      </c>
      <c r="G337" s="538">
        <v>100</v>
      </c>
      <c r="H337" s="538">
        <v>100</v>
      </c>
      <c r="I337" s="539">
        <v>100</v>
      </c>
      <c r="J337" s="501">
        <f t="shared" ref="J337:J339" si="152">IF(LEN(D337)=0,0,G337/D337*100)</f>
        <v>100</v>
      </c>
      <c r="K337" s="501">
        <f t="shared" ref="K337:K341" si="153">IF(LEN(E337)=0,0,G337/E337*100)</f>
        <v>100</v>
      </c>
      <c r="L337" s="365"/>
      <c r="M337" s="366"/>
    </row>
    <row r="338" spans="1:13" s="337" customFormat="1">
      <c r="A338" s="536"/>
      <c r="B338" s="537" t="s">
        <v>376</v>
      </c>
      <c r="C338" s="536" t="s">
        <v>24</v>
      </c>
      <c r="D338" s="514"/>
      <c r="E338" s="540">
        <v>96.5</v>
      </c>
      <c r="F338" s="540">
        <v>90</v>
      </c>
      <c r="G338" s="540">
        <v>90</v>
      </c>
      <c r="H338" s="540">
        <v>90</v>
      </c>
      <c r="I338" s="541">
        <v>96.5</v>
      </c>
      <c r="J338" s="501">
        <f t="shared" si="152"/>
        <v>0</v>
      </c>
      <c r="K338" s="501">
        <f t="shared" si="153"/>
        <v>93.264248704663217</v>
      </c>
      <c r="L338" s="365"/>
      <c r="M338" s="366"/>
    </row>
    <row r="339" spans="1:13" s="338" customFormat="1">
      <c r="A339" s="532">
        <v>4</v>
      </c>
      <c r="B339" s="534" t="s">
        <v>602</v>
      </c>
      <c r="C339" s="532" t="s">
        <v>24</v>
      </c>
      <c r="D339" s="529"/>
      <c r="E339" s="517">
        <v>97</v>
      </c>
      <c r="F339" s="530">
        <v>90</v>
      </c>
      <c r="G339" s="530">
        <v>90</v>
      </c>
      <c r="H339" s="530">
        <v>90</v>
      </c>
      <c r="I339" s="531">
        <v>97</v>
      </c>
      <c r="J339" s="520">
        <f t="shared" si="152"/>
        <v>0</v>
      </c>
      <c r="K339" s="520">
        <f t="shared" si="153"/>
        <v>92.783505154639172</v>
      </c>
      <c r="L339" s="376"/>
      <c r="M339" s="369"/>
    </row>
    <row r="340" spans="1:13" s="338" customFormat="1" ht="37.5">
      <c r="A340" s="532">
        <v>5</v>
      </c>
      <c r="B340" s="533" t="s">
        <v>381</v>
      </c>
      <c r="C340" s="532"/>
      <c r="D340" s="529">
        <f>D341+D342</f>
        <v>351</v>
      </c>
      <c r="E340" s="529">
        <f t="shared" ref="E340:I340" si="154">E341+E342</f>
        <v>400</v>
      </c>
      <c r="F340" s="529">
        <f t="shared" si="154"/>
        <v>0</v>
      </c>
      <c r="G340" s="678">
        <f t="shared" si="154"/>
        <v>363</v>
      </c>
      <c r="H340" s="678">
        <f t="shared" ref="H340" si="155">H341+H342</f>
        <v>363</v>
      </c>
      <c r="I340" s="529">
        <f t="shared" si="154"/>
        <v>400</v>
      </c>
      <c r="J340" s="520">
        <f t="shared" ref="J340" si="156">IF(LEN(D340)=0,0,G340/D340*100)</f>
        <v>103.41880341880344</v>
      </c>
      <c r="K340" s="520">
        <f t="shared" ref="K340" si="157">IF(LEN(E340)=0,0,G340/E340*100)</f>
        <v>90.75</v>
      </c>
      <c r="L340" s="376"/>
      <c r="M340" s="369"/>
    </row>
    <row r="341" spans="1:13" s="337" customFormat="1">
      <c r="A341" s="536"/>
      <c r="B341" s="542" t="s">
        <v>382</v>
      </c>
      <c r="C341" s="363" t="s">
        <v>383</v>
      </c>
      <c r="D341" s="514">
        <v>351</v>
      </c>
      <c r="E341" s="407">
        <v>400</v>
      </c>
      <c r="F341" s="407"/>
      <c r="G341" s="407">
        <v>363</v>
      </c>
      <c r="H341" s="407">
        <v>363</v>
      </c>
      <c r="I341" s="407">
        <v>400</v>
      </c>
      <c r="J341" s="501">
        <f t="shared" ref="J341:J343" si="158">IF(LEN(D341)=0,0,G341/D341*100)</f>
        <v>103.41880341880344</v>
      </c>
      <c r="K341" s="501">
        <f t="shared" si="153"/>
        <v>90.75</v>
      </c>
      <c r="L341" s="365"/>
      <c r="M341" s="366"/>
    </row>
    <row r="342" spans="1:13" s="337" customFormat="1">
      <c r="A342" s="536"/>
      <c r="B342" s="542" t="s">
        <v>952</v>
      </c>
      <c r="C342" s="536" t="s">
        <v>383</v>
      </c>
      <c r="D342" s="543"/>
      <c r="E342" s="407"/>
      <c r="F342" s="407"/>
      <c r="G342" s="407"/>
      <c r="H342" s="407"/>
      <c r="I342" s="407"/>
      <c r="J342" s="501">
        <f t="shared" si="158"/>
        <v>0</v>
      </c>
      <c r="K342" s="501">
        <f t="shared" ref="K342:K343" si="159">IF(LEN(E342)=0,0,G342/E342*100)</f>
        <v>0</v>
      </c>
      <c r="L342" s="365"/>
      <c r="M342" s="366"/>
    </row>
    <row r="343" spans="1:13" s="338" customFormat="1" ht="37.5">
      <c r="A343" s="532">
        <v>6</v>
      </c>
      <c r="B343" s="533" t="s">
        <v>385</v>
      </c>
      <c r="C343" s="532"/>
      <c r="D343" s="529">
        <v>100</v>
      </c>
      <c r="E343" s="517">
        <v>100</v>
      </c>
      <c r="F343" s="517"/>
      <c r="G343" s="762">
        <f>G344</f>
        <v>100</v>
      </c>
      <c r="H343" s="762">
        <f>H344</f>
        <v>100</v>
      </c>
      <c r="I343" s="762">
        <f>I344</f>
        <v>100</v>
      </c>
      <c r="J343" s="520">
        <f t="shared" si="158"/>
        <v>100</v>
      </c>
      <c r="K343" s="520">
        <f t="shared" si="159"/>
        <v>100</v>
      </c>
      <c r="L343" s="376"/>
      <c r="M343" s="369"/>
    </row>
    <row r="344" spans="1:13" s="337" customFormat="1">
      <c r="A344" s="536"/>
      <c r="B344" s="542" t="s">
        <v>382</v>
      </c>
      <c r="C344" s="536" t="s">
        <v>24</v>
      </c>
      <c r="D344" s="514">
        <v>100</v>
      </c>
      <c r="E344" s="407">
        <v>100</v>
      </c>
      <c r="F344" s="538">
        <v>100</v>
      </c>
      <c r="G344" s="538">
        <v>100</v>
      </c>
      <c r="H344" s="538">
        <v>100</v>
      </c>
      <c r="I344" s="539">
        <v>100</v>
      </c>
      <c r="J344" s="501">
        <f t="shared" ref="J344:J345" si="160">IF(LEN(D344)=0,0,G344/D344*100)</f>
        <v>100</v>
      </c>
      <c r="K344" s="501">
        <f t="shared" ref="K344:K345" si="161">IF(LEN(E344)=0,0,G344/E344*100)</f>
        <v>100</v>
      </c>
      <c r="L344" s="365"/>
      <c r="M344" s="366"/>
    </row>
    <row r="345" spans="1:13" s="337" customFormat="1">
      <c r="A345" s="536"/>
      <c r="B345" s="542" t="s">
        <v>953</v>
      </c>
      <c r="C345" s="536" t="s">
        <v>24</v>
      </c>
      <c r="D345" s="543"/>
      <c r="E345" s="407"/>
      <c r="F345" s="407"/>
      <c r="G345" s="407"/>
      <c r="H345" s="407"/>
      <c r="I345" s="407"/>
      <c r="J345" s="501">
        <f t="shared" si="160"/>
        <v>0</v>
      </c>
      <c r="K345" s="501">
        <f t="shared" si="161"/>
        <v>0</v>
      </c>
      <c r="L345" s="365"/>
      <c r="M345" s="366"/>
    </row>
    <row r="346" spans="1:13" s="336" customFormat="1">
      <c r="A346" s="360" t="s">
        <v>877</v>
      </c>
      <c r="B346" s="361" t="str">
        <f>UPPER("Dân số - Gia đình - Trẻ em")</f>
        <v>DÂN SỐ - GIA ĐÌNH - TRẺ EM</v>
      </c>
      <c r="C346" s="360"/>
      <c r="D346" s="401"/>
      <c r="E346" s="401"/>
      <c r="F346" s="401"/>
      <c r="G346" s="401"/>
      <c r="H346" s="401"/>
      <c r="I346" s="401"/>
      <c r="J346" s="432" t="str">
        <f>IF(LEN($C346)=0," ",#REF!/#REF!*100)</f>
        <v xml:space="preserve"> </v>
      </c>
      <c r="K346" s="432" t="str">
        <f>IF(LEN($C346)=0," ",#REF!/$E346)</f>
        <v xml:space="preserve"> </v>
      </c>
      <c r="L346" s="359"/>
      <c r="M346" s="360"/>
    </row>
    <row r="347" spans="1:13" s="337" customFormat="1">
      <c r="A347" s="508">
        <v>1</v>
      </c>
      <c r="B347" s="379" t="s">
        <v>386</v>
      </c>
      <c r="C347" s="363"/>
      <c r="D347" s="499"/>
      <c r="E347" s="407"/>
      <c r="F347" s="407"/>
      <c r="G347" s="407"/>
      <c r="H347" s="407"/>
      <c r="I347" s="407"/>
      <c r="J347" s="435" t="str">
        <f>IF(LEN($C347)=0," ",#REF!/#REF!*100)</f>
        <v xml:space="preserve"> </v>
      </c>
      <c r="K347" s="435" t="str">
        <f>IF(LEN($C347)=0," ",#REF!/$E347)</f>
        <v xml:space="preserve"> </v>
      </c>
      <c r="L347" s="365"/>
      <c r="M347" s="366"/>
    </row>
    <row r="348" spans="1:13" s="337" customFormat="1">
      <c r="A348" s="363"/>
      <c r="B348" s="386" t="s">
        <v>718</v>
      </c>
      <c r="C348" s="363" t="s">
        <v>55</v>
      </c>
      <c r="D348" s="500">
        <v>67029</v>
      </c>
      <c r="E348" s="406">
        <v>68248</v>
      </c>
      <c r="F348" s="421">
        <f>F350+F351</f>
        <v>68178</v>
      </c>
      <c r="G348" s="421">
        <v>68160</v>
      </c>
      <c r="H348" s="421">
        <v>68160</v>
      </c>
      <c r="I348" s="421">
        <f>I350+I351</f>
        <v>68160</v>
      </c>
      <c r="J348" s="501">
        <f t="shared" ref="J348" si="162">IF(LEN(D348)=0,0,G348/D348*100)</f>
        <v>101.68732936490177</v>
      </c>
      <c r="K348" s="501">
        <f t="shared" ref="K348" si="163">IF(LEN(E348)=0,0,G348/E348*100)</f>
        <v>99.871058492556557</v>
      </c>
      <c r="L348" s="365"/>
      <c r="M348" s="366"/>
    </row>
    <row r="349" spans="1:13" s="337" customFormat="1">
      <c r="A349" s="363"/>
      <c r="B349" s="569" t="s">
        <v>720</v>
      </c>
      <c r="C349" s="363"/>
      <c r="D349" s="500"/>
      <c r="E349" s="406"/>
      <c r="F349" s="406"/>
      <c r="G349" s="406"/>
      <c r="H349" s="406"/>
      <c r="I349" s="406"/>
      <c r="J349" s="435" t="str">
        <f>IF(LEN($C349)=0," ",#REF!/#REF!*100)</f>
        <v xml:space="preserve"> </v>
      </c>
      <c r="K349" s="435" t="str">
        <f>IF(LEN($C349)=0," ",#REF!/$E349)</f>
        <v xml:space="preserve"> </v>
      </c>
      <c r="L349" s="365"/>
      <c r="M349" s="366"/>
    </row>
    <row r="350" spans="1:13" s="337" customFormat="1">
      <c r="A350" s="363"/>
      <c r="B350" s="386" t="s">
        <v>719</v>
      </c>
      <c r="C350" s="363" t="s">
        <v>55</v>
      </c>
      <c r="D350" s="500">
        <v>7024</v>
      </c>
      <c r="E350" s="406">
        <v>7150</v>
      </c>
      <c r="F350" s="421">
        <v>7157</v>
      </c>
      <c r="G350" s="421">
        <v>7160</v>
      </c>
      <c r="H350" s="421">
        <v>7160</v>
      </c>
      <c r="I350" s="421">
        <v>7160</v>
      </c>
      <c r="J350" s="501">
        <f t="shared" ref="J350:J355" si="164">IF(LEN(D350)=0,0,G350/D350*100)</f>
        <v>101.93621867881548</v>
      </c>
      <c r="K350" s="501">
        <f t="shared" ref="K350:K356" si="165">IF(LEN(E350)=0,0,G350/E350*100)</f>
        <v>100.13986013986013</v>
      </c>
      <c r="L350" s="365"/>
      <c r="M350" s="366"/>
    </row>
    <row r="351" spans="1:13" s="337" customFormat="1">
      <c r="A351" s="363"/>
      <c r="B351" s="386" t="s">
        <v>721</v>
      </c>
      <c r="C351" s="363" t="s">
        <v>55</v>
      </c>
      <c r="D351" s="500">
        <v>60005</v>
      </c>
      <c r="E351" s="406">
        <v>61098</v>
      </c>
      <c r="F351" s="421">
        <v>61021</v>
      </c>
      <c r="G351" s="421">
        <v>61000</v>
      </c>
      <c r="H351" s="421">
        <v>61000</v>
      </c>
      <c r="I351" s="421">
        <v>61000</v>
      </c>
      <c r="J351" s="501">
        <f t="shared" si="164"/>
        <v>101.65819515040413</v>
      </c>
      <c r="K351" s="501">
        <f t="shared" si="165"/>
        <v>99.839601950964024</v>
      </c>
      <c r="L351" s="365"/>
      <c r="M351" s="366"/>
    </row>
    <row r="352" spans="1:13" s="337" customFormat="1">
      <c r="A352" s="504"/>
      <c r="B352" s="569" t="s">
        <v>724</v>
      </c>
      <c r="C352" s="504" t="str">
        <f>+C351</f>
        <v>Người</v>
      </c>
      <c r="D352" s="526"/>
      <c r="E352" s="412"/>
      <c r="F352" s="412"/>
      <c r="G352" s="412"/>
      <c r="H352" s="412"/>
      <c r="I352" s="412"/>
      <c r="J352" s="501">
        <f t="shared" si="164"/>
        <v>0</v>
      </c>
      <c r="K352" s="501">
        <f t="shared" si="165"/>
        <v>0</v>
      </c>
      <c r="L352" s="365"/>
      <c r="M352" s="366"/>
    </row>
    <row r="353" spans="1:13" s="337" customFormat="1">
      <c r="A353" s="363"/>
      <c r="B353" s="386" t="s">
        <v>722</v>
      </c>
      <c r="C353" s="363" t="s">
        <v>24</v>
      </c>
      <c r="D353" s="570"/>
      <c r="E353" s="404">
        <v>1.97</v>
      </c>
      <c r="F353" s="571"/>
      <c r="G353" s="571"/>
      <c r="H353" s="571"/>
      <c r="I353" s="571">
        <v>1.64</v>
      </c>
      <c r="J353" s="501">
        <f t="shared" si="164"/>
        <v>0</v>
      </c>
      <c r="K353" s="501">
        <f t="shared" si="165"/>
        <v>0</v>
      </c>
      <c r="L353" s="365"/>
      <c r="M353" s="366"/>
    </row>
    <row r="354" spans="1:13" s="337" customFormat="1">
      <c r="A354" s="363"/>
      <c r="B354" s="386" t="s">
        <v>852</v>
      </c>
      <c r="C354" s="363" t="s">
        <v>57</v>
      </c>
      <c r="D354" s="570"/>
      <c r="E354" s="410">
        <v>0.5</v>
      </c>
      <c r="F354" s="571"/>
      <c r="G354" s="571"/>
      <c r="H354" s="571"/>
      <c r="I354" s="571">
        <v>0.5</v>
      </c>
      <c r="J354" s="501">
        <f t="shared" si="164"/>
        <v>0</v>
      </c>
      <c r="K354" s="501">
        <f t="shared" si="165"/>
        <v>0</v>
      </c>
      <c r="L354" s="365"/>
      <c r="M354" s="366"/>
    </row>
    <row r="355" spans="1:13" s="337" customFormat="1">
      <c r="A355" s="363"/>
      <c r="B355" s="386" t="s">
        <v>851</v>
      </c>
      <c r="C355" s="363" t="s">
        <v>57</v>
      </c>
      <c r="D355" s="570"/>
      <c r="E355" s="404">
        <v>13.89</v>
      </c>
      <c r="F355" s="571"/>
      <c r="G355" s="571"/>
      <c r="H355" s="571"/>
      <c r="I355" s="571">
        <v>13.3</v>
      </c>
      <c r="J355" s="501">
        <f t="shared" si="164"/>
        <v>0</v>
      </c>
      <c r="K355" s="501">
        <f t="shared" si="165"/>
        <v>0</v>
      </c>
      <c r="L355" s="365"/>
      <c r="M355" s="366"/>
    </row>
    <row r="356" spans="1:13" s="337" customFormat="1">
      <c r="A356" s="363"/>
      <c r="B356" s="364" t="s">
        <v>723</v>
      </c>
      <c r="C356" s="363" t="s">
        <v>24</v>
      </c>
      <c r="D356" s="787" t="s">
        <v>951</v>
      </c>
      <c r="E356" s="403"/>
      <c r="F356" s="403"/>
      <c r="G356" s="572" t="s">
        <v>950</v>
      </c>
      <c r="H356" s="572" t="s">
        <v>950</v>
      </c>
      <c r="I356" s="403"/>
      <c r="J356" s="501"/>
      <c r="K356" s="501">
        <f t="shared" si="165"/>
        <v>0</v>
      </c>
      <c r="L356" s="365"/>
      <c r="M356" s="366"/>
    </row>
    <row r="357" spans="1:13" s="338" customFormat="1">
      <c r="A357" s="508">
        <v>2</v>
      </c>
      <c r="B357" s="379" t="s">
        <v>392</v>
      </c>
      <c r="C357" s="508"/>
      <c r="D357" s="509"/>
      <c r="E357" s="517"/>
      <c r="F357" s="517"/>
      <c r="G357" s="517"/>
      <c r="H357" s="517"/>
      <c r="I357" s="517"/>
      <c r="J357" s="518" t="str">
        <f>IF(LEN($C357)=0," ",#REF!/#REF!*100)</f>
        <v xml:space="preserve"> </v>
      </c>
      <c r="K357" s="518" t="str">
        <f>IF(LEN($C357)=0," ",#REF!/$E357)</f>
        <v xml:space="preserve"> </v>
      </c>
      <c r="L357" s="376"/>
      <c r="M357" s="369"/>
    </row>
    <row r="358" spans="1:13" s="337" customFormat="1">
      <c r="A358" s="363"/>
      <c r="B358" s="364" t="s">
        <v>725</v>
      </c>
      <c r="C358" s="363" t="s">
        <v>24</v>
      </c>
      <c r="D358" s="570">
        <v>71</v>
      </c>
      <c r="E358" s="406">
        <v>71</v>
      </c>
      <c r="F358" s="453">
        <v>71</v>
      </c>
      <c r="G358" s="453">
        <v>71.099999999999994</v>
      </c>
      <c r="H358" s="453">
        <v>71.099999999999994</v>
      </c>
      <c r="I358" s="453">
        <v>71</v>
      </c>
      <c r="J358" s="501">
        <f t="shared" ref="J358:J364" si="166">IF(LEN(D358)=0,0,G358/D358*100)</f>
        <v>100.14084507042253</v>
      </c>
      <c r="K358" s="501">
        <f t="shared" ref="K358:K364" si="167">IF(LEN(E358)=0,0,G358/E358*100)</f>
        <v>100.14084507042253</v>
      </c>
      <c r="L358" s="365"/>
      <c r="M358" s="366"/>
    </row>
    <row r="359" spans="1:13" s="337" customFormat="1" ht="37.5">
      <c r="A359" s="363"/>
      <c r="B359" s="364" t="s">
        <v>726</v>
      </c>
      <c r="C359" s="363" t="s">
        <v>24</v>
      </c>
      <c r="D359" s="570">
        <v>10.6</v>
      </c>
      <c r="E359" s="410">
        <v>12.5</v>
      </c>
      <c r="F359" s="453">
        <v>11.4</v>
      </c>
      <c r="G359" s="453">
        <v>11</v>
      </c>
      <c r="H359" s="453">
        <v>11.1</v>
      </c>
      <c r="I359" s="453">
        <v>12.5</v>
      </c>
      <c r="J359" s="501">
        <f t="shared" si="166"/>
        <v>103.77358490566037</v>
      </c>
      <c r="K359" s="501">
        <f t="shared" si="167"/>
        <v>88</v>
      </c>
      <c r="L359" s="365"/>
      <c r="M359" s="366"/>
    </row>
    <row r="360" spans="1:13" s="337" customFormat="1">
      <c r="A360" s="363"/>
      <c r="B360" s="364" t="s">
        <v>727</v>
      </c>
      <c r="C360" s="363" t="s">
        <v>397</v>
      </c>
      <c r="D360" s="500"/>
      <c r="E360" s="410">
        <v>185</v>
      </c>
      <c r="F360" s="410"/>
      <c r="G360" s="573">
        <v>180</v>
      </c>
      <c r="H360" s="573">
        <v>180</v>
      </c>
      <c r="I360" s="410"/>
      <c r="J360" s="501">
        <f t="shared" si="166"/>
        <v>0</v>
      </c>
      <c r="K360" s="501">
        <f t="shared" si="167"/>
        <v>97.297297297297305</v>
      </c>
      <c r="L360" s="365"/>
      <c r="M360" s="366"/>
    </row>
    <row r="361" spans="1:13" s="337" customFormat="1">
      <c r="A361" s="363"/>
      <c r="B361" s="512" t="s">
        <v>45</v>
      </c>
      <c r="C361" s="363"/>
      <c r="D361" s="500"/>
      <c r="E361" s="406">
        <v>0</v>
      </c>
      <c r="F361" s="406"/>
      <c r="G361" s="406"/>
      <c r="H361" s="406"/>
      <c r="I361" s="406"/>
      <c r="J361" s="501">
        <f t="shared" si="166"/>
        <v>0</v>
      </c>
      <c r="K361" s="501"/>
      <c r="L361" s="365"/>
      <c r="M361" s="366"/>
    </row>
    <row r="362" spans="1:13" s="340" customFormat="1">
      <c r="A362" s="504"/>
      <c r="B362" s="569" t="s">
        <v>728</v>
      </c>
      <c r="C362" s="504" t="s">
        <v>397</v>
      </c>
      <c r="D362" s="526">
        <v>6</v>
      </c>
      <c r="E362" s="412">
        <v>6</v>
      </c>
      <c r="F362" s="412"/>
      <c r="G362" s="439">
        <v>6</v>
      </c>
      <c r="H362" s="439">
        <v>6</v>
      </c>
      <c r="I362" s="412"/>
      <c r="J362" s="476">
        <f t="shared" si="166"/>
        <v>100</v>
      </c>
      <c r="K362" s="476">
        <f t="shared" si="167"/>
        <v>100</v>
      </c>
      <c r="L362" s="381"/>
      <c r="M362" s="385"/>
    </row>
    <row r="363" spans="1:13" s="340" customFormat="1">
      <c r="A363" s="504"/>
      <c r="B363" s="569" t="s">
        <v>729</v>
      </c>
      <c r="C363" s="504" t="s">
        <v>397</v>
      </c>
      <c r="D363" s="526">
        <v>12</v>
      </c>
      <c r="E363" s="412">
        <v>12</v>
      </c>
      <c r="F363" s="412"/>
      <c r="G363" s="439">
        <v>12</v>
      </c>
      <c r="H363" s="439">
        <v>12</v>
      </c>
      <c r="I363" s="412"/>
      <c r="J363" s="476">
        <f t="shared" si="166"/>
        <v>100</v>
      </c>
      <c r="K363" s="476">
        <f t="shared" si="167"/>
        <v>100</v>
      </c>
      <c r="L363" s="381"/>
      <c r="M363" s="385"/>
    </row>
    <row r="364" spans="1:13" s="340" customFormat="1">
      <c r="A364" s="504"/>
      <c r="B364" s="569" t="s">
        <v>730</v>
      </c>
      <c r="C364" s="504" t="s">
        <v>397</v>
      </c>
      <c r="D364" s="526">
        <v>167</v>
      </c>
      <c r="E364" s="412">
        <v>167</v>
      </c>
      <c r="F364" s="412"/>
      <c r="G364" s="439">
        <v>162</v>
      </c>
      <c r="H364" s="439">
        <v>162</v>
      </c>
      <c r="I364" s="412"/>
      <c r="J364" s="476">
        <f t="shared" si="166"/>
        <v>97.005988023952099</v>
      </c>
      <c r="K364" s="476">
        <f t="shared" si="167"/>
        <v>97.005988023952099</v>
      </c>
      <c r="L364" s="381"/>
      <c r="M364" s="385"/>
    </row>
    <row r="365" spans="1:13" s="336" customFormat="1">
      <c r="A365" s="360" t="s">
        <v>878</v>
      </c>
      <c r="B365" s="361" t="str">
        <f>UPPER("Y tế")</f>
        <v>Y TẾ</v>
      </c>
      <c r="C365" s="360"/>
      <c r="D365" s="401"/>
      <c r="E365" s="401"/>
      <c r="F365" s="401"/>
      <c r="G365" s="401"/>
      <c r="H365" s="401"/>
      <c r="I365" s="401"/>
      <c r="J365" s="456" t="str">
        <f>IF(LEN($C365)=0," ",#REF!/#REF!*100)</f>
        <v xml:space="preserve"> </v>
      </c>
      <c r="K365" s="456" t="str">
        <f>IF(LEN($C365)=0," ",#REF!/$E365)</f>
        <v xml:space="preserve"> </v>
      </c>
      <c r="L365" s="387"/>
      <c r="M365" s="360"/>
    </row>
    <row r="366" spans="1:13" s="338" customFormat="1">
      <c r="A366" s="367" t="s">
        <v>6</v>
      </c>
      <c r="B366" s="368" t="s">
        <v>930</v>
      </c>
      <c r="C366" s="508"/>
      <c r="D366" s="509"/>
      <c r="E366" s="517"/>
      <c r="F366" s="517"/>
      <c r="G366" s="517"/>
      <c r="H366" s="517"/>
      <c r="I366" s="517"/>
      <c r="J366" s="518" t="str">
        <f>IF(LEN($C366)=0," ",#REF!/#REF!*100)</f>
        <v xml:space="preserve"> </v>
      </c>
      <c r="K366" s="518" t="str">
        <f>IF(LEN($C366)=0," ",#REF!/$E366)</f>
        <v xml:space="preserve"> </v>
      </c>
      <c r="L366" s="376"/>
      <c r="M366" s="369"/>
    </row>
    <row r="367" spans="1:13" s="338" customFormat="1">
      <c r="A367" s="367">
        <v>1</v>
      </c>
      <c r="B367" s="379" t="s">
        <v>731</v>
      </c>
      <c r="C367" s="508"/>
      <c r="D367" s="509"/>
      <c r="E367" s="517"/>
      <c r="F367" s="517"/>
      <c r="G367" s="517"/>
      <c r="H367" s="517"/>
      <c r="I367" s="517"/>
      <c r="J367" s="518" t="str">
        <f>IF(LEN($C367)=0," ",#REF!/#REF!*100)</f>
        <v xml:space="preserve"> </v>
      </c>
      <c r="K367" s="518" t="str">
        <f>IF(LEN($C367)=0," ",#REF!/$E367)</f>
        <v xml:space="preserve"> </v>
      </c>
      <c r="L367" s="376"/>
      <c r="M367" s="369"/>
    </row>
    <row r="368" spans="1:13" s="337" customFormat="1">
      <c r="A368" s="370"/>
      <c r="B368" s="364" t="s">
        <v>732</v>
      </c>
      <c r="C368" s="370" t="s">
        <v>0</v>
      </c>
      <c r="D368" s="544">
        <v>1</v>
      </c>
      <c r="E368" s="406">
        <v>1</v>
      </c>
      <c r="F368" s="422">
        <v>1</v>
      </c>
      <c r="G368" s="766">
        <v>1</v>
      </c>
      <c r="H368" s="766">
        <v>1</v>
      </c>
      <c r="I368" s="422">
        <v>1</v>
      </c>
      <c r="J368" s="501">
        <f t="shared" ref="J368:J375" si="168">IF(LEN(D368)=0,0,G368/D368*100)</f>
        <v>100</v>
      </c>
      <c r="K368" s="501">
        <f t="shared" ref="K368:K375" si="169">IF(LEN(E368)=0,0,G368/E368*100)</f>
        <v>100</v>
      </c>
      <c r="L368" s="365"/>
      <c r="M368" s="366"/>
    </row>
    <row r="369" spans="1:13" s="337" customFormat="1">
      <c r="A369" s="370"/>
      <c r="B369" s="364" t="s">
        <v>733</v>
      </c>
      <c r="C369" s="370" t="s">
        <v>406</v>
      </c>
      <c r="D369" s="544"/>
      <c r="E369" s="406">
        <v>2</v>
      </c>
      <c r="F369" s="422">
        <v>0</v>
      </c>
      <c r="G369" s="422">
        <v>0</v>
      </c>
      <c r="H369" s="422">
        <v>0</v>
      </c>
      <c r="I369" s="422">
        <v>0</v>
      </c>
      <c r="J369" s="501">
        <f t="shared" si="168"/>
        <v>0</v>
      </c>
      <c r="K369" s="501">
        <f t="shared" si="169"/>
        <v>0</v>
      </c>
      <c r="L369" s="365"/>
      <c r="M369" s="366"/>
    </row>
    <row r="370" spans="1:13" s="337" customFormat="1">
      <c r="A370" s="370"/>
      <c r="B370" s="364" t="s">
        <v>734</v>
      </c>
      <c r="C370" s="363" t="s">
        <v>408</v>
      </c>
      <c r="D370" s="544">
        <v>12</v>
      </c>
      <c r="E370" s="406">
        <v>12</v>
      </c>
      <c r="F370" s="422">
        <v>12</v>
      </c>
      <c r="G370" s="422">
        <v>12</v>
      </c>
      <c r="H370" s="422">
        <v>12</v>
      </c>
      <c r="I370" s="422">
        <v>12</v>
      </c>
      <c r="J370" s="501">
        <f t="shared" si="168"/>
        <v>100</v>
      </c>
      <c r="K370" s="501">
        <f t="shared" si="169"/>
        <v>100</v>
      </c>
      <c r="L370" s="365"/>
      <c r="M370" s="366"/>
    </row>
    <row r="371" spans="1:13" s="338" customFormat="1">
      <c r="A371" s="367">
        <v>2</v>
      </c>
      <c r="B371" s="380" t="s">
        <v>737</v>
      </c>
      <c r="C371" s="508" t="s">
        <v>410</v>
      </c>
      <c r="D371" s="545">
        <f>D372+D374</f>
        <v>341</v>
      </c>
      <c r="E371" s="405">
        <f>SUM(E372:E374)</f>
        <v>238</v>
      </c>
      <c r="F371" s="405">
        <f t="shared" ref="F371" si="170">SUM(F372:F374)</f>
        <v>287</v>
      </c>
      <c r="G371" s="405">
        <f t="shared" ref="G371:I371" si="171">SUM(G372:G374)</f>
        <v>238</v>
      </c>
      <c r="H371" s="405">
        <f t="shared" ref="H371" si="172">SUM(H372:H374)</f>
        <v>238</v>
      </c>
      <c r="I371" s="405">
        <f t="shared" si="171"/>
        <v>238</v>
      </c>
      <c r="J371" s="520">
        <f t="shared" si="168"/>
        <v>69.794721407624635</v>
      </c>
      <c r="K371" s="520">
        <f t="shared" si="169"/>
        <v>100</v>
      </c>
      <c r="L371" s="376"/>
      <c r="M371" s="369"/>
    </row>
    <row r="372" spans="1:13" s="337" customFormat="1">
      <c r="A372" s="370"/>
      <c r="B372" s="373" t="s">
        <v>735</v>
      </c>
      <c r="C372" s="363" t="s">
        <v>410</v>
      </c>
      <c r="D372" s="544">
        <v>283</v>
      </c>
      <c r="E372" s="406">
        <v>180</v>
      </c>
      <c r="F372" s="422">
        <v>287</v>
      </c>
      <c r="G372" s="422">
        <v>180</v>
      </c>
      <c r="H372" s="422">
        <v>180</v>
      </c>
      <c r="I372" s="422">
        <v>180</v>
      </c>
      <c r="J372" s="501">
        <f t="shared" si="168"/>
        <v>63.60424028268551</v>
      </c>
      <c r="K372" s="501">
        <f t="shared" si="169"/>
        <v>100</v>
      </c>
      <c r="L372" s="365"/>
      <c r="M372" s="366"/>
    </row>
    <row r="373" spans="1:13" s="337" customFormat="1">
      <c r="A373" s="363"/>
      <c r="B373" s="373" t="s">
        <v>736</v>
      </c>
      <c r="C373" s="363" t="s">
        <v>410</v>
      </c>
      <c r="D373" s="544"/>
      <c r="E373" s="406">
        <v>0</v>
      </c>
      <c r="F373" s="406"/>
      <c r="G373" s="406"/>
      <c r="H373" s="406"/>
      <c r="I373" s="406"/>
      <c r="J373" s="501">
        <f t="shared" si="168"/>
        <v>0</v>
      </c>
      <c r="K373" s="501"/>
      <c r="L373" s="365"/>
      <c r="M373" s="366"/>
    </row>
    <row r="374" spans="1:13" s="337" customFormat="1">
      <c r="A374" s="370"/>
      <c r="B374" s="373" t="s">
        <v>413</v>
      </c>
      <c r="C374" s="363" t="s">
        <v>410</v>
      </c>
      <c r="D374" s="544">
        <v>58</v>
      </c>
      <c r="E374" s="406">
        <v>58</v>
      </c>
      <c r="F374" s="406"/>
      <c r="G374" s="406">
        <v>58</v>
      </c>
      <c r="H374" s="406">
        <v>58</v>
      </c>
      <c r="I374" s="406">
        <v>58</v>
      </c>
      <c r="J374" s="501">
        <f t="shared" si="168"/>
        <v>100</v>
      </c>
      <c r="K374" s="501"/>
      <c r="L374" s="365"/>
      <c r="M374" s="366"/>
    </row>
    <row r="375" spans="1:13" s="338" customFormat="1">
      <c r="A375" s="367">
        <v>3</v>
      </c>
      <c r="B375" s="368" t="s">
        <v>414</v>
      </c>
      <c r="C375" s="508" t="s">
        <v>410</v>
      </c>
      <c r="D375" s="509">
        <f>D376</f>
        <v>42.2</v>
      </c>
      <c r="E375" s="516">
        <f>E376</f>
        <v>26.4</v>
      </c>
      <c r="F375" s="516">
        <f t="shared" ref="F375:I375" si="173">F376</f>
        <v>26.4</v>
      </c>
      <c r="G375" s="516">
        <f t="shared" si="173"/>
        <v>26.37</v>
      </c>
      <c r="H375" s="516">
        <f t="shared" si="173"/>
        <v>26.37</v>
      </c>
      <c r="I375" s="516">
        <f t="shared" si="173"/>
        <v>26.4</v>
      </c>
      <c r="J375" s="520">
        <f t="shared" si="168"/>
        <v>62.488151658767762</v>
      </c>
      <c r="K375" s="520">
        <f t="shared" si="169"/>
        <v>99.886363636363654</v>
      </c>
      <c r="L375" s="376"/>
      <c r="M375" s="369"/>
    </row>
    <row r="376" spans="1:13" s="337" customFormat="1">
      <c r="A376" s="504"/>
      <c r="B376" s="373" t="s">
        <v>415</v>
      </c>
      <c r="C376" s="504"/>
      <c r="D376" s="546">
        <v>42.2</v>
      </c>
      <c r="E376" s="403">
        <v>26.4</v>
      </c>
      <c r="F376" s="423">
        <v>26.4</v>
      </c>
      <c r="G376" s="423">
        <v>26.37</v>
      </c>
      <c r="H376" s="423">
        <v>26.37</v>
      </c>
      <c r="I376" s="423">
        <v>26.4</v>
      </c>
      <c r="J376" s="435" t="str">
        <f>IF(LEN($C376)=0," ",#REF!/#REF!*100)</f>
        <v xml:space="preserve"> </v>
      </c>
      <c r="K376" s="435" t="str">
        <f>IF(LEN($C376)=0," ",#REF!/$E376)</f>
        <v xml:space="preserve"> </v>
      </c>
      <c r="L376" s="365"/>
      <c r="M376" s="366"/>
    </row>
    <row r="377" spans="1:13" s="338" customFormat="1">
      <c r="A377" s="508" t="s">
        <v>52</v>
      </c>
      <c r="B377" s="379" t="s">
        <v>416</v>
      </c>
      <c r="C377" s="508"/>
      <c r="D377" s="509"/>
      <c r="E377" s="516"/>
      <c r="F377" s="516"/>
      <c r="G377" s="516"/>
      <c r="H377" s="516"/>
      <c r="I377" s="517"/>
      <c r="J377" s="518" t="str">
        <f>IF(LEN($C377)=0," ",#REF!/#REF!*100)</f>
        <v xml:space="preserve"> </v>
      </c>
      <c r="K377" s="518" t="str">
        <f>IF(LEN($C377)=0," ",#REF!/$E377)</f>
        <v xml:space="preserve"> </v>
      </c>
      <c r="L377" s="376"/>
      <c r="M377" s="369"/>
    </row>
    <row r="378" spans="1:13" s="338" customFormat="1">
      <c r="A378" s="508">
        <v>1</v>
      </c>
      <c r="B378" s="368" t="s">
        <v>417</v>
      </c>
      <c r="C378" s="367" t="s">
        <v>55</v>
      </c>
      <c r="D378" s="545">
        <v>306</v>
      </c>
      <c r="E378" s="405">
        <v>332</v>
      </c>
      <c r="F378" s="458">
        <v>301</v>
      </c>
      <c r="G378" s="458">
        <v>297</v>
      </c>
      <c r="H378" s="458">
        <v>297</v>
      </c>
      <c r="I378" s="458">
        <v>299</v>
      </c>
      <c r="J378" s="520">
        <f t="shared" ref="J378" si="174">IF(LEN(D378)=0,0,G378/D378*100)</f>
        <v>97.058823529411768</v>
      </c>
      <c r="K378" s="520">
        <f t="shared" ref="K378" si="175">IF(LEN(E378)=0,0,G378/E378*100)</f>
        <v>89.457831325301214</v>
      </c>
      <c r="L378" s="376"/>
      <c r="M378" s="369"/>
    </row>
    <row r="379" spans="1:13" s="337" customFormat="1">
      <c r="A379" s="363"/>
      <c r="B379" s="373" t="s">
        <v>418</v>
      </c>
      <c r="C379" s="370"/>
      <c r="D379" s="453"/>
      <c r="E379" s="403"/>
      <c r="F379" s="403"/>
      <c r="G379" s="403"/>
      <c r="H379" s="403"/>
      <c r="I379" s="407"/>
      <c r="J379" s="435" t="str">
        <f>IF(LEN($C379)=0," ",#REF!/#REF!*100)</f>
        <v xml:space="preserve"> </v>
      </c>
      <c r="K379" s="435" t="str">
        <f>IF(LEN($C379)=0," ",#REF!/$E379)</f>
        <v xml:space="preserve"> </v>
      </c>
      <c r="L379" s="365"/>
      <c r="M379" s="366"/>
    </row>
    <row r="380" spans="1:13" s="339" customFormat="1" ht="19.5">
      <c r="A380" s="547" t="s">
        <v>231</v>
      </c>
      <c r="B380" s="548" t="s">
        <v>419</v>
      </c>
      <c r="C380" s="549" t="s">
        <v>419</v>
      </c>
      <c r="D380" s="550">
        <v>37</v>
      </c>
      <c r="E380" s="551">
        <v>40</v>
      </c>
      <c r="F380" s="458">
        <v>39</v>
      </c>
      <c r="G380" s="458">
        <v>39</v>
      </c>
      <c r="H380" s="458">
        <v>39</v>
      </c>
      <c r="I380" s="458">
        <v>39</v>
      </c>
      <c r="J380" s="520">
        <f t="shared" ref="J380:J387" si="176">IF(LEN(D380)=0,0,G380/D380*100)</f>
        <v>105.40540540540539</v>
      </c>
      <c r="K380" s="520">
        <f t="shared" ref="K380:K387" si="177">IF(LEN(E380)=0,0,G380/E380*100)</f>
        <v>97.5</v>
      </c>
      <c r="L380" s="552"/>
      <c r="M380" s="382"/>
    </row>
    <row r="381" spans="1:13" s="340" customFormat="1">
      <c r="A381" s="504"/>
      <c r="B381" s="373" t="s">
        <v>420</v>
      </c>
      <c r="C381" s="374" t="s">
        <v>421</v>
      </c>
      <c r="D381" s="553">
        <v>5.5</v>
      </c>
      <c r="E381" s="554">
        <v>5.86</v>
      </c>
      <c r="F381" s="424">
        <v>5.82</v>
      </c>
      <c r="G381" s="424">
        <v>5.71</v>
      </c>
      <c r="H381" s="424">
        <v>5.71</v>
      </c>
      <c r="I381" s="424">
        <v>5.71</v>
      </c>
      <c r="J381" s="501">
        <f t="shared" si="176"/>
        <v>103.81818181818181</v>
      </c>
      <c r="K381" s="501">
        <f t="shared" si="177"/>
        <v>97.440273037542653</v>
      </c>
      <c r="L381" s="381"/>
      <c r="M381" s="385"/>
    </row>
    <row r="382" spans="1:13" s="339" customFormat="1" ht="19.5">
      <c r="A382" s="547" t="s">
        <v>232</v>
      </c>
      <c r="B382" s="548" t="s">
        <v>422</v>
      </c>
      <c r="C382" s="549" t="s">
        <v>422</v>
      </c>
      <c r="D382" s="550">
        <v>5</v>
      </c>
      <c r="E382" s="555">
        <v>7</v>
      </c>
      <c r="F382" s="458">
        <v>7</v>
      </c>
      <c r="G382" s="458">
        <v>7</v>
      </c>
      <c r="H382" s="458">
        <v>7</v>
      </c>
      <c r="I382" s="458">
        <v>7</v>
      </c>
      <c r="J382" s="520">
        <f t="shared" si="176"/>
        <v>140</v>
      </c>
      <c r="K382" s="520">
        <f t="shared" si="177"/>
        <v>100</v>
      </c>
      <c r="L382" s="552"/>
      <c r="M382" s="382"/>
    </row>
    <row r="383" spans="1:13" s="340" customFormat="1">
      <c r="A383" s="504"/>
      <c r="B383" s="373" t="s">
        <v>423</v>
      </c>
      <c r="C383" s="374" t="s">
        <v>421</v>
      </c>
      <c r="D383" s="553">
        <v>0.75</v>
      </c>
      <c r="E383" s="411">
        <v>1.03</v>
      </c>
      <c r="F383" s="424">
        <v>1.04</v>
      </c>
      <c r="G383" s="424">
        <v>1.03</v>
      </c>
      <c r="H383" s="424">
        <v>1.03</v>
      </c>
      <c r="I383" s="424">
        <v>1.03</v>
      </c>
      <c r="J383" s="501">
        <f t="shared" si="176"/>
        <v>137.33333333333334</v>
      </c>
      <c r="K383" s="501">
        <f t="shared" si="177"/>
        <v>100</v>
      </c>
      <c r="L383" s="381"/>
      <c r="M383" s="385"/>
    </row>
    <row r="384" spans="1:13" s="338" customFormat="1" ht="37.5">
      <c r="A384" s="367">
        <v>2</v>
      </c>
      <c r="B384" s="368" t="s">
        <v>738</v>
      </c>
      <c r="C384" s="367" t="s">
        <v>24</v>
      </c>
      <c r="D384" s="528">
        <v>50</v>
      </c>
      <c r="E384" s="516">
        <v>100</v>
      </c>
      <c r="F384" s="458">
        <v>100</v>
      </c>
      <c r="G384" s="458">
        <v>100</v>
      </c>
      <c r="H384" s="458">
        <v>100</v>
      </c>
      <c r="I384" s="458">
        <v>100</v>
      </c>
      <c r="J384" s="520">
        <f t="shared" si="176"/>
        <v>200</v>
      </c>
      <c r="K384" s="520">
        <f t="shared" si="177"/>
        <v>100</v>
      </c>
      <c r="L384" s="376"/>
      <c r="M384" s="369"/>
    </row>
    <row r="385" spans="1:13" s="338" customFormat="1" ht="37.5">
      <c r="A385" s="367">
        <v>3</v>
      </c>
      <c r="B385" s="368" t="s">
        <v>739</v>
      </c>
      <c r="C385" s="367" t="s">
        <v>24</v>
      </c>
      <c r="D385" s="525">
        <v>50</v>
      </c>
      <c r="E385" s="409">
        <v>41.7</v>
      </c>
      <c r="F385" s="460">
        <v>41.7</v>
      </c>
      <c r="G385" s="460">
        <v>41.7</v>
      </c>
      <c r="H385" s="460">
        <v>41.7</v>
      </c>
      <c r="I385" s="460">
        <v>41.7</v>
      </c>
      <c r="J385" s="520">
        <f t="shared" si="176"/>
        <v>83.4</v>
      </c>
      <c r="K385" s="520">
        <f t="shared" si="177"/>
        <v>100</v>
      </c>
      <c r="L385" s="376"/>
      <c r="M385" s="369"/>
    </row>
    <row r="386" spans="1:13" s="338" customFormat="1" ht="37.5">
      <c r="A386" s="367">
        <v>4</v>
      </c>
      <c r="B386" s="368" t="s">
        <v>740</v>
      </c>
      <c r="C386" s="549" t="s">
        <v>24</v>
      </c>
      <c r="D386" s="529">
        <v>100</v>
      </c>
      <c r="E386" s="405">
        <v>100</v>
      </c>
      <c r="F386" s="458">
        <v>100</v>
      </c>
      <c r="G386" s="458">
        <v>100</v>
      </c>
      <c r="H386" s="458">
        <v>100</v>
      </c>
      <c r="I386" s="458">
        <v>100</v>
      </c>
      <c r="J386" s="520">
        <f t="shared" si="176"/>
        <v>100</v>
      </c>
      <c r="K386" s="520">
        <f t="shared" si="177"/>
        <v>100</v>
      </c>
      <c r="L386" s="376"/>
      <c r="M386" s="369"/>
    </row>
    <row r="387" spans="1:13" s="338" customFormat="1" ht="19.5">
      <c r="A387" s="367">
        <v>5</v>
      </c>
      <c r="B387" s="368" t="s">
        <v>430</v>
      </c>
      <c r="C387" s="549" t="s">
        <v>24</v>
      </c>
      <c r="D387" s="525">
        <v>98.2</v>
      </c>
      <c r="E387" s="409">
        <v>98.2</v>
      </c>
      <c r="F387" s="457">
        <v>98.2</v>
      </c>
      <c r="G387" s="457">
        <v>98.2</v>
      </c>
      <c r="H387" s="457">
        <v>98.2</v>
      </c>
      <c r="I387" s="457">
        <v>98.2</v>
      </c>
      <c r="J387" s="520">
        <f t="shared" si="176"/>
        <v>100</v>
      </c>
      <c r="K387" s="520">
        <f t="shared" si="177"/>
        <v>100</v>
      </c>
      <c r="L387" s="376"/>
      <c r="M387" s="369"/>
    </row>
    <row r="388" spans="1:13" s="338" customFormat="1">
      <c r="A388" s="508" t="s">
        <v>88</v>
      </c>
      <c r="B388" s="379" t="s">
        <v>431</v>
      </c>
      <c r="C388" s="508"/>
      <c r="D388" s="509"/>
      <c r="E388" s="516">
        <v>0</v>
      </c>
      <c r="F388" s="516"/>
      <c r="G388" s="516"/>
      <c r="H388" s="516"/>
      <c r="I388" s="517"/>
      <c r="J388" s="518" t="str">
        <f>IF(LEN($C388)=0," ",#REF!/#REF!*100)</f>
        <v xml:space="preserve"> </v>
      </c>
      <c r="K388" s="518" t="str">
        <f>IF(LEN($C388)=0," ",#REF!/$E388)</f>
        <v xml:space="preserve"> </v>
      </c>
      <c r="L388" s="376"/>
      <c r="M388" s="369"/>
    </row>
    <row r="389" spans="1:13" s="338" customFormat="1" ht="19.5">
      <c r="A389" s="508">
        <v>1</v>
      </c>
      <c r="B389" s="368" t="s">
        <v>432</v>
      </c>
      <c r="C389" s="549" t="s">
        <v>433</v>
      </c>
      <c r="D389" s="519">
        <v>12</v>
      </c>
      <c r="E389" s="405">
        <v>12</v>
      </c>
      <c r="F389" s="461">
        <v>12</v>
      </c>
      <c r="G389" s="461">
        <v>12</v>
      </c>
      <c r="H389" s="461">
        <v>12</v>
      </c>
      <c r="I389" s="461">
        <v>12</v>
      </c>
      <c r="J389" s="520">
        <f t="shared" ref="J389" si="178">IF(LEN(D389)=0,0,G389/D389*100)</f>
        <v>100</v>
      </c>
      <c r="K389" s="520">
        <f t="shared" ref="K389" si="179">IF(LEN(E389)=0,0,G389/E389*100)</f>
        <v>100</v>
      </c>
      <c r="L389" s="376"/>
      <c r="M389" s="369"/>
    </row>
    <row r="390" spans="1:13" s="338" customFormat="1">
      <c r="A390" s="363"/>
      <c r="B390" s="373" t="s">
        <v>434</v>
      </c>
      <c r="C390" s="374"/>
      <c r="D390" s="454"/>
      <c r="E390" s="405"/>
      <c r="F390" s="405"/>
      <c r="G390" s="405"/>
      <c r="H390" s="405"/>
      <c r="I390" s="517"/>
      <c r="J390" s="435" t="str">
        <f>IF(LEN($C390)=0," ",#REF!/#REF!*100)</f>
        <v xml:space="preserve"> </v>
      </c>
      <c r="K390" s="435" t="str">
        <f>IF(LEN($C390)=0," ",#REF!/$E390)</f>
        <v xml:space="preserve"> </v>
      </c>
      <c r="L390" s="365"/>
      <c r="M390" s="369"/>
    </row>
    <row r="391" spans="1:13" s="337" customFormat="1">
      <c r="A391" s="363"/>
      <c r="B391" s="373" t="s">
        <v>435</v>
      </c>
      <c r="C391" s="374" t="s">
        <v>24</v>
      </c>
      <c r="D391" s="502">
        <v>91.67</v>
      </c>
      <c r="E391" s="406">
        <v>100</v>
      </c>
      <c r="F391" s="425">
        <v>100</v>
      </c>
      <c r="G391" s="425">
        <v>100</v>
      </c>
      <c r="H391" s="425">
        <v>100</v>
      </c>
      <c r="I391" s="425">
        <v>100</v>
      </c>
      <c r="J391" s="501">
        <f t="shared" ref="J391:J397" si="180">IF(LEN(D391)=0,0,G391/D391*100)</f>
        <v>109.08694229300752</v>
      </c>
      <c r="K391" s="501">
        <f t="shared" ref="K391:K397" si="181">IF(LEN(E391)=0,0,G391/E391*100)</f>
        <v>100</v>
      </c>
      <c r="L391" s="365"/>
      <c r="M391" s="366"/>
    </row>
    <row r="392" spans="1:13" s="338" customFormat="1">
      <c r="A392" s="508">
        <v>2</v>
      </c>
      <c r="B392" s="368" t="s">
        <v>741</v>
      </c>
      <c r="C392" s="508" t="s">
        <v>437</v>
      </c>
      <c r="D392" s="525">
        <v>31.1</v>
      </c>
      <c r="E392" s="409">
        <v>26.5</v>
      </c>
      <c r="F392" s="457">
        <v>25.55</v>
      </c>
      <c r="G392" s="457">
        <v>12.9</v>
      </c>
      <c r="H392" s="457">
        <v>12.9</v>
      </c>
      <c r="I392" s="457">
        <v>26.5</v>
      </c>
      <c r="J392" s="520">
        <f t="shared" si="180"/>
        <v>41.479099678456592</v>
      </c>
      <c r="K392" s="520">
        <f t="shared" si="181"/>
        <v>48.679245283018865</v>
      </c>
      <c r="L392" s="376"/>
      <c r="M392" s="369"/>
    </row>
    <row r="393" spans="1:13" s="338" customFormat="1">
      <c r="A393" s="508">
        <v>3</v>
      </c>
      <c r="B393" s="368" t="s">
        <v>742</v>
      </c>
      <c r="C393" s="508" t="s">
        <v>437</v>
      </c>
      <c r="D393" s="525">
        <v>38</v>
      </c>
      <c r="E393" s="409">
        <v>41</v>
      </c>
      <c r="F393" s="457">
        <v>39.18</v>
      </c>
      <c r="G393" s="457">
        <v>19.899999999999999</v>
      </c>
      <c r="H393" s="457">
        <v>19.899999999999999</v>
      </c>
      <c r="I393" s="457">
        <v>41</v>
      </c>
      <c r="J393" s="520">
        <f t="shared" si="180"/>
        <v>52.368421052631575</v>
      </c>
      <c r="K393" s="520">
        <f t="shared" si="181"/>
        <v>48.536585365853654</v>
      </c>
      <c r="L393" s="376"/>
      <c r="M393" s="369"/>
    </row>
    <row r="394" spans="1:13" s="338" customFormat="1" ht="37.5">
      <c r="A394" s="508">
        <v>4</v>
      </c>
      <c r="B394" s="368" t="s">
        <v>744</v>
      </c>
      <c r="C394" s="508" t="s">
        <v>24</v>
      </c>
      <c r="D394" s="525">
        <v>18.600000000000001</v>
      </c>
      <c r="E394" s="409">
        <v>18</v>
      </c>
      <c r="F394" s="458">
        <v>18</v>
      </c>
      <c r="G394" s="458">
        <v>17.7</v>
      </c>
      <c r="H394" s="458">
        <v>17.7</v>
      </c>
      <c r="I394" s="458">
        <v>17.7</v>
      </c>
      <c r="J394" s="520">
        <f t="shared" si="180"/>
        <v>95.161290322580641</v>
      </c>
      <c r="K394" s="520">
        <f t="shared" si="181"/>
        <v>98.333333333333329</v>
      </c>
      <c r="L394" s="376"/>
      <c r="M394" s="369"/>
    </row>
    <row r="395" spans="1:13" s="338" customFormat="1">
      <c r="A395" s="508">
        <v>5</v>
      </c>
      <c r="B395" s="368" t="s">
        <v>743</v>
      </c>
      <c r="C395" s="367" t="s">
        <v>24</v>
      </c>
      <c r="D395" s="525">
        <v>95.6</v>
      </c>
      <c r="E395" s="409">
        <v>96.3</v>
      </c>
      <c r="F395" s="459">
        <v>78.3</v>
      </c>
      <c r="G395" s="459">
        <v>74.5</v>
      </c>
      <c r="H395" s="459">
        <v>74.5</v>
      </c>
      <c r="I395" s="458">
        <v>96.3</v>
      </c>
      <c r="J395" s="520">
        <f t="shared" si="180"/>
        <v>77.928870292887026</v>
      </c>
      <c r="K395" s="520">
        <f t="shared" si="181"/>
        <v>77.362409138110081</v>
      </c>
      <c r="L395" s="376"/>
      <c r="M395" s="369"/>
    </row>
    <row r="396" spans="1:13" s="338" customFormat="1">
      <c r="A396" s="508">
        <v>6</v>
      </c>
      <c r="B396" s="368" t="s">
        <v>441</v>
      </c>
      <c r="C396" s="367" t="s">
        <v>24</v>
      </c>
      <c r="D396" s="525">
        <v>78.69</v>
      </c>
      <c r="E396" s="405">
        <v>75</v>
      </c>
      <c r="F396" s="457">
        <v>75.099999999999994</v>
      </c>
      <c r="G396" s="457">
        <v>74.900000000000006</v>
      </c>
      <c r="H396" s="457">
        <v>74.900000000000006</v>
      </c>
      <c r="I396" s="457">
        <v>75</v>
      </c>
      <c r="J396" s="520">
        <f t="shared" si="180"/>
        <v>95.183631973567174</v>
      </c>
      <c r="K396" s="520">
        <f t="shared" si="181"/>
        <v>99.866666666666674</v>
      </c>
      <c r="L396" s="376"/>
      <c r="M396" s="369"/>
    </row>
    <row r="397" spans="1:13" s="338" customFormat="1">
      <c r="A397" s="508">
        <v>7</v>
      </c>
      <c r="B397" s="368" t="s">
        <v>442</v>
      </c>
      <c r="C397" s="367" t="s">
        <v>24</v>
      </c>
      <c r="D397" s="525">
        <v>87.3</v>
      </c>
      <c r="E397" s="405">
        <v>77</v>
      </c>
      <c r="F397" s="457">
        <v>88.68</v>
      </c>
      <c r="G397" s="457">
        <v>88.9</v>
      </c>
      <c r="H397" s="457">
        <v>88.9</v>
      </c>
      <c r="I397" s="457">
        <v>77</v>
      </c>
      <c r="J397" s="520">
        <f t="shared" si="180"/>
        <v>101.83276059564722</v>
      </c>
      <c r="K397" s="520">
        <f t="shared" si="181"/>
        <v>115.45454545454545</v>
      </c>
      <c r="L397" s="376"/>
      <c r="M397" s="369"/>
    </row>
    <row r="398" spans="1:13" s="338" customFormat="1">
      <c r="A398" s="508">
        <v>8</v>
      </c>
      <c r="B398" s="368" t="s">
        <v>443</v>
      </c>
      <c r="C398" s="367"/>
      <c r="D398" s="452"/>
      <c r="E398" s="516"/>
      <c r="F398" s="516"/>
      <c r="G398" s="516"/>
      <c r="H398" s="516"/>
      <c r="I398" s="516"/>
      <c r="J398" s="518" t="str">
        <f>IF(LEN($C398)=0," ",#REF!/#REF!*100)</f>
        <v xml:space="preserve"> </v>
      </c>
      <c r="K398" s="518" t="str">
        <f>IF(LEN($C398)=0," ",#REF!/$E398)</f>
        <v xml:space="preserve"> </v>
      </c>
      <c r="L398" s="376"/>
      <c r="M398" s="369"/>
    </row>
    <row r="399" spans="1:13" s="338" customFormat="1">
      <c r="A399" s="504"/>
      <c r="B399" s="512" t="s">
        <v>745</v>
      </c>
      <c r="C399" s="374" t="s">
        <v>862</v>
      </c>
      <c r="D399" s="454"/>
      <c r="E399" s="516"/>
      <c r="F399" s="516"/>
      <c r="G399" s="516"/>
      <c r="H399" s="516"/>
      <c r="I399" s="516"/>
      <c r="J399" s="501">
        <f t="shared" ref="J399:J402" si="182">IF(LEN(D399)=0,0,G399/D399*100)</f>
        <v>0</v>
      </c>
      <c r="K399" s="501">
        <f t="shared" ref="K399:K402" si="183">IF(LEN(E399)=0,0,G399/E399*100)</f>
        <v>0</v>
      </c>
      <c r="L399" s="365"/>
      <c r="M399" s="369"/>
    </row>
    <row r="400" spans="1:13" s="338" customFormat="1">
      <c r="A400" s="363"/>
      <c r="B400" s="373" t="s">
        <v>444</v>
      </c>
      <c r="C400" s="556" t="s">
        <v>57</v>
      </c>
      <c r="D400" s="557" t="s">
        <v>948</v>
      </c>
      <c r="E400" s="516">
        <v>0.31</v>
      </c>
      <c r="F400" s="422">
        <v>0</v>
      </c>
      <c r="G400" s="422">
        <v>0.03</v>
      </c>
      <c r="H400" s="422">
        <v>0.03</v>
      </c>
      <c r="I400" s="422">
        <v>0.31</v>
      </c>
      <c r="J400" s="501">
        <f t="shared" si="182"/>
        <v>27.27272727272727</v>
      </c>
      <c r="K400" s="501">
        <f t="shared" si="183"/>
        <v>9.67741935483871</v>
      </c>
      <c r="L400" s="365"/>
      <c r="M400" s="369"/>
    </row>
    <row r="401" spans="1:13" s="337" customFormat="1">
      <c r="A401" s="363"/>
      <c r="B401" s="373" t="s">
        <v>445</v>
      </c>
      <c r="C401" s="374" t="s">
        <v>862</v>
      </c>
      <c r="D401" s="514">
        <v>28.2</v>
      </c>
      <c r="E401" s="404">
        <v>22.24</v>
      </c>
      <c r="F401" s="422">
        <v>14.7</v>
      </c>
      <c r="G401" s="422">
        <v>4.4000000000000004</v>
      </c>
      <c r="H401" s="422">
        <v>4.4000000000000004</v>
      </c>
      <c r="I401" s="422">
        <v>22.24</v>
      </c>
      <c r="J401" s="501">
        <f t="shared" si="182"/>
        <v>15.602836879432624</v>
      </c>
      <c r="K401" s="501">
        <f t="shared" si="183"/>
        <v>19.784172661870507</v>
      </c>
      <c r="L401" s="365"/>
      <c r="M401" s="366"/>
    </row>
    <row r="402" spans="1:13" s="337" customFormat="1">
      <c r="A402" s="363"/>
      <c r="B402" s="373" t="s">
        <v>446</v>
      </c>
      <c r="C402" s="374" t="s">
        <v>24</v>
      </c>
      <c r="D402" s="514">
        <v>0.33</v>
      </c>
      <c r="E402" s="403">
        <v>0.24</v>
      </c>
      <c r="F402" s="422">
        <v>0.24</v>
      </c>
      <c r="G402" s="422">
        <v>0.24</v>
      </c>
      <c r="H402" s="422">
        <v>0.24</v>
      </c>
      <c r="I402" s="422">
        <v>0.24</v>
      </c>
      <c r="J402" s="501">
        <f t="shared" si="182"/>
        <v>72.72727272727272</v>
      </c>
      <c r="K402" s="501">
        <f t="shared" si="183"/>
        <v>100</v>
      </c>
      <c r="L402" s="365"/>
      <c r="M402" s="366"/>
    </row>
    <row r="403" spans="1:13" s="337" customFormat="1">
      <c r="A403" s="508" t="s">
        <v>186</v>
      </c>
      <c r="B403" s="368" t="s">
        <v>447</v>
      </c>
      <c r="C403" s="367"/>
      <c r="D403" s="452"/>
      <c r="E403" s="403"/>
      <c r="F403" s="403"/>
      <c r="G403" s="403"/>
      <c r="H403" s="403"/>
      <c r="I403" s="403"/>
      <c r="J403" s="435" t="str">
        <f>IF(LEN($C403)=0," ",#REF!/#REF!*100)</f>
        <v xml:space="preserve"> </v>
      </c>
      <c r="K403" s="435" t="str">
        <f>IF(LEN($C403)=0," ",#REF!/$E403)</f>
        <v xml:space="preserve"> </v>
      </c>
      <c r="L403" s="365"/>
      <c r="M403" s="366"/>
    </row>
    <row r="404" spans="1:13" s="337" customFormat="1">
      <c r="A404" s="508">
        <v>1</v>
      </c>
      <c r="B404" s="368" t="s">
        <v>448</v>
      </c>
      <c r="C404" s="367"/>
      <c r="D404" s="452"/>
      <c r="E404" s="403"/>
      <c r="F404" s="403"/>
      <c r="G404" s="403"/>
      <c r="H404" s="403"/>
      <c r="I404" s="407"/>
      <c r="J404" s="435" t="str">
        <f>IF(LEN($C404)=0," ",#REF!/#REF!*100)</f>
        <v xml:space="preserve"> </v>
      </c>
      <c r="K404" s="435" t="str">
        <f>IF(LEN($C404)=0," ",#REF!/$E404)</f>
        <v xml:space="preserve"> </v>
      </c>
      <c r="L404" s="365"/>
      <c r="M404" s="366"/>
    </row>
    <row r="405" spans="1:13" s="337" customFormat="1">
      <c r="A405" s="363"/>
      <c r="B405" s="364" t="s">
        <v>746</v>
      </c>
      <c r="C405" s="370" t="s">
        <v>55</v>
      </c>
      <c r="D405" s="544">
        <v>6</v>
      </c>
      <c r="E405" s="406">
        <v>5</v>
      </c>
      <c r="F405" s="422">
        <v>2</v>
      </c>
      <c r="G405" s="422">
        <v>2</v>
      </c>
      <c r="H405" s="422">
        <v>2</v>
      </c>
      <c r="I405" s="422">
        <v>2</v>
      </c>
      <c r="J405" s="501">
        <f t="shared" ref="J405:J408" si="184">IF(LEN(D405)=0,0,G405/D405*100)</f>
        <v>33.333333333333329</v>
      </c>
      <c r="K405" s="501">
        <f t="shared" ref="K405:K408" si="185">IF(LEN(E405)=0,0,G405/E405*100)</f>
        <v>40</v>
      </c>
      <c r="L405" s="365"/>
      <c r="M405" s="366"/>
    </row>
    <row r="406" spans="1:13" s="337" customFormat="1">
      <c r="A406" s="363"/>
      <c r="B406" s="364" t="s">
        <v>749</v>
      </c>
      <c r="C406" s="370" t="s">
        <v>55</v>
      </c>
      <c r="D406" s="544">
        <v>12</v>
      </c>
      <c r="E406" s="406">
        <v>12</v>
      </c>
      <c r="F406" s="422">
        <v>6</v>
      </c>
      <c r="G406" s="422">
        <v>6</v>
      </c>
      <c r="H406" s="422">
        <v>6</v>
      </c>
      <c r="I406" s="422">
        <v>9</v>
      </c>
      <c r="J406" s="501">
        <f t="shared" si="184"/>
        <v>50</v>
      </c>
      <c r="K406" s="501">
        <f t="shared" si="185"/>
        <v>50</v>
      </c>
      <c r="L406" s="365"/>
      <c r="M406" s="366"/>
    </row>
    <row r="407" spans="1:13" s="337" customFormat="1">
      <c r="A407" s="363"/>
      <c r="B407" s="364" t="s">
        <v>747</v>
      </c>
      <c r="C407" s="370" t="s">
        <v>55</v>
      </c>
      <c r="D407" s="544">
        <v>5</v>
      </c>
      <c r="E407" s="406">
        <v>14</v>
      </c>
      <c r="F407" s="422">
        <v>9</v>
      </c>
      <c r="G407" s="422">
        <v>9</v>
      </c>
      <c r="H407" s="422">
        <v>9</v>
      </c>
      <c r="I407" s="422">
        <v>6</v>
      </c>
      <c r="J407" s="501">
        <f t="shared" si="184"/>
        <v>180</v>
      </c>
      <c r="K407" s="501">
        <f t="shared" si="185"/>
        <v>64.285714285714292</v>
      </c>
      <c r="L407" s="365"/>
      <c r="M407" s="366"/>
    </row>
    <row r="408" spans="1:13" s="337" customFormat="1">
      <c r="A408" s="558"/>
      <c r="B408" s="559" t="s">
        <v>748</v>
      </c>
      <c r="C408" s="558" t="str">
        <f>+C407</f>
        <v>Người</v>
      </c>
      <c r="D408" s="407"/>
      <c r="E408" s="403"/>
      <c r="F408" s="403"/>
      <c r="G408" s="403"/>
      <c r="H408" s="403"/>
      <c r="I408" s="406"/>
      <c r="J408" s="501">
        <f t="shared" si="184"/>
        <v>0</v>
      </c>
      <c r="K408" s="501">
        <f t="shared" si="185"/>
        <v>0</v>
      </c>
      <c r="L408" s="365"/>
      <c r="M408" s="366"/>
    </row>
    <row r="409" spans="1:13" s="338" customFormat="1">
      <c r="A409" s="560">
        <v>2</v>
      </c>
      <c r="B409" s="561" t="s">
        <v>750</v>
      </c>
      <c r="C409" s="560"/>
      <c r="D409" s="517"/>
      <c r="E409" s="403"/>
      <c r="F409" s="403"/>
      <c r="G409" s="403"/>
      <c r="H409" s="403"/>
      <c r="I409" s="406"/>
      <c r="J409" s="435" t="str">
        <f>IF(LEN($C409)=0," ",#REF!/#REF!*100)</f>
        <v xml:space="preserve"> </v>
      </c>
      <c r="K409" s="435" t="str">
        <f>IF(LEN($C409)=0," ",#REF!/$E409)</f>
        <v xml:space="preserve"> </v>
      </c>
      <c r="L409" s="365"/>
      <c r="M409" s="369"/>
    </row>
    <row r="410" spans="1:13" s="338" customFormat="1">
      <c r="A410" s="558"/>
      <c r="B410" s="364" t="s">
        <v>746</v>
      </c>
      <c r="C410" s="370" t="s">
        <v>55</v>
      </c>
      <c r="D410" s="453"/>
      <c r="E410" s="406">
        <v>3</v>
      </c>
      <c r="F410" s="422">
        <v>0</v>
      </c>
      <c r="G410" s="422">
        <v>6</v>
      </c>
      <c r="H410" s="422">
        <v>6</v>
      </c>
      <c r="I410" s="422">
        <v>2</v>
      </c>
      <c r="J410" s="501">
        <f t="shared" ref="J410:J413" si="186">IF(LEN(D410)=0,0,G410/D410*100)</f>
        <v>0</v>
      </c>
      <c r="K410" s="501">
        <f t="shared" ref="K410:K413" si="187">IF(LEN(E410)=0,0,G410/E410*100)</f>
        <v>200</v>
      </c>
      <c r="L410" s="365"/>
      <c r="M410" s="369"/>
    </row>
    <row r="411" spans="1:13" s="338" customFormat="1">
      <c r="A411" s="558"/>
      <c r="B411" s="364" t="s">
        <v>749</v>
      </c>
      <c r="C411" s="370" t="s">
        <v>55</v>
      </c>
      <c r="D411" s="562">
        <v>5</v>
      </c>
      <c r="E411" s="406">
        <v>10</v>
      </c>
      <c r="F411" s="422">
        <v>7</v>
      </c>
      <c r="G411" s="422">
        <v>6</v>
      </c>
      <c r="H411" s="422">
        <v>6</v>
      </c>
      <c r="I411" s="422">
        <v>8</v>
      </c>
      <c r="J411" s="501">
        <f t="shared" si="186"/>
        <v>120</v>
      </c>
      <c r="K411" s="501">
        <f t="shared" si="187"/>
        <v>60</v>
      </c>
      <c r="L411" s="365"/>
      <c r="M411" s="369"/>
    </row>
    <row r="412" spans="1:13" s="338" customFormat="1" ht="37.5">
      <c r="A412" s="558"/>
      <c r="B412" s="364" t="s">
        <v>939</v>
      </c>
      <c r="C412" s="370" t="s">
        <v>55</v>
      </c>
      <c r="D412" s="453"/>
      <c r="E412" s="406">
        <v>14</v>
      </c>
      <c r="F412" s="422">
        <v>13</v>
      </c>
      <c r="G412" s="422">
        <v>13</v>
      </c>
      <c r="H412" s="422">
        <v>13</v>
      </c>
      <c r="I412" s="422">
        <v>13</v>
      </c>
      <c r="J412" s="501">
        <f t="shared" si="186"/>
        <v>0</v>
      </c>
      <c r="K412" s="501">
        <f t="shared" si="187"/>
        <v>92.857142857142861</v>
      </c>
      <c r="L412" s="365"/>
      <c r="M412" s="369"/>
    </row>
    <row r="413" spans="1:13" s="338" customFormat="1">
      <c r="A413" s="558"/>
      <c r="B413" s="559" t="s">
        <v>748</v>
      </c>
      <c r="C413" s="558" t="str">
        <f>+C412</f>
        <v>Người</v>
      </c>
      <c r="D413" s="407"/>
      <c r="E413" s="403"/>
      <c r="F413" s="403"/>
      <c r="G413" s="403"/>
      <c r="H413" s="403"/>
      <c r="I413" s="407"/>
      <c r="J413" s="501">
        <f t="shared" si="186"/>
        <v>0</v>
      </c>
      <c r="K413" s="501">
        <f t="shared" si="187"/>
        <v>0</v>
      </c>
      <c r="L413" s="365"/>
      <c r="M413" s="369"/>
    </row>
    <row r="414" spans="1:13" s="336" customFormat="1">
      <c r="A414" s="360" t="s">
        <v>879</v>
      </c>
      <c r="B414" s="361" t="str">
        <f>UPPER("Giáo dục &amp; Đào tạo")</f>
        <v>GIÁO DỤC &amp; ĐÀO TẠO</v>
      </c>
      <c r="C414" s="360"/>
      <c r="D414" s="401"/>
      <c r="E414" s="402"/>
      <c r="F414" s="402"/>
      <c r="G414" s="402"/>
      <c r="H414" s="402"/>
      <c r="I414" s="402"/>
      <c r="J414" s="456" t="str">
        <f>IF(LEN($C414)=0," ",#REF!/#REF!*100)</f>
        <v xml:space="preserve"> </v>
      </c>
      <c r="K414" s="456" t="str">
        <f>IF(LEN($C414)=0," ",#REF!/$E414)</f>
        <v xml:space="preserve"> </v>
      </c>
      <c r="L414" s="387"/>
      <c r="M414" s="360"/>
    </row>
    <row r="415" spans="1:13" s="338" customFormat="1">
      <c r="A415" s="367" t="s">
        <v>6</v>
      </c>
      <c r="B415" s="368" t="s">
        <v>751</v>
      </c>
      <c r="C415" s="367" t="s">
        <v>453</v>
      </c>
      <c r="D415" s="481">
        <f>+D416+D419+D427</f>
        <v>20721</v>
      </c>
      <c r="E415" s="405">
        <v>20507</v>
      </c>
      <c r="F415" s="405">
        <f>F416+F419+F427</f>
        <v>20541</v>
      </c>
      <c r="G415" s="405">
        <f>G416+G419+G427</f>
        <v>20815</v>
      </c>
      <c r="H415" s="405">
        <f>H416+H419+H427</f>
        <v>20730</v>
      </c>
      <c r="I415" s="405">
        <f>I416+I419+I427</f>
        <v>20507</v>
      </c>
      <c r="J415" s="433">
        <f t="shared" ref="J415:J420" si="188">IF(LEN(D415)=0,0,G415/D415*100)</f>
        <v>100.45364605955311</v>
      </c>
      <c r="K415" s="433">
        <f t="shared" ref="K415:K420" si="189">IF(LEN(E415)=0,0,G415/E415*100)</f>
        <v>101.50192617155118</v>
      </c>
      <c r="L415" s="376"/>
      <c r="M415" s="369"/>
    </row>
    <row r="416" spans="1:13" s="338" customFormat="1">
      <c r="A416" s="367">
        <v>1</v>
      </c>
      <c r="B416" s="368" t="s">
        <v>454</v>
      </c>
      <c r="C416" s="367" t="s">
        <v>455</v>
      </c>
      <c r="D416" s="481">
        <f>+D417+D418</f>
        <v>5634</v>
      </c>
      <c r="E416" s="405">
        <f>SUM(E417:E418)</f>
        <v>5019</v>
      </c>
      <c r="F416" s="405">
        <f t="shared" ref="F416" si="190">SUM(F417:F418)</f>
        <v>5688</v>
      </c>
      <c r="G416" s="405">
        <f t="shared" ref="G416:I416" si="191">SUM(G417:G418)</f>
        <v>5311</v>
      </c>
      <c r="H416" s="405">
        <f t="shared" ref="H416" si="192">SUM(H417:H418)</f>
        <v>5368</v>
      </c>
      <c r="I416" s="405">
        <f t="shared" si="191"/>
        <v>5019</v>
      </c>
      <c r="J416" s="433">
        <f t="shared" si="188"/>
        <v>94.266950656727005</v>
      </c>
      <c r="K416" s="433">
        <f t="shared" si="189"/>
        <v>105.81789201036062</v>
      </c>
      <c r="L416" s="376"/>
      <c r="M416" s="369"/>
    </row>
    <row r="417" spans="1:14" s="337" customFormat="1">
      <c r="A417" s="370"/>
      <c r="B417" s="371" t="s">
        <v>456</v>
      </c>
      <c r="C417" s="370" t="s">
        <v>455</v>
      </c>
      <c r="D417" s="480">
        <v>928</v>
      </c>
      <c r="E417" s="406">
        <v>729</v>
      </c>
      <c r="F417" s="406">
        <v>974</v>
      </c>
      <c r="G417" s="406">
        <v>849</v>
      </c>
      <c r="H417" s="406">
        <v>898</v>
      </c>
      <c r="I417" s="407">
        <v>729</v>
      </c>
      <c r="J417" s="434">
        <f t="shared" si="188"/>
        <v>91.487068965517238</v>
      </c>
      <c r="K417" s="434">
        <f t="shared" si="189"/>
        <v>116.46090534979423</v>
      </c>
      <c r="L417" s="365"/>
      <c r="M417" s="366"/>
    </row>
    <row r="418" spans="1:14" s="337" customFormat="1">
      <c r="A418" s="370"/>
      <c r="B418" s="371" t="s">
        <v>457</v>
      </c>
      <c r="C418" s="370" t="s">
        <v>455</v>
      </c>
      <c r="D418" s="482">
        <v>4706</v>
      </c>
      <c r="E418" s="406">
        <v>4290</v>
      </c>
      <c r="F418" s="406">
        <v>4714</v>
      </c>
      <c r="G418" s="406">
        <v>4462</v>
      </c>
      <c r="H418" s="406">
        <v>4470</v>
      </c>
      <c r="I418" s="408">
        <v>4290</v>
      </c>
      <c r="J418" s="434">
        <f t="shared" si="188"/>
        <v>94.815129621759453</v>
      </c>
      <c r="K418" s="434">
        <f t="shared" si="189"/>
        <v>104.00932400932402</v>
      </c>
      <c r="L418" s="365"/>
      <c r="M418" s="366"/>
    </row>
    <row r="419" spans="1:14" s="338" customFormat="1">
      <c r="A419" s="367">
        <v>2</v>
      </c>
      <c r="B419" s="368" t="s">
        <v>458</v>
      </c>
      <c r="C419" s="367" t="s">
        <v>453</v>
      </c>
      <c r="D419" s="481">
        <f>+D422+D424+D426</f>
        <v>15087</v>
      </c>
      <c r="E419" s="405">
        <f>E422+E424+E426</f>
        <v>15384</v>
      </c>
      <c r="F419" s="405">
        <f t="shared" ref="F419" si="193">F422+F424+F426</f>
        <v>14757</v>
      </c>
      <c r="G419" s="405">
        <f t="shared" ref="G419:I419" si="194">G422+G424+G426</f>
        <v>15420</v>
      </c>
      <c r="H419" s="405">
        <f t="shared" si="194"/>
        <v>15271</v>
      </c>
      <c r="I419" s="405">
        <f t="shared" si="194"/>
        <v>15384</v>
      </c>
      <c r="J419" s="433">
        <f t="shared" si="188"/>
        <v>102.20719825014915</v>
      </c>
      <c r="K419" s="433">
        <f t="shared" si="189"/>
        <v>100.23400936037442</v>
      </c>
      <c r="L419" s="376"/>
      <c r="M419" s="369"/>
      <c r="N419" s="455">
        <f>E422+E424+E426</f>
        <v>15384</v>
      </c>
    </row>
    <row r="420" spans="1:14" s="337" customFormat="1">
      <c r="A420" s="370"/>
      <c r="B420" s="372" t="s">
        <v>459</v>
      </c>
      <c r="C420" s="370" t="s">
        <v>453</v>
      </c>
      <c r="D420" s="480">
        <v>250</v>
      </c>
      <c r="E420" s="406">
        <v>250</v>
      </c>
      <c r="F420" s="426">
        <v>242</v>
      </c>
      <c r="G420" s="626">
        <v>250</v>
      </c>
      <c r="H420" s="405">
        <v>249</v>
      </c>
      <c r="I420" s="427">
        <v>250</v>
      </c>
      <c r="J420" s="434">
        <f t="shared" si="188"/>
        <v>100</v>
      </c>
      <c r="K420" s="434">
        <f t="shared" si="189"/>
        <v>100</v>
      </c>
      <c r="L420" s="365"/>
      <c r="M420" s="366"/>
    </row>
    <row r="421" spans="1:14" s="337" customFormat="1">
      <c r="A421" s="370"/>
      <c r="B421" s="373" t="s">
        <v>460</v>
      </c>
      <c r="C421" s="370"/>
      <c r="D421" s="480"/>
      <c r="E421" s="403"/>
      <c r="F421" s="426"/>
      <c r="G421" s="626"/>
      <c r="H421" s="626"/>
      <c r="I421" s="428">
        <v>0</v>
      </c>
      <c r="J421" s="435" t="str">
        <f>IF(LEN($C421)=0," ",#REF!/#REF!*100)</f>
        <v xml:space="preserve"> </v>
      </c>
      <c r="K421" s="435" t="str">
        <f>IF(LEN($C421)=0," ",#REF!/$E421)</f>
        <v xml:space="preserve"> </v>
      </c>
      <c r="L421" s="365"/>
      <c r="M421" s="366"/>
    </row>
    <row r="422" spans="1:14" s="337" customFormat="1">
      <c r="A422" s="370"/>
      <c r="B422" s="371" t="s">
        <v>461</v>
      </c>
      <c r="C422" s="370" t="s">
        <v>453</v>
      </c>
      <c r="D422" s="483">
        <v>8037</v>
      </c>
      <c r="E422" s="406">
        <v>8177</v>
      </c>
      <c r="F422" s="426">
        <v>8017</v>
      </c>
      <c r="G422" s="626">
        <v>8185</v>
      </c>
      <c r="H422" s="626">
        <v>8179</v>
      </c>
      <c r="I422" s="427">
        <v>8177</v>
      </c>
      <c r="J422" s="434">
        <f t="shared" ref="J422:J428" si="195">IF(LEN(D422)=0,0,G422/D422*100)</f>
        <v>101.8414831404753</v>
      </c>
      <c r="K422" s="434">
        <f t="shared" ref="K422:K428" si="196">IF(LEN(E422)=0,0,G422/E422*100)</f>
        <v>100.09783539195305</v>
      </c>
      <c r="L422" s="365"/>
      <c r="M422" s="366"/>
    </row>
    <row r="423" spans="1:14" s="337" customFormat="1">
      <c r="A423" s="374"/>
      <c r="B423" s="373" t="s">
        <v>462</v>
      </c>
      <c r="C423" s="374" t="s">
        <v>453</v>
      </c>
      <c r="D423" s="483">
        <v>1115</v>
      </c>
      <c r="E423" s="406">
        <v>1553</v>
      </c>
      <c r="F423" s="426">
        <v>1522</v>
      </c>
      <c r="G423" s="626">
        <v>476</v>
      </c>
      <c r="H423" s="626">
        <v>1660</v>
      </c>
      <c r="I423" s="427">
        <v>1553</v>
      </c>
      <c r="J423" s="434">
        <f t="shared" si="195"/>
        <v>42.690582959641254</v>
      </c>
      <c r="K423" s="434">
        <f t="shared" si="196"/>
        <v>30.650354153251769</v>
      </c>
      <c r="L423" s="365"/>
      <c r="M423" s="366"/>
    </row>
    <row r="424" spans="1:14" s="337" customFormat="1">
      <c r="A424" s="370"/>
      <c r="B424" s="371" t="s">
        <v>463</v>
      </c>
      <c r="C424" s="370" t="s">
        <v>453</v>
      </c>
      <c r="D424" s="483">
        <v>5496</v>
      </c>
      <c r="E424" s="406">
        <v>5625</v>
      </c>
      <c r="F424" s="426">
        <v>5275</v>
      </c>
      <c r="G424" s="626">
        <v>5578</v>
      </c>
      <c r="H424" s="626">
        <v>5487</v>
      </c>
      <c r="I424" s="427">
        <v>5625</v>
      </c>
      <c r="J424" s="434">
        <f t="shared" si="195"/>
        <v>101.49199417758371</v>
      </c>
      <c r="K424" s="434">
        <f t="shared" si="196"/>
        <v>99.164444444444442</v>
      </c>
      <c r="L424" s="365"/>
      <c r="M424" s="366"/>
    </row>
    <row r="425" spans="1:14" s="337" customFormat="1">
      <c r="A425" s="374"/>
      <c r="B425" s="373" t="s">
        <v>464</v>
      </c>
      <c r="C425" s="374" t="s">
        <v>453</v>
      </c>
      <c r="D425" s="483">
        <v>1034</v>
      </c>
      <c r="E425" s="406">
        <v>1075</v>
      </c>
      <c r="F425" s="426">
        <v>1112</v>
      </c>
      <c r="G425" s="626">
        <v>1245</v>
      </c>
      <c r="H425" s="626">
        <v>1227</v>
      </c>
      <c r="I425" s="427">
        <v>1075</v>
      </c>
      <c r="J425" s="434">
        <f t="shared" si="195"/>
        <v>120.40618955512572</v>
      </c>
      <c r="K425" s="434">
        <f t="shared" si="196"/>
        <v>115.81395348837209</v>
      </c>
      <c r="L425" s="365"/>
      <c r="M425" s="366"/>
    </row>
    <row r="426" spans="1:14" s="337" customFormat="1">
      <c r="A426" s="370"/>
      <c r="B426" s="371" t="s">
        <v>465</v>
      </c>
      <c r="C426" s="370" t="s">
        <v>453</v>
      </c>
      <c r="D426" s="483">
        <v>1554</v>
      </c>
      <c r="E426" s="406">
        <v>1582</v>
      </c>
      <c r="F426" s="426">
        <v>1465</v>
      </c>
      <c r="G426" s="626">
        <v>1657</v>
      </c>
      <c r="H426" s="626">
        <v>1605</v>
      </c>
      <c r="I426" s="427">
        <v>1582</v>
      </c>
      <c r="J426" s="434">
        <f t="shared" si="195"/>
        <v>106.62805662805664</v>
      </c>
      <c r="K426" s="434">
        <f t="shared" si="196"/>
        <v>104.74083438685209</v>
      </c>
      <c r="L426" s="365"/>
      <c r="M426" s="366"/>
    </row>
    <row r="427" spans="1:14" s="338" customFormat="1">
      <c r="A427" s="367">
        <v>3</v>
      </c>
      <c r="B427" s="375" t="s">
        <v>466</v>
      </c>
      <c r="C427" s="367" t="s">
        <v>453</v>
      </c>
      <c r="D427" s="484"/>
      <c r="E427" s="405">
        <v>104</v>
      </c>
      <c r="F427" s="429">
        <v>96</v>
      </c>
      <c r="G427" s="627">
        <v>84</v>
      </c>
      <c r="H427" s="627">
        <v>91</v>
      </c>
      <c r="I427" s="428">
        <v>104</v>
      </c>
      <c r="J427" s="433">
        <f t="shared" si="195"/>
        <v>0</v>
      </c>
      <c r="K427" s="433">
        <f t="shared" si="196"/>
        <v>80.769230769230774</v>
      </c>
      <c r="L427" s="376"/>
      <c r="M427" s="369"/>
    </row>
    <row r="428" spans="1:14" s="338" customFormat="1">
      <c r="A428" s="367" t="s">
        <v>52</v>
      </c>
      <c r="B428" s="368" t="s">
        <v>752</v>
      </c>
      <c r="C428" s="367" t="s">
        <v>453</v>
      </c>
      <c r="D428" s="479">
        <f t="shared" ref="D428" si="197">SUM(D430:D433)</f>
        <v>18073</v>
      </c>
      <c r="E428" s="405">
        <v>17738</v>
      </c>
      <c r="F428" s="405"/>
      <c r="G428" s="405"/>
      <c r="H428" s="405"/>
      <c r="I428" s="405"/>
      <c r="J428" s="434">
        <f t="shared" si="195"/>
        <v>0</v>
      </c>
      <c r="K428" s="434">
        <f t="shared" si="196"/>
        <v>0</v>
      </c>
      <c r="L428" s="376"/>
      <c r="M428" s="369"/>
    </row>
    <row r="429" spans="1:14" s="337" customFormat="1">
      <c r="A429" s="370"/>
      <c r="B429" s="372" t="s">
        <v>467</v>
      </c>
      <c r="C429" s="370"/>
      <c r="D429" s="453"/>
      <c r="E429" s="403"/>
      <c r="F429" s="403"/>
      <c r="G429" s="403"/>
      <c r="H429" s="403"/>
      <c r="I429" s="407"/>
      <c r="J429" s="435" t="str">
        <f>IF(LEN($C429)=0," ",#REF!/#REF!*100)</f>
        <v xml:space="preserve"> </v>
      </c>
      <c r="K429" s="435" t="str">
        <f>IF(LEN($C429)=0," ",#REF!/$E429)</f>
        <v xml:space="preserve"> </v>
      </c>
      <c r="L429" s="365"/>
      <c r="M429" s="366"/>
    </row>
    <row r="430" spans="1:14" s="337" customFormat="1">
      <c r="A430" s="370"/>
      <c r="B430" s="377" t="s">
        <v>490</v>
      </c>
      <c r="C430" s="370" t="s">
        <v>453</v>
      </c>
      <c r="D430" s="483">
        <v>4700</v>
      </c>
      <c r="E430" s="406">
        <v>4180</v>
      </c>
      <c r="F430" s="406">
        <v>4758</v>
      </c>
      <c r="G430" s="406">
        <v>4434</v>
      </c>
      <c r="H430" s="406">
        <v>4489</v>
      </c>
      <c r="I430" s="406">
        <v>4180</v>
      </c>
      <c r="J430" s="434">
        <f t="shared" ref="J430:J434" si="198">IF(LEN(D430)=0,0,G430/D430*100)</f>
        <v>94.340425531914889</v>
      </c>
      <c r="K430" s="434">
        <f t="shared" ref="K430:K434" si="199">IF(LEN(E430)=0,0,G430/E430*100)</f>
        <v>106.07655502392343</v>
      </c>
      <c r="L430" s="365"/>
      <c r="M430" s="366"/>
    </row>
    <row r="431" spans="1:14" s="337" customFormat="1">
      <c r="A431" s="370"/>
      <c r="B431" s="371" t="s">
        <v>469</v>
      </c>
      <c r="C431" s="370" t="s">
        <v>453</v>
      </c>
      <c r="D431" s="483">
        <v>7069</v>
      </c>
      <c r="E431" s="406">
        <v>7185</v>
      </c>
      <c r="F431" s="406">
        <v>7067</v>
      </c>
      <c r="G431" s="406">
        <v>7197</v>
      </c>
      <c r="H431" s="406">
        <v>7190</v>
      </c>
      <c r="I431" s="406">
        <v>7185</v>
      </c>
      <c r="J431" s="434">
        <f t="shared" si="198"/>
        <v>101.81072287452255</v>
      </c>
      <c r="K431" s="434">
        <f t="shared" si="199"/>
        <v>100.1670146137787</v>
      </c>
      <c r="L431" s="365"/>
      <c r="M431" s="366"/>
    </row>
    <row r="432" spans="1:14" s="337" customFormat="1">
      <c r="A432" s="370"/>
      <c r="B432" s="371" t="s">
        <v>470</v>
      </c>
      <c r="C432" s="370" t="s">
        <v>453</v>
      </c>
      <c r="D432" s="483">
        <v>4940</v>
      </c>
      <c r="E432" s="406">
        <v>5106</v>
      </c>
      <c r="F432" s="406">
        <v>4735</v>
      </c>
      <c r="G432" s="406">
        <v>5044</v>
      </c>
      <c r="H432" s="406">
        <v>4896</v>
      </c>
      <c r="I432" s="406">
        <v>5106</v>
      </c>
      <c r="J432" s="434">
        <f t="shared" si="198"/>
        <v>102.10526315789474</v>
      </c>
      <c r="K432" s="434">
        <f t="shared" si="199"/>
        <v>98.785742264003133</v>
      </c>
      <c r="L432" s="365"/>
      <c r="M432" s="366"/>
    </row>
    <row r="433" spans="1:13" s="337" customFormat="1">
      <c r="A433" s="370"/>
      <c r="B433" s="371" t="s">
        <v>471</v>
      </c>
      <c r="C433" s="370" t="s">
        <v>453</v>
      </c>
      <c r="D433" s="483">
        <v>1364</v>
      </c>
      <c r="E433" s="406">
        <v>1267</v>
      </c>
      <c r="F433" s="406">
        <v>1180</v>
      </c>
      <c r="G433" s="406">
        <v>1280</v>
      </c>
      <c r="H433" s="406">
        <v>1300</v>
      </c>
      <c r="I433" s="406">
        <v>1267</v>
      </c>
      <c r="J433" s="434">
        <f t="shared" si="198"/>
        <v>93.841642228739005</v>
      </c>
      <c r="K433" s="434">
        <f t="shared" si="199"/>
        <v>101.026045777427</v>
      </c>
      <c r="L433" s="365"/>
      <c r="M433" s="366"/>
    </row>
    <row r="434" spans="1:13" s="338" customFormat="1">
      <c r="A434" s="367" t="s">
        <v>88</v>
      </c>
      <c r="B434" s="368" t="str">
        <f>UPPER("Tỉ lệ trẻ em trong độ tuổi đi học mẫu giáo")</f>
        <v>TỈ LỆ TRẺ EM TRONG ĐỘ TUỔI ĐI HỌC MẪU GIÁO</v>
      </c>
      <c r="C434" s="367" t="s">
        <v>24</v>
      </c>
      <c r="D434" s="449">
        <v>99.9</v>
      </c>
      <c r="E434" s="409">
        <v>99.8</v>
      </c>
      <c r="F434" s="409">
        <v>99.8</v>
      </c>
      <c r="G434" s="409">
        <v>99.8</v>
      </c>
      <c r="H434" s="409">
        <v>99.8</v>
      </c>
      <c r="I434" s="409">
        <v>99.8</v>
      </c>
      <c r="J434" s="434">
        <f t="shared" si="198"/>
        <v>99.899899899899893</v>
      </c>
      <c r="K434" s="434">
        <f t="shared" si="199"/>
        <v>100</v>
      </c>
      <c r="L434" s="376"/>
      <c r="M434" s="369"/>
    </row>
    <row r="435" spans="1:13" s="337" customFormat="1">
      <c r="A435" s="367" t="s">
        <v>186</v>
      </c>
      <c r="B435" s="368" t="str">
        <f>UPPER("Tỷ lệ trẻ em đi học đúng độ tuổi")</f>
        <v>TỶ LỆ TRẺ EM ĐI HỌC ĐÚNG ĐỘ TUỔI</v>
      </c>
      <c r="C435" s="370"/>
      <c r="D435" s="453"/>
      <c r="E435" s="403"/>
      <c r="F435" s="403"/>
      <c r="G435" s="403"/>
      <c r="H435" s="403"/>
      <c r="I435" s="407"/>
      <c r="J435" s="435" t="str">
        <f>IF(LEN($C435)=0," ",#REF!/#REF!*100)</f>
        <v xml:space="preserve"> </v>
      </c>
      <c r="K435" s="435" t="str">
        <f>IF(LEN($C435)=0," ",#REF!/$E435)</f>
        <v xml:space="preserve"> </v>
      </c>
      <c r="L435" s="365"/>
      <c r="M435" s="366"/>
    </row>
    <row r="436" spans="1:13" s="337" customFormat="1">
      <c r="A436" s="370"/>
      <c r="B436" s="371" t="s">
        <v>469</v>
      </c>
      <c r="C436" s="370" t="s">
        <v>24</v>
      </c>
      <c r="D436" s="485">
        <v>99</v>
      </c>
      <c r="E436" s="410">
        <v>99.9</v>
      </c>
      <c r="F436" s="410">
        <v>98.7</v>
      </c>
      <c r="G436" s="410">
        <v>98.7</v>
      </c>
      <c r="H436" s="410">
        <v>99.6</v>
      </c>
      <c r="I436" s="403">
        <v>99</v>
      </c>
      <c r="J436" s="434">
        <f t="shared" ref="J436:J439" si="200">IF(LEN(D436)=0,0,G436/D436*100)</f>
        <v>99.696969696969688</v>
      </c>
      <c r="K436" s="434">
        <f t="shared" ref="K436:K439" si="201">IF(LEN(E436)=0,0,G436/E436*100)</f>
        <v>98.798798798798799</v>
      </c>
      <c r="L436" s="365"/>
      <c r="M436" s="366"/>
    </row>
    <row r="437" spans="1:13" s="337" customFormat="1">
      <c r="A437" s="370"/>
      <c r="B437" s="371" t="s">
        <v>470</v>
      </c>
      <c r="C437" s="370" t="s">
        <v>24</v>
      </c>
      <c r="D437" s="485">
        <v>97</v>
      </c>
      <c r="E437" s="406">
        <v>97</v>
      </c>
      <c r="F437" s="406">
        <v>93.2</v>
      </c>
      <c r="G437" s="406">
        <v>93.2</v>
      </c>
      <c r="H437" s="406">
        <v>98.1</v>
      </c>
      <c r="I437" s="403">
        <v>94.7</v>
      </c>
      <c r="J437" s="434">
        <f t="shared" si="200"/>
        <v>96.082474226804123</v>
      </c>
      <c r="K437" s="434">
        <f t="shared" si="201"/>
        <v>96.082474226804123</v>
      </c>
      <c r="L437" s="365"/>
      <c r="M437" s="366"/>
    </row>
    <row r="438" spans="1:13" s="337" customFormat="1">
      <c r="A438" s="370"/>
      <c r="B438" s="371" t="s">
        <v>471</v>
      </c>
      <c r="C438" s="370" t="s">
        <v>24</v>
      </c>
      <c r="D438" s="485">
        <v>97</v>
      </c>
      <c r="E438" s="406">
        <v>96</v>
      </c>
      <c r="F438" s="406">
        <v>98</v>
      </c>
      <c r="G438" s="406">
        <v>98</v>
      </c>
      <c r="H438" s="406">
        <v>98</v>
      </c>
      <c r="I438" s="403">
        <v>96</v>
      </c>
      <c r="J438" s="434">
        <f t="shared" si="200"/>
        <v>101.03092783505154</v>
      </c>
      <c r="K438" s="434">
        <f t="shared" si="201"/>
        <v>102.08333333333333</v>
      </c>
      <c r="L438" s="365"/>
      <c r="M438" s="366"/>
    </row>
    <row r="439" spans="1:13" s="337" customFormat="1" ht="37.5">
      <c r="A439" s="367" t="s">
        <v>191</v>
      </c>
      <c r="B439" s="378" t="str">
        <f>UPPER("Hướng nghiệp dạy nghề cho học sinh phổ thông")</f>
        <v>HƯỚNG NGHIỆP DẠY NGHỀ CHO HỌC SINH PHỔ THÔNG</v>
      </c>
      <c r="C439" s="367" t="s">
        <v>453</v>
      </c>
      <c r="D439" s="452"/>
      <c r="E439" s="406">
        <v>466</v>
      </c>
      <c r="F439" s="406">
        <v>460</v>
      </c>
      <c r="G439" s="406">
        <v>460</v>
      </c>
      <c r="H439" s="406">
        <v>460</v>
      </c>
      <c r="I439" s="406">
        <v>466</v>
      </c>
      <c r="J439" s="434">
        <f t="shared" si="200"/>
        <v>0</v>
      </c>
      <c r="K439" s="434">
        <f t="shared" si="201"/>
        <v>98.712446351931334</v>
      </c>
      <c r="L439" s="365"/>
      <c r="M439" s="366"/>
    </row>
    <row r="440" spans="1:13" s="337" customFormat="1">
      <c r="A440" s="367" t="s">
        <v>308</v>
      </c>
      <c r="B440" s="379" t="str">
        <f>UPPER("Phổ cập giáo dục")</f>
        <v>PHỔ CẬP GIÁO DỤC</v>
      </c>
      <c r="C440" s="370"/>
      <c r="D440" s="453"/>
      <c r="E440" s="403"/>
      <c r="F440" s="403"/>
      <c r="G440" s="403"/>
      <c r="H440" s="403"/>
      <c r="I440" s="407"/>
      <c r="J440" s="435" t="str">
        <f>IF(LEN($C440)=0," ",#REF!/#REF!*100)</f>
        <v xml:space="preserve"> </v>
      </c>
      <c r="K440" s="435" t="str">
        <f>IF(LEN($C440)=0," ",#REF!/$E440)</f>
        <v xml:space="preserve"> </v>
      </c>
      <c r="L440" s="365"/>
      <c r="M440" s="366"/>
    </row>
    <row r="441" spans="1:13" s="337" customFormat="1" ht="56.25">
      <c r="A441" s="367"/>
      <c r="B441" s="372" t="s">
        <v>753</v>
      </c>
      <c r="C441" s="370" t="s">
        <v>72</v>
      </c>
      <c r="D441" s="483">
        <v>12</v>
      </c>
      <c r="E441" s="406">
        <v>12</v>
      </c>
      <c r="F441" s="406">
        <v>12</v>
      </c>
      <c r="G441" s="406">
        <v>12</v>
      </c>
      <c r="H441" s="406">
        <v>12</v>
      </c>
      <c r="I441" s="406">
        <v>12</v>
      </c>
      <c r="J441" s="434">
        <f t="shared" ref="J441:J454" si="202">IF(LEN(D441)=0,0,G441/D441*100)</f>
        <v>100</v>
      </c>
      <c r="K441" s="434">
        <f t="shared" ref="K441:K454" si="203">IF(LEN(E441)=0,0,G441/E441*100)</f>
        <v>100</v>
      </c>
      <c r="L441" s="365"/>
      <c r="M441" s="366"/>
    </row>
    <row r="442" spans="1:13" s="338" customFormat="1">
      <c r="A442" s="367" t="s">
        <v>369</v>
      </c>
      <c r="B442" s="368" t="str">
        <f>UPPER("Tổng số giáo viên")</f>
        <v>TỔNG SỐ GIÁO VIÊN</v>
      </c>
      <c r="C442" s="367" t="s">
        <v>55</v>
      </c>
      <c r="D442" s="486">
        <f>+D444+D446+D448+D450+D452</f>
        <v>1369</v>
      </c>
      <c r="E442" s="405">
        <v>1394</v>
      </c>
      <c r="F442" s="405">
        <v>1364</v>
      </c>
      <c r="G442" s="405">
        <v>1364</v>
      </c>
      <c r="H442" s="405">
        <f>H444+H446+H448+H450+H452</f>
        <v>1356</v>
      </c>
      <c r="I442" s="405">
        <v>1394</v>
      </c>
      <c r="J442" s="433">
        <f t="shared" si="202"/>
        <v>99.634769905040173</v>
      </c>
      <c r="K442" s="433">
        <f t="shared" si="203"/>
        <v>97.847919655667141</v>
      </c>
      <c r="L442" s="376"/>
      <c r="M442" s="369"/>
    </row>
    <row r="443" spans="1:13" s="337" customFormat="1">
      <c r="A443" s="374"/>
      <c r="B443" s="373" t="s">
        <v>754</v>
      </c>
      <c r="C443" s="374" t="s">
        <v>24</v>
      </c>
      <c r="D443" s="487">
        <f>1365/D442*100</f>
        <v>99.707815924032133</v>
      </c>
      <c r="E443" s="411">
        <v>99.7</v>
      </c>
      <c r="F443" s="411">
        <v>99.6</v>
      </c>
      <c r="G443" s="411">
        <v>99.6</v>
      </c>
      <c r="H443" s="411">
        <v>99.6</v>
      </c>
      <c r="I443" s="412">
        <v>99.71890372452566</v>
      </c>
      <c r="J443" s="434">
        <f t="shared" si="202"/>
        <v>99.891868131868137</v>
      </c>
      <c r="K443" s="434">
        <f t="shared" si="203"/>
        <v>99.899699097291872</v>
      </c>
      <c r="L443" s="365"/>
      <c r="M443" s="366"/>
    </row>
    <row r="444" spans="1:13" s="338" customFormat="1">
      <c r="A444" s="367"/>
      <c r="B444" s="380" t="s">
        <v>755</v>
      </c>
      <c r="C444" s="367" t="s">
        <v>55</v>
      </c>
      <c r="D444" s="449">
        <v>394</v>
      </c>
      <c r="E444" s="405">
        <v>392</v>
      </c>
      <c r="F444" s="405">
        <v>395</v>
      </c>
      <c r="G444" s="405">
        <v>395</v>
      </c>
      <c r="H444" s="405">
        <v>395</v>
      </c>
      <c r="I444" s="405">
        <v>392</v>
      </c>
      <c r="J444" s="433">
        <f t="shared" si="202"/>
        <v>100.253807106599</v>
      </c>
      <c r="K444" s="433">
        <f t="shared" si="203"/>
        <v>100.76530612244898</v>
      </c>
      <c r="L444" s="376"/>
      <c r="M444" s="369"/>
    </row>
    <row r="445" spans="1:13" s="337" customFormat="1">
      <c r="A445" s="370"/>
      <c r="B445" s="373" t="s">
        <v>754</v>
      </c>
      <c r="C445" s="370" t="s">
        <v>24</v>
      </c>
      <c r="D445" s="450">
        <v>100</v>
      </c>
      <c r="E445" s="403">
        <v>100</v>
      </c>
      <c r="F445" s="403">
        <v>100</v>
      </c>
      <c r="G445" s="403">
        <v>100</v>
      </c>
      <c r="H445" s="403">
        <v>100</v>
      </c>
      <c r="I445" s="406">
        <v>100</v>
      </c>
      <c r="J445" s="434">
        <f t="shared" si="202"/>
        <v>100</v>
      </c>
      <c r="K445" s="434">
        <f t="shared" si="203"/>
        <v>100</v>
      </c>
      <c r="L445" s="365"/>
      <c r="M445" s="366"/>
    </row>
    <row r="446" spans="1:13" s="338" customFormat="1">
      <c r="A446" s="367"/>
      <c r="B446" s="380" t="s">
        <v>756</v>
      </c>
      <c r="C446" s="367" t="s">
        <v>55</v>
      </c>
      <c r="D446" s="449">
        <v>549</v>
      </c>
      <c r="E446" s="405">
        <v>520</v>
      </c>
      <c r="F446" s="405">
        <v>543</v>
      </c>
      <c r="G446" s="405">
        <v>543</v>
      </c>
      <c r="H446" s="405">
        <v>543</v>
      </c>
      <c r="I446" s="405">
        <v>520</v>
      </c>
      <c r="J446" s="433">
        <f t="shared" si="202"/>
        <v>98.907103825136616</v>
      </c>
      <c r="K446" s="433">
        <f t="shared" si="203"/>
        <v>104.42307692307693</v>
      </c>
      <c r="L446" s="376"/>
      <c r="M446" s="369"/>
    </row>
    <row r="447" spans="1:13" s="337" customFormat="1">
      <c r="A447" s="370"/>
      <c r="B447" s="373" t="s">
        <v>754</v>
      </c>
      <c r="C447" s="370" t="s">
        <v>24</v>
      </c>
      <c r="D447" s="488">
        <v>99.6</v>
      </c>
      <c r="E447" s="403">
        <v>99.6</v>
      </c>
      <c r="F447" s="403">
        <v>99.6</v>
      </c>
      <c r="G447" s="403">
        <v>99.6</v>
      </c>
      <c r="H447" s="403">
        <v>99.6</v>
      </c>
      <c r="I447" s="406">
        <v>99.6</v>
      </c>
      <c r="J447" s="434">
        <f t="shared" si="202"/>
        <v>100</v>
      </c>
      <c r="K447" s="434">
        <f t="shared" si="203"/>
        <v>100</v>
      </c>
      <c r="L447" s="365"/>
      <c r="M447" s="366"/>
    </row>
    <row r="448" spans="1:13" s="338" customFormat="1">
      <c r="A448" s="367"/>
      <c r="B448" s="380" t="s">
        <v>757</v>
      </c>
      <c r="C448" s="367" t="s">
        <v>55</v>
      </c>
      <c r="D448" s="449">
        <v>297</v>
      </c>
      <c r="E448" s="405">
        <v>350</v>
      </c>
      <c r="F448" s="405">
        <v>296</v>
      </c>
      <c r="G448" s="405">
        <v>296</v>
      </c>
      <c r="H448" s="405">
        <v>288</v>
      </c>
      <c r="I448" s="405">
        <v>350</v>
      </c>
      <c r="J448" s="433">
        <f t="shared" si="202"/>
        <v>99.663299663299668</v>
      </c>
      <c r="K448" s="433">
        <f t="shared" si="203"/>
        <v>84.571428571428569</v>
      </c>
      <c r="L448" s="376"/>
      <c r="M448" s="369"/>
    </row>
    <row r="449" spans="1:13" s="337" customFormat="1">
      <c r="A449" s="370"/>
      <c r="B449" s="373" t="s">
        <v>754</v>
      </c>
      <c r="C449" s="370" t="s">
        <v>24</v>
      </c>
      <c r="D449" s="488">
        <v>99.3</v>
      </c>
      <c r="E449" s="403">
        <v>99.4</v>
      </c>
      <c r="F449" s="403">
        <v>99.3</v>
      </c>
      <c r="G449" s="403">
        <v>99.3</v>
      </c>
      <c r="H449" s="403">
        <v>99.3</v>
      </c>
      <c r="I449" s="410">
        <v>99.4</v>
      </c>
      <c r="J449" s="434">
        <f t="shared" si="202"/>
        <v>100</v>
      </c>
      <c r="K449" s="434">
        <f t="shared" si="203"/>
        <v>99.899396378269614</v>
      </c>
      <c r="L449" s="365"/>
      <c r="M449" s="366"/>
    </row>
    <row r="450" spans="1:13" s="338" customFormat="1">
      <c r="A450" s="367"/>
      <c r="B450" s="380" t="s">
        <v>931</v>
      </c>
      <c r="C450" s="367" t="s">
        <v>55</v>
      </c>
      <c r="D450" s="449">
        <v>122</v>
      </c>
      <c r="E450" s="405">
        <v>121</v>
      </c>
      <c r="F450" s="405">
        <v>120</v>
      </c>
      <c r="G450" s="405">
        <v>120</v>
      </c>
      <c r="H450" s="405">
        <v>119</v>
      </c>
      <c r="I450" s="405">
        <v>121</v>
      </c>
      <c r="J450" s="433">
        <f t="shared" si="202"/>
        <v>98.360655737704917</v>
      </c>
      <c r="K450" s="433">
        <f t="shared" si="203"/>
        <v>99.173553719008268</v>
      </c>
      <c r="L450" s="376"/>
      <c r="M450" s="369"/>
    </row>
    <row r="451" spans="1:13" s="337" customFormat="1">
      <c r="A451" s="370"/>
      <c r="B451" s="373" t="s">
        <v>754</v>
      </c>
      <c r="C451" s="370" t="s">
        <v>24</v>
      </c>
      <c r="D451" s="450">
        <v>100</v>
      </c>
      <c r="E451" s="406">
        <v>100</v>
      </c>
      <c r="F451" s="406">
        <v>100</v>
      </c>
      <c r="G451" s="406">
        <v>100</v>
      </c>
      <c r="H451" s="406">
        <v>100</v>
      </c>
      <c r="I451" s="406">
        <v>100</v>
      </c>
      <c r="J451" s="434">
        <f t="shared" si="202"/>
        <v>100</v>
      </c>
      <c r="K451" s="434">
        <f t="shared" si="203"/>
        <v>100</v>
      </c>
      <c r="L451" s="365"/>
      <c r="M451" s="366"/>
    </row>
    <row r="452" spans="1:13" s="338" customFormat="1">
      <c r="A452" s="367"/>
      <c r="B452" s="380" t="s">
        <v>758</v>
      </c>
      <c r="C452" s="367" t="s">
        <v>55</v>
      </c>
      <c r="D452" s="449">
        <v>7</v>
      </c>
      <c r="E452" s="405">
        <v>11</v>
      </c>
      <c r="F452" s="405">
        <v>8</v>
      </c>
      <c r="G452" s="405">
        <v>8</v>
      </c>
      <c r="H452" s="405">
        <v>11</v>
      </c>
      <c r="I452" s="405">
        <v>11</v>
      </c>
      <c r="J452" s="434">
        <f t="shared" si="202"/>
        <v>114.28571428571428</v>
      </c>
      <c r="K452" s="434">
        <f t="shared" si="203"/>
        <v>72.727272727272734</v>
      </c>
      <c r="L452" s="365"/>
      <c r="M452" s="369"/>
    </row>
    <row r="453" spans="1:13" s="337" customFormat="1">
      <c r="A453" s="370"/>
      <c r="B453" s="373" t="s">
        <v>754</v>
      </c>
      <c r="C453" s="370" t="s">
        <v>24</v>
      </c>
      <c r="D453" s="450"/>
      <c r="E453" s="406">
        <v>100</v>
      </c>
      <c r="F453" s="406">
        <v>100</v>
      </c>
      <c r="G453" s="406">
        <v>100</v>
      </c>
      <c r="H453" s="410">
        <v>72.7</v>
      </c>
      <c r="I453" s="406">
        <v>100</v>
      </c>
      <c r="J453" s="434">
        <f t="shared" si="202"/>
        <v>0</v>
      </c>
      <c r="K453" s="434">
        <f t="shared" si="203"/>
        <v>100</v>
      </c>
      <c r="L453" s="365"/>
      <c r="M453" s="366"/>
    </row>
    <row r="454" spans="1:13" s="337" customFormat="1">
      <c r="A454" s="367" t="s">
        <v>369</v>
      </c>
      <c r="B454" s="368" t="str">
        <f>UPPER("Tổng số trường học")</f>
        <v>TỔNG SỐ TRƯỜNG HỌC</v>
      </c>
      <c r="C454" s="370"/>
      <c r="D454" s="479">
        <f t="shared" ref="D454" si="204">+D456+D457+D458+D459+D460+D461+D455</f>
        <v>41</v>
      </c>
      <c r="E454" s="405">
        <v>40</v>
      </c>
      <c r="F454" s="405">
        <v>40</v>
      </c>
      <c r="G454" s="405">
        <v>40</v>
      </c>
      <c r="H454" s="405">
        <v>40</v>
      </c>
      <c r="I454" s="405">
        <v>40</v>
      </c>
      <c r="J454" s="434">
        <f t="shared" si="202"/>
        <v>97.560975609756099</v>
      </c>
      <c r="K454" s="434">
        <f t="shared" si="203"/>
        <v>100</v>
      </c>
      <c r="L454" s="365"/>
      <c r="M454" s="366"/>
    </row>
    <row r="455" spans="1:13" s="339" customFormat="1" ht="19.5">
      <c r="A455" s="374"/>
      <c r="B455" s="373" t="s">
        <v>759</v>
      </c>
      <c r="C455" s="374" t="s">
        <v>66</v>
      </c>
      <c r="D455" s="451">
        <v>1</v>
      </c>
      <c r="E455" s="412">
        <v>1</v>
      </c>
      <c r="F455" s="412">
        <v>1</v>
      </c>
      <c r="G455" s="412">
        <v>1</v>
      </c>
      <c r="H455" s="412">
        <v>1</v>
      </c>
      <c r="I455" s="412">
        <v>1</v>
      </c>
      <c r="J455" s="437">
        <f t="shared" ref="J455:J464" si="205">IF(LEN(D455)=0,0,G455/D455*100)</f>
        <v>100</v>
      </c>
      <c r="K455" s="437">
        <f t="shared" ref="K455:K464" si="206">IF(LEN(E455)=0,0,G455/E455*100)</f>
        <v>100</v>
      </c>
      <c r="L455" s="381"/>
      <c r="M455" s="382"/>
    </row>
    <row r="456" spans="1:13" s="338" customFormat="1">
      <c r="A456" s="370"/>
      <c r="B456" s="364" t="s">
        <v>760</v>
      </c>
      <c r="C456" s="370" t="s">
        <v>66</v>
      </c>
      <c r="D456" s="450">
        <v>12</v>
      </c>
      <c r="E456" s="406">
        <v>12</v>
      </c>
      <c r="F456" s="406">
        <v>12</v>
      </c>
      <c r="G456" s="406">
        <v>12</v>
      </c>
      <c r="H456" s="406">
        <v>12</v>
      </c>
      <c r="I456" s="406">
        <v>12</v>
      </c>
      <c r="J456" s="434">
        <f t="shared" si="205"/>
        <v>100</v>
      </c>
      <c r="K456" s="434">
        <f t="shared" si="206"/>
        <v>100</v>
      </c>
      <c r="L456" s="365"/>
      <c r="M456" s="369"/>
    </row>
    <row r="457" spans="1:13" s="338" customFormat="1">
      <c r="A457" s="370"/>
      <c r="B457" s="364" t="s">
        <v>761</v>
      </c>
      <c r="C457" s="370" t="s">
        <v>66</v>
      </c>
      <c r="D457" s="450">
        <v>11</v>
      </c>
      <c r="E457" s="406">
        <v>11</v>
      </c>
      <c r="F457" s="406">
        <v>11</v>
      </c>
      <c r="G457" s="406">
        <v>11</v>
      </c>
      <c r="H457" s="406">
        <v>11</v>
      </c>
      <c r="I457" s="406">
        <v>11</v>
      </c>
      <c r="J457" s="434">
        <f t="shared" si="205"/>
        <v>100</v>
      </c>
      <c r="K457" s="434">
        <f t="shared" si="206"/>
        <v>100</v>
      </c>
      <c r="L457" s="365"/>
      <c r="M457" s="369"/>
    </row>
    <row r="458" spans="1:13" s="338" customFormat="1">
      <c r="A458" s="370"/>
      <c r="B458" s="364" t="s">
        <v>762</v>
      </c>
      <c r="C458" s="370" t="s">
        <v>66</v>
      </c>
      <c r="D458" s="450">
        <v>1</v>
      </c>
      <c r="E458" s="406">
        <v>1</v>
      </c>
      <c r="F458" s="406">
        <v>1</v>
      </c>
      <c r="G458" s="406">
        <v>1</v>
      </c>
      <c r="H458" s="406">
        <v>1</v>
      </c>
      <c r="I458" s="406">
        <v>1</v>
      </c>
      <c r="J458" s="434">
        <f t="shared" si="205"/>
        <v>100</v>
      </c>
      <c r="K458" s="434">
        <f t="shared" si="206"/>
        <v>100</v>
      </c>
      <c r="L458" s="365"/>
      <c r="M458" s="369"/>
    </row>
    <row r="459" spans="1:13" s="338" customFormat="1">
      <c r="A459" s="370"/>
      <c r="B459" s="364" t="s">
        <v>763</v>
      </c>
      <c r="C459" s="370" t="s">
        <v>66</v>
      </c>
      <c r="D459" s="450">
        <v>11</v>
      </c>
      <c r="E459" s="406">
        <v>11</v>
      </c>
      <c r="F459" s="406">
        <v>11</v>
      </c>
      <c r="G459" s="406">
        <v>11</v>
      </c>
      <c r="H459" s="406">
        <v>11</v>
      </c>
      <c r="I459" s="406">
        <v>11</v>
      </c>
      <c r="J459" s="434">
        <f t="shared" si="205"/>
        <v>100</v>
      </c>
      <c r="K459" s="434">
        <f t="shared" si="206"/>
        <v>100</v>
      </c>
      <c r="L459" s="365"/>
      <c r="M459" s="369"/>
    </row>
    <row r="460" spans="1:13" s="338" customFormat="1">
      <c r="A460" s="370"/>
      <c r="B460" s="364" t="s">
        <v>764</v>
      </c>
      <c r="C460" s="370" t="s">
        <v>66</v>
      </c>
      <c r="D460" s="450">
        <v>4</v>
      </c>
      <c r="E460" s="406">
        <v>4</v>
      </c>
      <c r="F460" s="406">
        <v>4</v>
      </c>
      <c r="G460" s="406">
        <v>4</v>
      </c>
      <c r="H460" s="406">
        <v>4</v>
      </c>
      <c r="I460" s="406">
        <v>4</v>
      </c>
      <c r="J460" s="434">
        <f t="shared" si="205"/>
        <v>100</v>
      </c>
      <c r="K460" s="434">
        <f t="shared" si="206"/>
        <v>100</v>
      </c>
      <c r="L460" s="365"/>
      <c r="M460" s="369"/>
    </row>
    <row r="461" spans="1:13" s="338" customFormat="1">
      <c r="A461" s="370"/>
      <c r="B461" s="364" t="s">
        <v>765</v>
      </c>
      <c r="C461" s="370" t="s">
        <v>66</v>
      </c>
      <c r="D461" s="450">
        <v>1</v>
      </c>
      <c r="E461" s="406">
        <v>1</v>
      </c>
      <c r="F461" s="406">
        <v>1</v>
      </c>
      <c r="G461" s="406">
        <v>1</v>
      </c>
      <c r="H461" s="406">
        <v>1</v>
      </c>
      <c r="I461" s="406">
        <v>1</v>
      </c>
      <c r="J461" s="434">
        <f t="shared" si="205"/>
        <v>100</v>
      </c>
      <c r="K461" s="434">
        <f t="shared" si="206"/>
        <v>100</v>
      </c>
      <c r="L461" s="365"/>
      <c r="M461" s="369"/>
    </row>
    <row r="462" spans="1:13" s="338" customFormat="1" ht="18.75" customHeight="1">
      <c r="A462" s="367" t="s">
        <v>401</v>
      </c>
      <c r="B462" s="378" t="str">
        <f>UPPER("Số trường đạt chuẩn quốc gia")</f>
        <v>SỐ TRƯỜNG ĐẠT CHUẨN QUỐC GIA</v>
      </c>
      <c r="C462" s="367" t="s">
        <v>66</v>
      </c>
      <c r="D462" s="489">
        <v>17</v>
      </c>
      <c r="E462" s="405">
        <v>25</v>
      </c>
      <c r="F462" s="405">
        <v>23</v>
      </c>
      <c r="G462" s="405">
        <v>23</v>
      </c>
      <c r="H462" s="405">
        <v>23</v>
      </c>
      <c r="I462" s="405">
        <v>25</v>
      </c>
      <c r="J462" s="433">
        <f t="shared" si="205"/>
        <v>135.29411764705884</v>
      </c>
      <c r="K462" s="433">
        <f t="shared" si="206"/>
        <v>92</v>
      </c>
      <c r="L462" s="376"/>
      <c r="M462" s="369"/>
    </row>
    <row r="463" spans="1:13" s="337" customFormat="1" ht="18.75" customHeight="1">
      <c r="A463" s="370"/>
      <c r="B463" s="377" t="s">
        <v>766</v>
      </c>
      <c r="C463" s="370" t="s">
        <v>24</v>
      </c>
      <c r="D463" s="478">
        <v>41.463414634146339</v>
      </c>
      <c r="E463" s="413">
        <v>64.099999999999994</v>
      </c>
      <c r="F463" s="413">
        <v>58.97</v>
      </c>
      <c r="G463" s="413">
        <v>58.97</v>
      </c>
      <c r="H463" s="413">
        <v>58.97</v>
      </c>
      <c r="I463" s="414">
        <v>64.099999999999994</v>
      </c>
      <c r="J463" s="434">
        <f t="shared" si="205"/>
        <v>142.22176470588235</v>
      </c>
      <c r="K463" s="434">
        <f t="shared" si="206"/>
        <v>91.99687987519502</v>
      </c>
      <c r="L463" s="365"/>
      <c r="M463" s="366"/>
    </row>
    <row r="464" spans="1:13" s="337" customFormat="1" ht="19.5" customHeight="1">
      <c r="A464" s="374"/>
      <c r="B464" s="383" t="s">
        <v>767</v>
      </c>
      <c r="C464" s="374" t="s">
        <v>66</v>
      </c>
      <c r="D464" s="420">
        <v>1</v>
      </c>
      <c r="E464" s="412">
        <v>2</v>
      </c>
      <c r="F464" s="412">
        <v>0</v>
      </c>
      <c r="G464" s="412">
        <v>0</v>
      </c>
      <c r="H464" s="412">
        <v>0</v>
      </c>
      <c r="I464" s="412">
        <v>2</v>
      </c>
      <c r="J464" s="434">
        <f t="shared" si="205"/>
        <v>0</v>
      </c>
      <c r="K464" s="434">
        <f t="shared" si="206"/>
        <v>0</v>
      </c>
      <c r="L464" s="365"/>
      <c r="M464" s="366"/>
    </row>
    <row r="465" spans="1:13" s="337" customFormat="1" ht="18.75" hidden="1" customHeight="1">
      <c r="A465" s="374"/>
      <c r="B465" s="383" t="s">
        <v>768</v>
      </c>
      <c r="C465" s="374" t="s">
        <v>66</v>
      </c>
      <c r="D465" s="483">
        <v>6</v>
      </c>
      <c r="E465" s="412">
        <v>2</v>
      </c>
      <c r="F465" s="412">
        <v>83.33</v>
      </c>
      <c r="G465" s="412">
        <v>83.33</v>
      </c>
      <c r="H465" s="412">
        <v>83.33</v>
      </c>
      <c r="I465" s="412">
        <v>83.333333333333343</v>
      </c>
      <c r="J465" s="435" t="e">
        <f>IF(LEN($C465)=0," ",#REF!/#REF!*100)</f>
        <v>#REF!</v>
      </c>
      <c r="K465" s="435" t="e">
        <f>IF(LEN($C465)=0," ",#REF!/$E465)</f>
        <v>#REF!</v>
      </c>
      <c r="L465" s="365"/>
      <c r="M465" s="366"/>
    </row>
    <row r="466" spans="1:13" s="337" customFormat="1" ht="18.75" hidden="1" customHeight="1">
      <c r="A466" s="374"/>
      <c r="B466" s="383" t="s">
        <v>769</v>
      </c>
      <c r="C466" s="374" t="s">
        <v>66</v>
      </c>
      <c r="D466" s="483">
        <v>6</v>
      </c>
      <c r="E466" s="412">
        <v>1</v>
      </c>
      <c r="F466" s="412">
        <v>63.63</v>
      </c>
      <c r="G466" s="412">
        <v>63.63</v>
      </c>
      <c r="H466" s="412">
        <v>63.63</v>
      </c>
      <c r="I466" s="412">
        <v>72.727272727272734</v>
      </c>
      <c r="J466" s="435" t="e">
        <f>IF(LEN($C466)=0," ",#REF!/#REF!*100)</f>
        <v>#REF!</v>
      </c>
      <c r="K466" s="435" t="e">
        <f>IF(LEN($C466)=0," ",#REF!/$E466)</f>
        <v>#REF!</v>
      </c>
      <c r="L466" s="365"/>
      <c r="M466" s="366"/>
    </row>
    <row r="467" spans="1:13" s="337" customFormat="1" ht="18.75" hidden="1" customHeight="1">
      <c r="A467" s="374"/>
      <c r="B467" s="384" t="s">
        <v>858</v>
      </c>
      <c r="C467" s="374" t="s">
        <v>66</v>
      </c>
      <c r="D467" s="483">
        <v>4</v>
      </c>
      <c r="E467" s="412">
        <v>1</v>
      </c>
      <c r="F467" s="412">
        <v>33.299999999999997</v>
      </c>
      <c r="G467" s="412">
        <v>33.299999999999997</v>
      </c>
      <c r="H467" s="412">
        <v>33.299999999999997</v>
      </c>
      <c r="I467" s="412">
        <v>41.666666666666671</v>
      </c>
      <c r="J467" s="435" t="e">
        <f>IF(LEN($C467)=0," ",#REF!/#REF!*100)</f>
        <v>#REF!</v>
      </c>
      <c r="K467" s="435" t="e">
        <f>IF(LEN($C467)=0," ",#REF!/$E467)</f>
        <v>#REF!</v>
      </c>
      <c r="L467" s="365"/>
      <c r="M467" s="366"/>
    </row>
    <row r="468" spans="1:13" s="337" customFormat="1" ht="18.75" hidden="1" customHeight="1">
      <c r="A468" s="374"/>
      <c r="B468" s="384" t="s">
        <v>770</v>
      </c>
      <c r="C468" s="374" t="s">
        <v>66</v>
      </c>
      <c r="D468" s="483">
        <v>1</v>
      </c>
      <c r="E468" s="412">
        <v>1</v>
      </c>
      <c r="F468" s="412">
        <v>50</v>
      </c>
      <c r="G468" s="412">
        <v>50</v>
      </c>
      <c r="H468" s="412">
        <v>50</v>
      </c>
      <c r="I468" s="412">
        <v>50</v>
      </c>
      <c r="J468" s="435" t="e">
        <f>IF(LEN($C468)=0," ",#REF!/#REF!*100)</f>
        <v>#REF!</v>
      </c>
      <c r="K468" s="435" t="e">
        <f>IF(LEN($C468)=0," ",#REF!/$E468)</f>
        <v>#REF!</v>
      </c>
      <c r="L468" s="365"/>
      <c r="M468" s="366"/>
    </row>
    <row r="469" spans="1:13" s="337" customFormat="1" hidden="1">
      <c r="A469" s="370"/>
      <c r="B469" s="377" t="s">
        <v>900</v>
      </c>
      <c r="C469" s="370" t="s">
        <v>66</v>
      </c>
      <c r="D469" s="490">
        <f>D465/D456*100</f>
        <v>50</v>
      </c>
      <c r="E469" s="406">
        <v>28</v>
      </c>
      <c r="F469" s="406"/>
      <c r="G469" s="406"/>
      <c r="H469" s="406"/>
      <c r="I469" s="403"/>
      <c r="J469" s="435" t="e">
        <f>IF(LEN($C469)=0," ",#REF!/#REF!*100)</f>
        <v>#REF!</v>
      </c>
      <c r="K469" s="435" t="e">
        <f>IF(LEN($C469)=0," ",#REF!/$E469)</f>
        <v>#REF!</v>
      </c>
      <c r="L469" s="365"/>
      <c r="M469" s="366"/>
    </row>
    <row r="470" spans="1:13" s="337" customFormat="1" hidden="1">
      <c r="A470" s="374"/>
      <c r="B470" s="383" t="s">
        <v>768</v>
      </c>
      <c r="C470" s="374" t="s">
        <v>66</v>
      </c>
      <c r="D470" s="490">
        <f>D466/D457*100</f>
        <v>54.54545454545454</v>
      </c>
      <c r="E470" s="406">
        <v>12</v>
      </c>
      <c r="F470" s="406"/>
      <c r="G470" s="406"/>
      <c r="H470" s="406"/>
      <c r="I470" s="403"/>
      <c r="J470" s="435" t="e">
        <f>IF(LEN($C470)=0," ",#REF!/#REF!*100)</f>
        <v>#REF!</v>
      </c>
      <c r="K470" s="435" t="e">
        <f>IF(LEN($C470)=0," ",#REF!/$E470)</f>
        <v>#REF!</v>
      </c>
      <c r="L470" s="365"/>
      <c r="M470" s="366"/>
    </row>
    <row r="471" spans="1:13" s="337" customFormat="1" hidden="1">
      <c r="A471" s="374"/>
      <c r="B471" s="383" t="s">
        <v>769</v>
      </c>
      <c r="C471" s="374" t="s">
        <v>66</v>
      </c>
      <c r="D471" s="490">
        <f>D467/(D459+D458)*100</f>
        <v>33.333333333333329</v>
      </c>
      <c r="E471" s="406">
        <v>9</v>
      </c>
      <c r="F471" s="406"/>
      <c r="G471" s="406"/>
      <c r="H471" s="406"/>
      <c r="I471" s="403"/>
      <c r="J471" s="435" t="e">
        <f>IF(LEN($C471)=0," ",#REF!/#REF!*100)</f>
        <v>#REF!</v>
      </c>
      <c r="K471" s="435" t="e">
        <f>IF(LEN($C471)=0," ",#REF!/$E471)</f>
        <v>#REF!</v>
      </c>
      <c r="L471" s="365"/>
      <c r="M471" s="366"/>
    </row>
    <row r="472" spans="1:13" s="337" customFormat="1" ht="18.75" hidden="1" customHeight="1">
      <c r="A472" s="374"/>
      <c r="B472" s="384" t="s">
        <v>858</v>
      </c>
      <c r="C472" s="374" t="s">
        <v>66</v>
      </c>
      <c r="D472" s="490">
        <f>D468/D460*100</f>
        <v>25</v>
      </c>
      <c r="E472" s="406">
        <v>5</v>
      </c>
      <c r="F472" s="406"/>
      <c r="G472" s="406"/>
      <c r="H472" s="406"/>
      <c r="I472" s="403"/>
      <c r="J472" s="435" t="e">
        <f>IF(LEN($C472)=0," ",#REF!/#REF!*100)</f>
        <v>#REF!</v>
      </c>
      <c r="K472" s="435" t="e">
        <f>IF(LEN($C472)=0," ",#REF!/$E472)</f>
        <v>#REF!</v>
      </c>
      <c r="L472" s="365"/>
      <c r="M472" s="366"/>
    </row>
    <row r="473" spans="1:13" s="337" customFormat="1" ht="18.75" hidden="1" customHeight="1">
      <c r="A473" s="374"/>
      <c r="B473" s="384" t="s">
        <v>770</v>
      </c>
      <c r="C473" s="374" t="s">
        <v>66</v>
      </c>
      <c r="D473" s="454"/>
      <c r="E473" s="406">
        <v>2</v>
      </c>
      <c r="F473" s="406"/>
      <c r="G473" s="406"/>
      <c r="H473" s="406"/>
      <c r="I473" s="405"/>
      <c r="J473" s="435" t="e">
        <f>IF(LEN($C473)=0," ",#REF!/#REF!*100)</f>
        <v>#REF!</v>
      </c>
      <c r="K473" s="435" t="e">
        <f>IF(LEN($C473)=0," ",#REF!/$E473)</f>
        <v>#REF!</v>
      </c>
      <c r="L473" s="365"/>
      <c r="M473" s="366"/>
    </row>
    <row r="474" spans="1:13" s="337" customFormat="1" ht="18.75" customHeight="1">
      <c r="A474" s="374"/>
      <c r="B474" s="377" t="s">
        <v>932</v>
      </c>
      <c r="C474" s="374"/>
      <c r="D474" s="454"/>
      <c r="E474" s="411"/>
      <c r="F474" s="411"/>
      <c r="G474" s="411"/>
      <c r="H474" s="411"/>
      <c r="I474" s="412"/>
      <c r="J474" s="435" t="str">
        <f>IF(LEN($C474)=0," ",#REF!/#REF!*100)</f>
        <v xml:space="preserve"> </v>
      </c>
      <c r="K474" s="435" t="str">
        <f>IF(LEN($C474)=0," ",#REF!/$E474)</f>
        <v xml:space="preserve"> </v>
      </c>
      <c r="L474" s="365"/>
      <c r="M474" s="366"/>
    </row>
    <row r="475" spans="1:13" s="337" customFormat="1" ht="18.75" customHeight="1">
      <c r="A475" s="374"/>
      <c r="B475" s="383" t="s">
        <v>768</v>
      </c>
      <c r="C475" s="374" t="s">
        <v>24</v>
      </c>
      <c r="D475" s="490">
        <v>50</v>
      </c>
      <c r="E475" s="403">
        <v>83.33</v>
      </c>
      <c r="F475" s="403">
        <v>83.33</v>
      </c>
      <c r="G475" s="403">
        <v>83.33</v>
      </c>
      <c r="H475" s="403">
        <v>83.33</v>
      </c>
      <c r="I475" s="406">
        <v>83.333333333333343</v>
      </c>
      <c r="J475" s="434">
        <f t="shared" ref="J475:J490" si="207">IF(LEN(D475)=0,0,G475/D475*100)</f>
        <v>166.66</v>
      </c>
      <c r="K475" s="434">
        <f t="shared" ref="K475:K490" si="208">IF(LEN(E475)=0,0,G475/E475*100)</f>
        <v>100</v>
      </c>
      <c r="L475" s="365"/>
      <c r="M475" s="366"/>
    </row>
    <row r="476" spans="1:13" s="337" customFormat="1">
      <c r="A476" s="374"/>
      <c r="B476" s="383" t="s">
        <v>769</v>
      </c>
      <c r="C476" s="374" t="s">
        <v>24</v>
      </c>
      <c r="D476" s="490">
        <v>54.54545454545454</v>
      </c>
      <c r="E476" s="411">
        <v>72.73</v>
      </c>
      <c r="F476" s="411">
        <v>63.63</v>
      </c>
      <c r="G476" s="411">
        <v>63.63</v>
      </c>
      <c r="H476" s="411">
        <v>63.63</v>
      </c>
      <c r="I476" s="412">
        <v>72.727272727272734</v>
      </c>
      <c r="J476" s="434">
        <f t="shared" si="207"/>
        <v>116.65500000000002</v>
      </c>
      <c r="K476" s="434">
        <f t="shared" si="208"/>
        <v>87.487969201154954</v>
      </c>
      <c r="L476" s="365"/>
      <c r="M476" s="366"/>
    </row>
    <row r="477" spans="1:13" s="340" customFormat="1">
      <c r="A477" s="374"/>
      <c r="B477" s="384" t="s">
        <v>858</v>
      </c>
      <c r="C477" s="374" t="s">
        <v>24</v>
      </c>
      <c r="D477" s="490">
        <v>33.333333333333329</v>
      </c>
      <c r="E477" s="403">
        <v>41.67</v>
      </c>
      <c r="F477" s="403">
        <v>33.299999999999997</v>
      </c>
      <c r="G477" s="403">
        <v>33.299999999999997</v>
      </c>
      <c r="H477" s="403">
        <v>33.299999999999997</v>
      </c>
      <c r="I477" s="406">
        <v>41.666666666666671</v>
      </c>
      <c r="J477" s="434">
        <f t="shared" si="207"/>
        <v>99.9</v>
      </c>
      <c r="K477" s="434">
        <f t="shared" si="208"/>
        <v>79.913606911447076</v>
      </c>
      <c r="L477" s="365"/>
      <c r="M477" s="385"/>
    </row>
    <row r="478" spans="1:13" s="337" customFormat="1">
      <c r="A478" s="374"/>
      <c r="B478" s="384" t="s">
        <v>770</v>
      </c>
      <c r="C478" s="374" t="s">
        <v>24</v>
      </c>
      <c r="D478" s="490">
        <v>25</v>
      </c>
      <c r="E478" s="411">
        <v>50</v>
      </c>
      <c r="F478" s="411">
        <v>50</v>
      </c>
      <c r="G478" s="411">
        <v>50</v>
      </c>
      <c r="H478" s="411">
        <v>50</v>
      </c>
      <c r="I478" s="412">
        <v>50</v>
      </c>
      <c r="J478" s="434">
        <f t="shared" si="207"/>
        <v>200</v>
      </c>
      <c r="K478" s="434">
        <f t="shared" si="208"/>
        <v>100</v>
      </c>
      <c r="L478" s="365"/>
      <c r="M478" s="366"/>
    </row>
    <row r="479" spans="1:13" s="339" customFormat="1" ht="19.5">
      <c r="A479" s="367" t="s">
        <v>452</v>
      </c>
      <c r="B479" s="368" t="str">
        <f>UPPER("Tổng số phòng học")</f>
        <v>TỔNG SỐ PHÒNG HỌC</v>
      </c>
      <c r="C479" s="367" t="s">
        <v>273</v>
      </c>
      <c r="D479" s="449">
        <f>D481+D483+D485+D487+D489</f>
        <v>901</v>
      </c>
      <c r="E479" s="405">
        <v>953</v>
      </c>
      <c r="F479" s="405">
        <v>891</v>
      </c>
      <c r="G479" s="405">
        <v>891</v>
      </c>
      <c r="H479" s="405">
        <v>878</v>
      </c>
      <c r="I479" s="405">
        <v>950</v>
      </c>
      <c r="J479" s="433">
        <f t="shared" si="207"/>
        <v>98.890122086570472</v>
      </c>
      <c r="K479" s="433">
        <f t="shared" si="208"/>
        <v>93.494228751311653</v>
      </c>
      <c r="L479" s="376"/>
      <c r="M479" s="382"/>
    </row>
    <row r="480" spans="1:13" s="337" customFormat="1">
      <c r="A480" s="374"/>
      <c r="B480" s="373" t="s">
        <v>771</v>
      </c>
      <c r="C480" s="374" t="s">
        <v>24</v>
      </c>
      <c r="D480" s="491">
        <v>89.620578420467183</v>
      </c>
      <c r="E480" s="415">
        <v>96.4</v>
      </c>
      <c r="F480" s="415">
        <v>96.1</v>
      </c>
      <c r="G480" s="415">
        <v>96.1</v>
      </c>
      <c r="H480" s="415">
        <v>97.5</v>
      </c>
      <c r="I480" s="416">
        <v>96.43</v>
      </c>
      <c r="J480" s="434">
        <f t="shared" si="207"/>
        <v>107.2298368228932</v>
      </c>
      <c r="K480" s="434">
        <f t="shared" si="208"/>
        <v>99.688796680497916</v>
      </c>
      <c r="L480" s="365"/>
      <c r="M480" s="366"/>
    </row>
    <row r="481" spans="1:13" s="340" customFormat="1">
      <c r="A481" s="370"/>
      <c r="B481" s="371" t="s">
        <v>496</v>
      </c>
      <c r="C481" s="370" t="s">
        <v>273</v>
      </c>
      <c r="D481" s="492">
        <v>232</v>
      </c>
      <c r="E481" s="406">
        <v>255</v>
      </c>
      <c r="F481" s="406">
        <v>249</v>
      </c>
      <c r="G481" s="406">
        <v>249</v>
      </c>
      <c r="H481" s="406">
        <v>243</v>
      </c>
      <c r="I481" s="406">
        <v>255</v>
      </c>
      <c r="J481" s="434">
        <f t="shared" si="207"/>
        <v>107.32758620689656</v>
      </c>
      <c r="K481" s="434">
        <f t="shared" si="208"/>
        <v>97.647058823529406</v>
      </c>
      <c r="L481" s="365"/>
      <c r="M481" s="385"/>
    </row>
    <row r="482" spans="1:13" s="337" customFormat="1">
      <c r="A482" s="374"/>
      <c r="B482" s="373" t="s">
        <v>771</v>
      </c>
      <c r="C482" s="374" t="s">
        <v>24</v>
      </c>
      <c r="D482" s="493">
        <f>206/D481*100</f>
        <v>88.793103448275872</v>
      </c>
      <c r="E482" s="417">
        <v>95.5</v>
      </c>
      <c r="F482" s="417">
        <v>94.8</v>
      </c>
      <c r="G482" s="417">
        <v>94.8</v>
      </c>
      <c r="H482" s="417">
        <v>96.3</v>
      </c>
      <c r="I482" s="412">
        <v>95.5</v>
      </c>
      <c r="J482" s="434">
        <f t="shared" si="207"/>
        <v>106.76504854368932</v>
      </c>
      <c r="K482" s="434">
        <f t="shared" si="208"/>
        <v>99.267015706806276</v>
      </c>
      <c r="L482" s="365"/>
      <c r="M482" s="366"/>
    </row>
    <row r="483" spans="1:13" s="340" customFormat="1">
      <c r="A483" s="370"/>
      <c r="B483" s="371" t="s">
        <v>497</v>
      </c>
      <c r="C483" s="370" t="s">
        <v>273</v>
      </c>
      <c r="D483" s="450">
        <v>385</v>
      </c>
      <c r="E483" s="406">
        <v>409</v>
      </c>
      <c r="F483" s="406">
        <v>403</v>
      </c>
      <c r="G483" s="406">
        <v>403</v>
      </c>
      <c r="H483" s="406">
        <v>398</v>
      </c>
      <c r="I483" s="406">
        <v>430</v>
      </c>
      <c r="J483" s="434">
        <f t="shared" si="207"/>
        <v>104.67532467532467</v>
      </c>
      <c r="K483" s="434">
        <f t="shared" si="208"/>
        <v>98.53300733496333</v>
      </c>
      <c r="L483" s="365"/>
      <c r="M483" s="385"/>
    </row>
    <row r="484" spans="1:13" s="337" customFormat="1">
      <c r="A484" s="374"/>
      <c r="B484" s="373" t="s">
        <v>771</v>
      </c>
      <c r="C484" s="374" t="s">
        <v>24</v>
      </c>
      <c r="D484" s="493">
        <f>345/D483*100</f>
        <v>89.610389610389603</v>
      </c>
      <c r="E484" s="417">
        <v>94.7</v>
      </c>
      <c r="F484" s="417">
        <v>94.8</v>
      </c>
      <c r="G484" s="417">
        <v>94.8</v>
      </c>
      <c r="H484" s="417">
        <v>97</v>
      </c>
      <c r="I484" s="412">
        <v>94.7</v>
      </c>
      <c r="J484" s="434">
        <f t="shared" si="207"/>
        <v>105.79130434782608</v>
      </c>
      <c r="K484" s="434">
        <f t="shared" si="208"/>
        <v>100.10559662090812</v>
      </c>
      <c r="L484" s="365"/>
      <c r="M484" s="366"/>
    </row>
    <row r="485" spans="1:13" s="340" customFormat="1">
      <c r="A485" s="370"/>
      <c r="B485" s="371" t="s">
        <v>498</v>
      </c>
      <c r="C485" s="370" t="s">
        <v>273</v>
      </c>
      <c r="D485" s="494">
        <v>193</v>
      </c>
      <c r="E485" s="406">
        <v>198</v>
      </c>
      <c r="F485" s="406">
        <v>172</v>
      </c>
      <c r="G485" s="406">
        <v>172</v>
      </c>
      <c r="H485" s="406">
        <v>170</v>
      </c>
      <c r="I485" s="407">
        <v>198</v>
      </c>
      <c r="J485" s="434">
        <f t="shared" si="207"/>
        <v>89.119170984455948</v>
      </c>
      <c r="K485" s="434">
        <f t="shared" si="208"/>
        <v>86.868686868686879</v>
      </c>
      <c r="L485" s="365"/>
      <c r="M485" s="385"/>
    </row>
    <row r="486" spans="1:13" s="337" customFormat="1">
      <c r="A486" s="374"/>
      <c r="B486" s="373" t="s">
        <v>771</v>
      </c>
      <c r="C486" s="374" t="s">
        <v>24</v>
      </c>
      <c r="D486" s="495">
        <v>94.3</v>
      </c>
      <c r="E486" s="406">
        <v>100</v>
      </c>
      <c r="F486" s="406">
        <v>99.4</v>
      </c>
      <c r="G486" s="406">
        <v>99.4</v>
      </c>
      <c r="H486" s="410">
        <v>99.4</v>
      </c>
      <c r="I486" s="418">
        <v>100</v>
      </c>
      <c r="J486" s="434">
        <f t="shared" si="207"/>
        <v>105.4082714740191</v>
      </c>
      <c r="K486" s="434">
        <f t="shared" si="208"/>
        <v>99.4</v>
      </c>
      <c r="L486" s="365"/>
      <c r="M486" s="366"/>
    </row>
    <row r="487" spans="1:13" s="340" customFormat="1">
      <c r="A487" s="370"/>
      <c r="B487" s="371" t="s">
        <v>499</v>
      </c>
      <c r="C487" s="370" t="s">
        <v>273</v>
      </c>
      <c r="D487" s="450">
        <v>83</v>
      </c>
      <c r="E487" s="406">
        <v>83</v>
      </c>
      <c r="F487" s="406">
        <v>64</v>
      </c>
      <c r="G487" s="406">
        <v>64</v>
      </c>
      <c r="H487" s="406">
        <v>64</v>
      </c>
      <c r="I487" s="418">
        <v>64</v>
      </c>
      <c r="J487" s="434">
        <f t="shared" si="207"/>
        <v>77.108433734939766</v>
      </c>
      <c r="K487" s="434">
        <f t="shared" si="208"/>
        <v>77.108433734939766</v>
      </c>
      <c r="L487" s="365"/>
      <c r="M487" s="385"/>
    </row>
    <row r="488" spans="1:13" s="337" customFormat="1">
      <c r="A488" s="374"/>
      <c r="B488" s="373" t="s">
        <v>771</v>
      </c>
      <c r="C488" s="374" t="s">
        <v>24</v>
      </c>
      <c r="D488" s="451">
        <v>100</v>
      </c>
      <c r="E488" s="406">
        <v>100</v>
      </c>
      <c r="F488" s="406">
        <v>100</v>
      </c>
      <c r="G488" s="406">
        <v>100</v>
      </c>
      <c r="H488" s="406">
        <v>100</v>
      </c>
      <c r="I488" s="418">
        <v>100</v>
      </c>
      <c r="J488" s="434">
        <f t="shared" si="207"/>
        <v>100</v>
      </c>
      <c r="K488" s="434">
        <f t="shared" si="208"/>
        <v>100</v>
      </c>
      <c r="L488" s="365"/>
      <c r="M488" s="366"/>
    </row>
    <row r="489" spans="1:13" s="337" customFormat="1">
      <c r="A489" s="370"/>
      <c r="B489" s="371" t="s">
        <v>500</v>
      </c>
      <c r="C489" s="370" t="s">
        <v>273</v>
      </c>
      <c r="D489" s="450">
        <v>8</v>
      </c>
      <c r="E489" s="406">
        <v>8</v>
      </c>
      <c r="F489" s="406">
        <v>3</v>
      </c>
      <c r="G489" s="406">
        <v>3</v>
      </c>
      <c r="H489" s="406">
        <v>3</v>
      </c>
      <c r="I489" s="418">
        <v>3</v>
      </c>
      <c r="J489" s="434">
        <f t="shared" si="207"/>
        <v>37.5</v>
      </c>
      <c r="K489" s="434">
        <f t="shared" si="208"/>
        <v>37.5</v>
      </c>
      <c r="L489" s="365"/>
      <c r="M489" s="366"/>
    </row>
    <row r="490" spans="1:13" s="337" customFormat="1">
      <c r="A490" s="374"/>
      <c r="B490" s="373" t="s">
        <v>771</v>
      </c>
      <c r="C490" s="374" t="s">
        <v>24</v>
      </c>
      <c r="D490" s="451">
        <v>100</v>
      </c>
      <c r="E490" s="406">
        <v>100</v>
      </c>
      <c r="F490" s="406">
        <v>100</v>
      </c>
      <c r="G490" s="406">
        <v>100</v>
      </c>
      <c r="H490" s="406">
        <v>100</v>
      </c>
      <c r="I490" s="418">
        <v>100</v>
      </c>
      <c r="J490" s="434">
        <f t="shared" si="207"/>
        <v>100</v>
      </c>
      <c r="K490" s="434">
        <f t="shared" si="208"/>
        <v>100</v>
      </c>
      <c r="L490" s="365"/>
      <c r="M490" s="366"/>
    </row>
    <row r="491" spans="1:13" s="337" customFormat="1">
      <c r="A491" s="367" t="s">
        <v>501</v>
      </c>
      <c r="B491" s="378" t="str">
        <f>UPPER("Tỷ lệ huy động")</f>
        <v>TỶ LỆ HUY ĐỘNG</v>
      </c>
      <c r="C491" s="370"/>
      <c r="D491" s="453"/>
      <c r="E491" s="403"/>
      <c r="F491" s="403"/>
      <c r="G491" s="403"/>
      <c r="H491" s="403"/>
      <c r="I491" s="418"/>
      <c r="J491" s="435" t="str">
        <f>IF(LEN($C491)=0," ",#REF!/#REF!*100)</f>
        <v xml:space="preserve"> </v>
      </c>
      <c r="K491" s="435" t="str">
        <f>IF(LEN($C491)=0," ",#REF!/$E491)</f>
        <v xml:space="preserve"> </v>
      </c>
      <c r="L491" s="365"/>
      <c r="M491" s="366"/>
    </row>
    <row r="492" spans="1:13" s="337" customFormat="1">
      <c r="A492" s="370"/>
      <c r="B492" s="372" t="s">
        <v>503</v>
      </c>
      <c r="C492" s="370" t="s">
        <v>24</v>
      </c>
      <c r="D492" s="450">
        <v>99.9</v>
      </c>
      <c r="E492" s="410">
        <v>100</v>
      </c>
      <c r="F492" s="410">
        <v>99.85</v>
      </c>
      <c r="G492" s="410">
        <v>99.85</v>
      </c>
      <c r="H492" s="410">
        <v>99.85</v>
      </c>
      <c r="I492" s="418">
        <v>99.9</v>
      </c>
      <c r="J492" s="434">
        <f t="shared" ref="J492:J501" si="209">IF(LEN(D492)=0,0,G492/D492*100)</f>
        <v>99.949949949949939</v>
      </c>
      <c r="K492" s="434">
        <f t="shared" ref="K492:K501" si="210">IF(LEN(E492)=0,0,G492/E492*100)</f>
        <v>99.85</v>
      </c>
      <c r="L492" s="365"/>
      <c r="M492" s="366"/>
    </row>
    <row r="493" spans="1:13" s="337" customFormat="1">
      <c r="A493" s="370"/>
      <c r="B493" s="372" t="s">
        <v>504</v>
      </c>
      <c r="C493" s="370" t="s">
        <v>24</v>
      </c>
      <c r="D493" s="450">
        <v>100</v>
      </c>
      <c r="E493" s="406">
        <v>100</v>
      </c>
      <c r="F493" s="406">
        <v>100</v>
      </c>
      <c r="G493" s="406">
        <v>100</v>
      </c>
      <c r="H493" s="406">
        <v>100</v>
      </c>
      <c r="I493" s="418">
        <v>100</v>
      </c>
      <c r="J493" s="434">
        <f t="shared" si="209"/>
        <v>100</v>
      </c>
      <c r="K493" s="434">
        <f t="shared" si="210"/>
        <v>100</v>
      </c>
      <c r="L493" s="365"/>
      <c r="M493" s="366"/>
    </row>
    <row r="494" spans="1:13" s="337" customFormat="1">
      <c r="A494" s="370"/>
      <c r="B494" s="372" t="s">
        <v>505</v>
      </c>
      <c r="C494" s="370" t="s">
        <v>24</v>
      </c>
      <c r="D494" s="450">
        <v>99.8</v>
      </c>
      <c r="E494" s="406">
        <v>100</v>
      </c>
      <c r="F494" s="406">
        <v>100</v>
      </c>
      <c r="G494" s="406">
        <v>100</v>
      </c>
      <c r="H494" s="406">
        <v>100</v>
      </c>
      <c r="I494" s="418">
        <v>100</v>
      </c>
      <c r="J494" s="434">
        <f t="shared" si="209"/>
        <v>100.20040080160322</v>
      </c>
      <c r="K494" s="434">
        <f t="shared" si="210"/>
        <v>100</v>
      </c>
      <c r="L494" s="365"/>
      <c r="M494" s="366"/>
    </row>
    <row r="495" spans="1:13" s="337" customFormat="1">
      <c r="A495" s="370"/>
      <c r="B495" s="372" t="s">
        <v>506</v>
      </c>
      <c r="C495" s="370" t="s">
        <v>24</v>
      </c>
      <c r="D495" s="450">
        <v>99.9</v>
      </c>
      <c r="E495" s="406">
        <v>100</v>
      </c>
      <c r="F495" s="406">
        <v>100</v>
      </c>
      <c r="G495" s="406">
        <v>100</v>
      </c>
      <c r="H495" s="406">
        <v>100</v>
      </c>
      <c r="I495" s="419">
        <v>100</v>
      </c>
      <c r="J495" s="434">
        <f t="shared" si="209"/>
        <v>100.10010010010009</v>
      </c>
      <c r="K495" s="434">
        <f t="shared" si="210"/>
        <v>100</v>
      </c>
      <c r="L495" s="365"/>
      <c r="M495" s="366"/>
    </row>
    <row r="496" spans="1:13" s="337" customFormat="1">
      <c r="A496" s="370"/>
      <c r="B496" s="372" t="s">
        <v>772</v>
      </c>
      <c r="C496" s="370" t="s">
        <v>24</v>
      </c>
      <c r="D496" s="450">
        <v>100</v>
      </c>
      <c r="E496" s="410">
        <v>99.8</v>
      </c>
      <c r="F496" s="410">
        <v>99.4</v>
      </c>
      <c r="G496" s="410">
        <v>99.4</v>
      </c>
      <c r="H496" s="410">
        <v>99.4</v>
      </c>
      <c r="I496" s="419">
        <v>100</v>
      </c>
      <c r="J496" s="434">
        <f t="shared" si="209"/>
        <v>99.4</v>
      </c>
      <c r="K496" s="434">
        <f t="shared" si="210"/>
        <v>99.599198396793597</v>
      </c>
      <c r="L496" s="365"/>
      <c r="M496" s="366"/>
    </row>
    <row r="497" spans="1:13" s="337" customFormat="1" ht="37.5">
      <c r="A497" s="370"/>
      <c r="B497" s="372" t="s">
        <v>773</v>
      </c>
      <c r="C497" s="370" t="s">
        <v>24</v>
      </c>
      <c r="D497" s="450">
        <v>99.9</v>
      </c>
      <c r="E497" s="403">
        <v>99.5</v>
      </c>
      <c r="F497" s="403">
        <v>99.8</v>
      </c>
      <c r="G497" s="403">
        <v>99.8</v>
      </c>
      <c r="H497" s="403">
        <v>99.8</v>
      </c>
      <c r="I497" s="419">
        <v>99.5</v>
      </c>
      <c r="J497" s="434">
        <f t="shared" si="209"/>
        <v>99.899899899899893</v>
      </c>
      <c r="K497" s="434">
        <f t="shared" si="210"/>
        <v>100.30150753768845</v>
      </c>
      <c r="L497" s="365"/>
      <c r="M497" s="366"/>
    </row>
    <row r="498" spans="1:13" s="337" customFormat="1">
      <c r="A498" s="370"/>
      <c r="B498" s="372" t="s">
        <v>774</v>
      </c>
      <c r="C498" s="370" t="s">
        <v>24</v>
      </c>
      <c r="D498" s="450">
        <v>96</v>
      </c>
      <c r="E498" s="406">
        <v>97</v>
      </c>
      <c r="F498" s="406">
        <v>93.9</v>
      </c>
      <c r="G498" s="406">
        <v>93.9</v>
      </c>
      <c r="H498" s="406">
        <v>93.9</v>
      </c>
      <c r="I498" s="419">
        <v>95</v>
      </c>
      <c r="J498" s="434">
        <f t="shared" si="209"/>
        <v>97.8125</v>
      </c>
      <c r="K498" s="434">
        <f t="shared" si="210"/>
        <v>96.804123711340225</v>
      </c>
      <c r="L498" s="365"/>
      <c r="M498" s="366"/>
    </row>
    <row r="499" spans="1:13" s="337" customFormat="1">
      <c r="A499" s="370"/>
      <c r="B499" s="372" t="s">
        <v>775</v>
      </c>
      <c r="C499" s="370" t="s">
        <v>24</v>
      </c>
      <c r="D499" s="450">
        <v>99.6</v>
      </c>
      <c r="E499" s="403">
        <v>99</v>
      </c>
      <c r="F499" s="403">
        <v>99.6</v>
      </c>
      <c r="G499" s="403">
        <v>99.6</v>
      </c>
      <c r="H499" s="403">
        <v>99.6</v>
      </c>
      <c r="I499" s="419">
        <v>99.6</v>
      </c>
      <c r="J499" s="434">
        <f t="shared" si="209"/>
        <v>100</v>
      </c>
      <c r="K499" s="434">
        <f t="shared" si="210"/>
        <v>100.60606060606061</v>
      </c>
      <c r="L499" s="365"/>
      <c r="M499" s="366"/>
    </row>
    <row r="500" spans="1:13" s="337" customFormat="1" ht="37.5">
      <c r="A500" s="370"/>
      <c r="B500" s="372" t="s">
        <v>776</v>
      </c>
      <c r="C500" s="370" t="s">
        <v>24</v>
      </c>
      <c r="D500" s="450">
        <v>60</v>
      </c>
      <c r="E500" s="403">
        <v>53</v>
      </c>
      <c r="F500" s="403">
        <v>59</v>
      </c>
      <c r="G500" s="403">
        <v>59</v>
      </c>
      <c r="H500" s="403">
        <v>59</v>
      </c>
      <c r="I500" s="419">
        <v>53</v>
      </c>
      <c r="J500" s="434">
        <f t="shared" si="209"/>
        <v>98.333333333333329</v>
      </c>
      <c r="K500" s="434">
        <f t="shared" si="210"/>
        <v>111.32075471698113</v>
      </c>
      <c r="L500" s="365"/>
      <c r="M500" s="366"/>
    </row>
    <row r="501" spans="1:13" s="337" customFormat="1" ht="37.5">
      <c r="A501" s="370"/>
      <c r="B501" s="372" t="s">
        <v>777</v>
      </c>
      <c r="C501" s="370" t="s">
        <v>24</v>
      </c>
      <c r="D501" s="488">
        <v>50</v>
      </c>
      <c r="E501" s="406">
        <v>47</v>
      </c>
      <c r="F501" s="406">
        <v>50</v>
      </c>
      <c r="G501" s="406">
        <v>50</v>
      </c>
      <c r="H501" s="406">
        <v>50</v>
      </c>
      <c r="I501" s="419">
        <v>47</v>
      </c>
      <c r="J501" s="434">
        <f t="shared" si="209"/>
        <v>100</v>
      </c>
      <c r="K501" s="434">
        <f t="shared" si="210"/>
        <v>106.38297872340425</v>
      </c>
      <c r="L501" s="365"/>
      <c r="M501" s="366"/>
    </row>
    <row r="502" spans="1:13" s="336" customFormat="1">
      <c r="A502" s="360" t="s">
        <v>880</v>
      </c>
      <c r="B502" s="361" t="str">
        <f>UPPER("Văn hoá - Thông tin - thể dục - thể thao")</f>
        <v>VĂN HOÁ - THÔNG TIN - THỂ DỤC - THỂ THAO</v>
      </c>
      <c r="C502" s="360"/>
      <c r="D502" s="401"/>
      <c r="E502" s="401"/>
      <c r="F502" s="401"/>
      <c r="G502" s="401"/>
      <c r="H502" s="401"/>
      <c r="I502" s="401"/>
      <c r="J502" s="432" t="str">
        <f>IF(LEN($C502)=0," ",#REF!/#REF!*100)</f>
        <v xml:space="preserve"> </v>
      </c>
      <c r="K502" s="432" t="str">
        <f>IF(LEN($C502)=0," ",#REF!/$E502)</f>
        <v xml:space="preserve"> </v>
      </c>
      <c r="L502" s="359"/>
      <c r="M502" s="360"/>
    </row>
    <row r="503" spans="1:13" s="337" customFormat="1">
      <c r="A503" s="508" t="s">
        <v>6</v>
      </c>
      <c r="B503" s="368" t="s">
        <v>512</v>
      </c>
      <c r="C503" s="363"/>
      <c r="D503" s="499"/>
      <c r="E503" s="403"/>
      <c r="F503" s="403"/>
      <c r="G503" s="403"/>
      <c r="H503" s="403"/>
      <c r="I503" s="407"/>
      <c r="J503" s="435" t="str">
        <f>IF(LEN($C503)=0," ",#REF!/#REF!*100)</f>
        <v xml:space="preserve"> </v>
      </c>
      <c r="K503" s="435" t="str">
        <f>IF(LEN($C503)=0," ",#REF!/$E503)</f>
        <v xml:space="preserve"> </v>
      </c>
      <c r="L503" s="365"/>
      <c r="M503" s="366"/>
    </row>
    <row r="504" spans="1:13" s="337" customFormat="1">
      <c r="A504" s="508">
        <v>1</v>
      </c>
      <c r="B504" s="368" t="s">
        <v>513</v>
      </c>
      <c r="C504" s="363"/>
      <c r="D504" s="499"/>
      <c r="E504" s="403"/>
      <c r="F504" s="403"/>
      <c r="G504" s="403"/>
      <c r="H504" s="403"/>
      <c r="I504" s="407"/>
      <c r="J504" s="435" t="str">
        <f>IF(LEN($C504)=0," ",#REF!/#REF!*100)</f>
        <v xml:space="preserve"> </v>
      </c>
      <c r="K504" s="435" t="str">
        <f>IF(LEN($C504)=0," ",#REF!/$E504)</f>
        <v xml:space="preserve"> </v>
      </c>
      <c r="L504" s="365"/>
      <c r="M504" s="366"/>
    </row>
    <row r="505" spans="1:13" s="337" customFormat="1">
      <c r="A505" s="363"/>
      <c r="B505" s="364" t="s">
        <v>778</v>
      </c>
      <c r="C505" s="363" t="s">
        <v>514</v>
      </c>
      <c r="D505" s="499">
        <v>105</v>
      </c>
      <c r="E505" s="406">
        <v>65</v>
      </c>
      <c r="F505" s="563">
        <v>0</v>
      </c>
      <c r="G505" s="440">
        <v>13</v>
      </c>
      <c r="H505" s="440">
        <v>13</v>
      </c>
      <c r="I505" s="453">
        <v>65</v>
      </c>
      <c r="J505" s="520">
        <f t="shared" ref="J505:J568" si="211">IF(LEN(D505)=0,0,G505/D505*100)</f>
        <v>12.380952380952381</v>
      </c>
      <c r="K505" s="520">
        <f t="shared" ref="K505:K568" si="212">IF(LEN(E505)=0,0,G505/E505*100)</f>
        <v>20</v>
      </c>
      <c r="L505" s="365"/>
      <c r="M505" s="366"/>
    </row>
    <row r="506" spans="1:13" s="337" customFormat="1">
      <c r="A506" s="504"/>
      <c r="B506" s="512" t="s">
        <v>720</v>
      </c>
      <c r="C506" s="504"/>
      <c r="D506" s="546"/>
      <c r="E506" s="406"/>
      <c r="F506" s="403"/>
      <c r="G506" s="406"/>
      <c r="H506" s="406"/>
      <c r="I506" s="418"/>
      <c r="J506" s="520">
        <f t="shared" si="211"/>
        <v>0</v>
      </c>
      <c r="K506" s="520">
        <f t="shared" si="212"/>
        <v>0</v>
      </c>
      <c r="L506" s="365"/>
      <c r="M506" s="366"/>
    </row>
    <row r="507" spans="1:13" s="337" customFormat="1">
      <c r="A507" s="363"/>
      <c r="B507" s="364" t="s">
        <v>780</v>
      </c>
      <c r="C507" s="363" t="s">
        <v>514</v>
      </c>
      <c r="D507" s="499">
        <v>105</v>
      </c>
      <c r="E507" s="406">
        <v>65</v>
      </c>
      <c r="F507" s="563">
        <v>0</v>
      </c>
      <c r="G507" s="440">
        <v>13</v>
      </c>
      <c r="H507" s="440"/>
      <c r="I507" s="453">
        <v>65</v>
      </c>
      <c r="J507" s="520">
        <f t="shared" si="211"/>
        <v>12.380952380952381</v>
      </c>
      <c r="K507" s="520">
        <f t="shared" si="212"/>
        <v>20</v>
      </c>
      <c r="L507" s="365"/>
      <c r="M507" s="366"/>
    </row>
    <row r="508" spans="1:13" s="337" customFormat="1">
      <c r="A508" s="363"/>
      <c r="B508" s="364" t="s">
        <v>781</v>
      </c>
      <c r="C508" s="363" t="s">
        <v>514</v>
      </c>
      <c r="D508" s="499"/>
      <c r="E508" s="403"/>
      <c r="F508" s="403"/>
      <c r="G508" s="403"/>
      <c r="H508" s="403"/>
      <c r="I508" s="418"/>
      <c r="J508" s="520">
        <f t="shared" si="211"/>
        <v>0</v>
      </c>
      <c r="K508" s="520">
        <f t="shared" si="212"/>
        <v>0</v>
      </c>
      <c r="L508" s="365"/>
      <c r="M508" s="366"/>
    </row>
    <row r="509" spans="1:13" s="337" customFormat="1">
      <c r="A509" s="363"/>
      <c r="B509" s="364" t="s">
        <v>779</v>
      </c>
      <c r="C509" s="363" t="s">
        <v>853</v>
      </c>
      <c r="D509" s="499">
        <v>12500</v>
      </c>
      <c r="E509" s="410">
        <v>6825</v>
      </c>
      <c r="F509" s="511">
        <v>0</v>
      </c>
      <c r="G509" s="511">
        <v>1355</v>
      </c>
      <c r="H509" s="511">
        <v>1355</v>
      </c>
      <c r="I509" s="511">
        <v>7800</v>
      </c>
      <c r="J509" s="520">
        <f>IF(LEN(D509)=0,0,G509/D509*100)</f>
        <v>10.84</v>
      </c>
      <c r="K509" s="520">
        <f t="shared" si="212"/>
        <v>19.853479853479854</v>
      </c>
      <c r="L509" s="365"/>
      <c r="M509" s="366"/>
    </row>
    <row r="510" spans="1:13" s="337" customFormat="1">
      <c r="A510" s="508">
        <v>2</v>
      </c>
      <c r="B510" s="368" t="s">
        <v>518</v>
      </c>
      <c r="C510" s="363"/>
      <c r="D510" s="499"/>
      <c r="E510" s="403"/>
      <c r="F510" s="403"/>
      <c r="G510" s="403"/>
      <c r="H510" s="403"/>
      <c r="I510" s="407"/>
      <c r="J510" s="520">
        <f t="shared" si="211"/>
        <v>0</v>
      </c>
      <c r="K510" s="520">
        <f t="shared" si="212"/>
        <v>0</v>
      </c>
      <c r="L510" s="365"/>
      <c r="M510" s="366"/>
    </row>
    <row r="511" spans="1:13" s="337" customFormat="1">
      <c r="A511" s="504"/>
      <c r="B511" s="372" t="s">
        <v>519</v>
      </c>
      <c r="C511" s="370" t="s">
        <v>520</v>
      </c>
      <c r="D511" s="453"/>
      <c r="E511" s="403"/>
      <c r="F511" s="403"/>
      <c r="G511" s="403"/>
      <c r="H511" s="403"/>
      <c r="I511" s="407"/>
      <c r="J511" s="501">
        <f t="shared" si="211"/>
        <v>0</v>
      </c>
      <c r="K511" s="501">
        <f t="shared" si="212"/>
        <v>0</v>
      </c>
      <c r="L511" s="365"/>
      <c r="M511" s="366"/>
    </row>
    <row r="512" spans="1:13" s="337" customFormat="1">
      <c r="A512" s="363"/>
      <c r="B512" s="372" t="s">
        <v>521</v>
      </c>
      <c r="C512" s="363" t="s">
        <v>522</v>
      </c>
      <c r="D512" s="499"/>
      <c r="E512" s="403"/>
      <c r="F512" s="403"/>
      <c r="G512" s="403"/>
      <c r="H512" s="403"/>
      <c r="I512" s="407"/>
      <c r="J512" s="501">
        <f t="shared" si="211"/>
        <v>0</v>
      </c>
      <c r="K512" s="501">
        <f t="shared" si="212"/>
        <v>0</v>
      </c>
      <c r="L512" s="365"/>
      <c r="M512" s="366"/>
    </row>
    <row r="513" spans="1:13" s="337" customFormat="1">
      <c r="A513" s="363"/>
      <c r="B513" s="372" t="s">
        <v>523</v>
      </c>
      <c r="C513" s="363" t="s">
        <v>514</v>
      </c>
      <c r="D513" s="500">
        <v>5</v>
      </c>
      <c r="E513" s="406">
        <v>8</v>
      </c>
      <c r="F513" s="511">
        <v>6</v>
      </c>
      <c r="G513" s="511">
        <v>6</v>
      </c>
      <c r="H513" s="511">
        <v>6</v>
      </c>
      <c r="I513" s="511">
        <v>8</v>
      </c>
      <c r="J513" s="501">
        <f t="shared" si="211"/>
        <v>120</v>
      </c>
      <c r="K513" s="501">
        <f t="shared" si="212"/>
        <v>75</v>
      </c>
      <c r="L513" s="365"/>
      <c r="M513" s="366"/>
    </row>
    <row r="514" spans="1:13" s="337" customFormat="1">
      <c r="A514" s="363"/>
      <c r="B514" s="373" t="s">
        <v>524</v>
      </c>
      <c r="C514" s="363" t="s">
        <v>514</v>
      </c>
      <c r="D514" s="500">
        <v>5</v>
      </c>
      <c r="E514" s="406">
        <v>8</v>
      </c>
      <c r="F514" s="511">
        <v>6</v>
      </c>
      <c r="G514" s="511">
        <v>6</v>
      </c>
      <c r="H514" s="511">
        <v>6</v>
      </c>
      <c r="I514" s="511">
        <v>8</v>
      </c>
      <c r="J514" s="501">
        <f t="shared" si="211"/>
        <v>120</v>
      </c>
      <c r="K514" s="501">
        <f t="shared" si="212"/>
        <v>75</v>
      </c>
      <c r="L514" s="365"/>
      <c r="M514" s="366"/>
    </row>
    <row r="515" spans="1:13" s="337" customFormat="1">
      <c r="A515" s="508">
        <v>3</v>
      </c>
      <c r="B515" s="368" t="s">
        <v>525</v>
      </c>
      <c r="C515" s="363"/>
      <c r="D515" s="499"/>
      <c r="E515" s="403"/>
      <c r="F515" s="403"/>
      <c r="G515" s="403"/>
      <c r="H515" s="403"/>
      <c r="I515" s="407"/>
      <c r="J515" s="520">
        <f t="shared" si="211"/>
        <v>0</v>
      </c>
      <c r="K515" s="520">
        <f t="shared" si="212"/>
        <v>0</v>
      </c>
      <c r="L515" s="365"/>
      <c r="M515" s="366"/>
    </row>
    <row r="516" spans="1:13" s="337" customFormat="1">
      <c r="A516" s="363"/>
      <c r="B516" s="364" t="s">
        <v>782</v>
      </c>
      <c r="C516" s="370" t="s">
        <v>527</v>
      </c>
      <c r="D516" s="453"/>
      <c r="E516" s="403"/>
      <c r="F516" s="403"/>
      <c r="G516" s="403"/>
      <c r="H516" s="403"/>
      <c r="I516" s="406"/>
      <c r="J516" s="501">
        <f t="shared" si="211"/>
        <v>0</v>
      </c>
      <c r="K516" s="501">
        <f t="shared" si="212"/>
        <v>0</v>
      </c>
      <c r="L516" s="365"/>
      <c r="M516" s="366"/>
    </row>
    <row r="517" spans="1:13" s="337" customFormat="1">
      <c r="A517" s="363"/>
      <c r="B517" s="364" t="s">
        <v>783</v>
      </c>
      <c r="C517" s="363" t="s">
        <v>514</v>
      </c>
      <c r="D517" s="500">
        <v>40</v>
      </c>
      <c r="E517" s="406">
        <v>67</v>
      </c>
      <c r="F517" s="511">
        <v>32</v>
      </c>
      <c r="G517" s="511">
        <v>34</v>
      </c>
      <c r="H517" s="511">
        <v>38</v>
      </c>
      <c r="I517" s="511">
        <v>67</v>
      </c>
      <c r="J517" s="501">
        <f t="shared" si="211"/>
        <v>85</v>
      </c>
      <c r="K517" s="501">
        <f t="shared" si="212"/>
        <v>50.746268656716417</v>
      </c>
      <c r="L517" s="365"/>
      <c r="M517" s="366"/>
    </row>
    <row r="518" spans="1:13" s="337" customFormat="1">
      <c r="A518" s="504"/>
      <c r="B518" s="512" t="s">
        <v>720</v>
      </c>
      <c r="C518" s="504"/>
      <c r="D518" s="546"/>
      <c r="E518" s="403"/>
      <c r="F518" s="403"/>
      <c r="G518" s="403"/>
      <c r="H518" s="403"/>
      <c r="I518" s="406"/>
      <c r="J518" s="501">
        <f t="shared" si="211"/>
        <v>0</v>
      </c>
      <c r="K518" s="501">
        <f t="shared" si="212"/>
        <v>0</v>
      </c>
      <c r="L518" s="365"/>
      <c r="M518" s="366"/>
    </row>
    <row r="519" spans="1:13" s="337" customFormat="1">
      <c r="A519" s="363"/>
      <c r="B519" s="364" t="s">
        <v>784</v>
      </c>
      <c r="C519" s="363" t="s">
        <v>514</v>
      </c>
      <c r="D519" s="500">
        <v>0</v>
      </c>
      <c r="E519" s="406">
        <v>12</v>
      </c>
      <c r="F519" s="511">
        <v>0</v>
      </c>
      <c r="G519" s="511">
        <v>0</v>
      </c>
      <c r="H519" s="511">
        <v>0</v>
      </c>
      <c r="I519" s="511">
        <v>12</v>
      </c>
      <c r="J519" s="501"/>
      <c r="K519" s="501">
        <f t="shared" si="212"/>
        <v>0</v>
      </c>
      <c r="L519" s="365"/>
      <c r="M519" s="366"/>
    </row>
    <row r="520" spans="1:13" s="337" customFormat="1">
      <c r="A520" s="363"/>
      <c r="B520" s="364" t="s">
        <v>785</v>
      </c>
      <c r="C520" s="363" t="s">
        <v>514</v>
      </c>
      <c r="D520" s="500">
        <v>40</v>
      </c>
      <c r="E520" s="406">
        <v>55</v>
      </c>
      <c r="F520" s="511">
        <v>32</v>
      </c>
      <c r="G520" s="511">
        <v>34</v>
      </c>
      <c r="H520" s="511">
        <v>38</v>
      </c>
      <c r="I520" s="511">
        <v>55</v>
      </c>
      <c r="J520" s="501">
        <f t="shared" si="211"/>
        <v>85</v>
      </c>
      <c r="K520" s="501">
        <f t="shared" si="212"/>
        <v>61.818181818181813</v>
      </c>
      <c r="L520" s="365"/>
      <c r="M520" s="366"/>
    </row>
    <row r="521" spans="1:13" s="337" customFormat="1">
      <c r="A521" s="363"/>
      <c r="B521" s="364" t="s">
        <v>786</v>
      </c>
      <c r="C521" s="363" t="s">
        <v>532</v>
      </c>
      <c r="D521" s="500">
        <v>163</v>
      </c>
      <c r="E521" s="406">
        <v>163</v>
      </c>
      <c r="F521" s="511">
        <v>163</v>
      </c>
      <c r="G521" s="511">
        <v>163</v>
      </c>
      <c r="H521" s="511">
        <v>163</v>
      </c>
      <c r="I521" s="511">
        <v>163</v>
      </c>
      <c r="J521" s="501">
        <f t="shared" si="211"/>
        <v>100</v>
      </c>
      <c r="K521" s="501">
        <f t="shared" si="212"/>
        <v>100</v>
      </c>
      <c r="L521" s="365"/>
      <c r="M521" s="366"/>
    </row>
    <row r="522" spans="1:13" s="337" customFormat="1">
      <c r="A522" s="363"/>
      <c r="B522" s="512" t="s">
        <v>788</v>
      </c>
      <c r="C522" s="363" t="s">
        <v>532</v>
      </c>
      <c r="D522" s="500">
        <v>0</v>
      </c>
      <c r="E522" s="406">
        <v>128</v>
      </c>
      <c r="F522" s="511"/>
      <c r="G522" s="511"/>
      <c r="H522" s="511"/>
      <c r="I522" s="511">
        <v>128</v>
      </c>
      <c r="J522" s="501"/>
      <c r="K522" s="501">
        <f t="shared" si="212"/>
        <v>0</v>
      </c>
      <c r="L522" s="365"/>
      <c r="M522" s="366"/>
    </row>
    <row r="523" spans="1:13" s="337" customFormat="1">
      <c r="A523" s="363"/>
      <c r="B523" s="364" t="s">
        <v>787</v>
      </c>
      <c r="C523" s="370" t="s">
        <v>75</v>
      </c>
      <c r="D523" s="500">
        <v>12672</v>
      </c>
      <c r="E523" s="406">
        <v>12400</v>
      </c>
      <c r="F523" s="511">
        <v>12400</v>
      </c>
      <c r="G523" s="511">
        <v>12400</v>
      </c>
      <c r="H523" s="511">
        <v>12400</v>
      </c>
      <c r="I523" s="511">
        <v>12400</v>
      </c>
      <c r="J523" s="501">
        <f t="shared" si="211"/>
        <v>97.853535353535349</v>
      </c>
      <c r="K523" s="501">
        <f t="shared" si="212"/>
        <v>100</v>
      </c>
      <c r="L523" s="365"/>
      <c r="M523" s="366"/>
    </row>
    <row r="524" spans="1:13" s="337" customFormat="1">
      <c r="A524" s="363"/>
      <c r="B524" s="512" t="s">
        <v>791</v>
      </c>
      <c r="C524" s="370" t="s">
        <v>75</v>
      </c>
      <c r="D524" s="500">
        <v>0</v>
      </c>
      <c r="E524" s="406">
        <v>11560</v>
      </c>
      <c r="F524" s="511"/>
      <c r="G524" s="511"/>
      <c r="H524" s="511"/>
      <c r="I524" s="511">
        <v>11560</v>
      </c>
      <c r="J524" s="501"/>
      <c r="K524" s="501">
        <f t="shared" si="212"/>
        <v>0</v>
      </c>
      <c r="L524" s="365"/>
      <c r="M524" s="366"/>
    </row>
    <row r="525" spans="1:13" s="337" customFormat="1">
      <c r="A525" s="363"/>
      <c r="B525" s="364" t="s">
        <v>789</v>
      </c>
      <c r="C525" s="370" t="s">
        <v>536</v>
      </c>
      <c r="D525" s="500">
        <v>130</v>
      </c>
      <c r="E525" s="406">
        <v>114</v>
      </c>
      <c r="F525" s="511">
        <v>114</v>
      </c>
      <c r="G525" s="511">
        <v>114</v>
      </c>
      <c r="H525" s="511">
        <v>114</v>
      </c>
      <c r="I525" s="511">
        <v>114</v>
      </c>
      <c r="J525" s="501">
        <f t="shared" si="211"/>
        <v>87.692307692307693</v>
      </c>
      <c r="K525" s="501">
        <f t="shared" si="212"/>
        <v>100</v>
      </c>
      <c r="L525" s="365"/>
      <c r="M525" s="366"/>
    </row>
    <row r="526" spans="1:13" s="337" customFormat="1">
      <c r="A526" s="363"/>
      <c r="B526" s="373" t="s">
        <v>790</v>
      </c>
      <c r="C526" s="370" t="s">
        <v>536</v>
      </c>
      <c r="D526" s="514"/>
      <c r="E526" s="406">
        <v>107</v>
      </c>
      <c r="F526" s="511"/>
      <c r="G526" s="511"/>
      <c r="H526" s="511"/>
      <c r="I526" s="511">
        <v>107</v>
      </c>
      <c r="J526" s="501">
        <f t="shared" si="211"/>
        <v>0</v>
      </c>
      <c r="K526" s="501">
        <f t="shared" si="212"/>
        <v>0</v>
      </c>
      <c r="L526" s="365"/>
      <c r="M526" s="366"/>
    </row>
    <row r="527" spans="1:13" s="337" customFormat="1">
      <c r="A527" s="363"/>
      <c r="B527" s="364" t="s">
        <v>80</v>
      </c>
      <c r="C527" s="370" t="s">
        <v>24</v>
      </c>
      <c r="D527" s="502">
        <v>0</v>
      </c>
      <c r="E527" s="406">
        <v>87</v>
      </c>
      <c r="F527" s="511"/>
      <c r="G527" s="511"/>
      <c r="H527" s="511"/>
      <c r="I527" s="511">
        <v>87</v>
      </c>
      <c r="J527" s="501"/>
      <c r="K527" s="501">
        <f t="shared" si="212"/>
        <v>0</v>
      </c>
      <c r="L527" s="365"/>
      <c r="M527" s="366"/>
    </row>
    <row r="528" spans="1:13" s="337" customFormat="1">
      <c r="A528" s="363"/>
      <c r="B528" s="364" t="s">
        <v>81</v>
      </c>
      <c r="C528" s="370" t="s">
        <v>24</v>
      </c>
      <c r="D528" s="502">
        <v>0</v>
      </c>
      <c r="E528" s="410">
        <v>76.599999999999994</v>
      </c>
      <c r="F528" s="511"/>
      <c r="G528" s="511"/>
      <c r="H528" s="511"/>
      <c r="I528" s="564">
        <v>76.599999999999994</v>
      </c>
      <c r="J528" s="501"/>
      <c r="K528" s="501">
        <f t="shared" si="212"/>
        <v>0</v>
      </c>
      <c r="L528" s="365"/>
      <c r="M528" s="366"/>
    </row>
    <row r="529" spans="1:13" s="337" customFormat="1">
      <c r="A529" s="363"/>
      <c r="B529" s="364" t="s">
        <v>138</v>
      </c>
      <c r="C529" s="370" t="s">
        <v>24</v>
      </c>
      <c r="D529" s="502">
        <v>0</v>
      </c>
      <c r="E529" s="410">
        <v>93</v>
      </c>
      <c r="F529" s="511"/>
      <c r="G529" s="511"/>
      <c r="H529" s="511"/>
      <c r="I529" s="564">
        <v>93</v>
      </c>
      <c r="J529" s="501"/>
      <c r="K529" s="501">
        <f t="shared" si="212"/>
        <v>0</v>
      </c>
      <c r="L529" s="365"/>
      <c r="M529" s="366"/>
    </row>
    <row r="530" spans="1:13" s="337" customFormat="1">
      <c r="A530" s="508">
        <v>4</v>
      </c>
      <c r="B530" s="368" t="s">
        <v>541</v>
      </c>
      <c r="C530" s="363"/>
      <c r="D530" s="499"/>
      <c r="E530" s="403"/>
      <c r="F530" s="403"/>
      <c r="G530" s="403"/>
      <c r="H530" s="403"/>
      <c r="I530" s="407"/>
      <c r="J530" s="520">
        <f t="shared" si="211"/>
        <v>0</v>
      </c>
      <c r="K530" s="520">
        <f t="shared" si="212"/>
        <v>0</v>
      </c>
      <c r="L530" s="365"/>
      <c r="M530" s="366"/>
    </row>
    <row r="531" spans="1:13" s="337" customFormat="1">
      <c r="A531" s="363"/>
      <c r="B531" s="364" t="s">
        <v>796</v>
      </c>
      <c r="C531" s="363" t="s">
        <v>330</v>
      </c>
      <c r="D531" s="500">
        <v>81</v>
      </c>
      <c r="E531" s="406">
        <v>100</v>
      </c>
      <c r="F531" s="511">
        <v>105</v>
      </c>
      <c r="G531" s="511">
        <v>105</v>
      </c>
      <c r="H531" s="511">
        <v>105</v>
      </c>
      <c r="I531" s="511">
        <v>105</v>
      </c>
      <c r="J531" s="501">
        <f t="shared" si="211"/>
        <v>129.62962962962962</v>
      </c>
      <c r="K531" s="501">
        <f t="shared" si="212"/>
        <v>105</v>
      </c>
      <c r="L531" s="365"/>
      <c r="M531" s="366"/>
    </row>
    <row r="532" spans="1:13" s="337" customFormat="1">
      <c r="A532" s="363"/>
      <c r="B532" s="512" t="s">
        <v>720</v>
      </c>
      <c r="C532" s="363" t="s">
        <v>330</v>
      </c>
      <c r="D532" s="500"/>
      <c r="E532" s="403"/>
      <c r="F532" s="403"/>
      <c r="G532" s="403"/>
      <c r="H532" s="403"/>
      <c r="I532" s="407"/>
      <c r="J532" s="501">
        <f t="shared" si="211"/>
        <v>0</v>
      </c>
      <c r="K532" s="501">
        <f t="shared" si="212"/>
        <v>0</v>
      </c>
      <c r="L532" s="365"/>
      <c r="M532" s="366"/>
    </row>
    <row r="533" spans="1:13" s="337" customFormat="1">
      <c r="A533" s="363"/>
      <c r="B533" s="364" t="s">
        <v>792</v>
      </c>
      <c r="C533" s="363" t="s">
        <v>330</v>
      </c>
      <c r="D533" s="500"/>
      <c r="E533" s="403"/>
      <c r="F533" s="403"/>
      <c r="G533" s="403"/>
      <c r="H533" s="403"/>
      <c r="I533" s="407"/>
      <c r="J533" s="501">
        <f t="shared" si="211"/>
        <v>0</v>
      </c>
      <c r="K533" s="501">
        <f t="shared" si="212"/>
        <v>0</v>
      </c>
      <c r="L533" s="365"/>
      <c r="M533" s="366"/>
    </row>
    <row r="534" spans="1:13" s="337" customFormat="1">
      <c r="A534" s="363"/>
      <c r="B534" s="364" t="s">
        <v>793</v>
      </c>
      <c r="C534" s="363" t="s">
        <v>330</v>
      </c>
      <c r="D534" s="500">
        <v>81</v>
      </c>
      <c r="E534" s="406">
        <v>100</v>
      </c>
      <c r="F534" s="511">
        <v>105</v>
      </c>
      <c r="G534" s="511">
        <v>105</v>
      </c>
      <c r="H534" s="511">
        <v>105</v>
      </c>
      <c r="I534" s="511">
        <v>105</v>
      </c>
      <c r="J534" s="501">
        <f t="shared" si="211"/>
        <v>129.62962962962962</v>
      </c>
      <c r="K534" s="501">
        <f t="shared" si="212"/>
        <v>105</v>
      </c>
      <c r="L534" s="365"/>
      <c r="M534" s="366"/>
    </row>
    <row r="535" spans="1:13" s="337" customFormat="1">
      <c r="A535" s="363"/>
      <c r="B535" s="364" t="s">
        <v>794</v>
      </c>
      <c r="C535" s="363" t="s">
        <v>330</v>
      </c>
      <c r="D535" s="500">
        <v>6324</v>
      </c>
      <c r="E535" s="406">
        <v>6424</v>
      </c>
      <c r="F535" s="511">
        <v>6429</v>
      </c>
      <c r="G535" s="511">
        <v>6429</v>
      </c>
      <c r="H535" s="511">
        <v>6429</v>
      </c>
      <c r="I535" s="511">
        <v>6429</v>
      </c>
      <c r="J535" s="501">
        <f t="shared" si="211"/>
        <v>101.66034155597723</v>
      </c>
      <c r="K535" s="501">
        <f t="shared" si="212"/>
        <v>100.07783312577834</v>
      </c>
      <c r="L535" s="365"/>
      <c r="M535" s="366"/>
    </row>
    <row r="536" spans="1:13" s="337" customFormat="1">
      <c r="A536" s="363"/>
      <c r="B536" s="512" t="s">
        <v>720</v>
      </c>
      <c r="C536" s="363" t="s">
        <v>330</v>
      </c>
      <c r="D536" s="514"/>
      <c r="E536" s="403"/>
      <c r="F536" s="403"/>
      <c r="G536" s="403"/>
      <c r="H536" s="403"/>
      <c r="I536" s="407"/>
      <c r="J536" s="501">
        <f t="shared" si="211"/>
        <v>0</v>
      </c>
      <c r="K536" s="501">
        <f t="shared" si="212"/>
        <v>0</v>
      </c>
      <c r="L536" s="365"/>
      <c r="M536" s="366"/>
    </row>
    <row r="537" spans="1:13" s="337" customFormat="1">
      <c r="A537" s="363"/>
      <c r="B537" s="364" t="s">
        <v>792</v>
      </c>
      <c r="C537" s="363" t="s">
        <v>330</v>
      </c>
      <c r="D537" s="514"/>
      <c r="E537" s="403"/>
      <c r="F537" s="403"/>
      <c r="G537" s="403"/>
      <c r="H537" s="403"/>
      <c r="I537" s="407"/>
      <c r="J537" s="501">
        <f t="shared" si="211"/>
        <v>0</v>
      </c>
      <c r="K537" s="501">
        <f t="shared" si="212"/>
        <v>0</v>
      </c>
      <c r="L537" s="365"/>
      <c r="M537" s="366"/>
    </row>
    <row r="538" spans="1:13" s="337" customFormat="1">
      <c r="A538" s="363"/>
      <c r="B538" s="364" t="s">
        <v>793</v>
      </c>
      <c r="C538" s="363" t="s">
        <v>330</v>
      </c>
      <c r="D538" s="500">
        <v>6324</v>
      </c>
      <c r="E538" s="406">
        <v>6424</v>
      </c>
      <c r="F538" s="511">
        <v>6429</v>
      </c>
      <c r="G538" s="511">
        <v>6429</v>
      </c>
      <c r="H538" s="511">
        <v>6429</v>
      </c>
      <c r="I538" s="511">
        <v>6429</v>
      </c>
      <c r="J538" s="501">
        <f t="shared" si="211"/>
        <v>101.66034155597723</v>
      </c>
      <c r="K538" s="501">
        <f t="shared" si="212"/>
        <v>100.07783312577834</v>
      </c>
      <c r="L538" s="365"/>
      <c r="M538" s="366"/>
    </row>
    <row r="539" spans="1:13" s="337" customFormat="1">
      <c r="A539" s="363"/>
      <c r="B539" s="364" t="s">
        <v>795</v>
      </c>
      <c r="C539" s="363" t="s">
        <v>277</v>
      </c>
      <c r="D539" s="500">
        <v>12890</v>
      </c>
      <c r="E539" s="406"/>
      <c r="F539" s="406"/>
      <c r="G539" s="406"/>
      <c r="H539" s="406"/>
      <c r="I539" s="407"/>
      <c r="J539" s="501">
        <f t="shared" si="211"/>
        <v>0</v>
      </c>
      <c r="K539" s="501">
        <f t="shared" si="212"/>
        <v>0</v>
      </c>
      <c r="L539" s="365"/>
      <c r="M539" s="366"/>
    </row>
    <row r="540" spans="1:13" s="337" customFormat="1">
      <c r="A540" s="508">
        <v>5</v>
      </c>
      <c r="B540" s="380" t="s">
        <v>797</v>
      </c>
      <c r="C540" s="508"/>
      <c r="D540" s="509"/>
      <c r="E540" s="403"/>
      <c r="F540" s="403"/>
      <c r="G540" s="403"/>
      <c r="H540" s="403"/>
      <c r="I540" s="407"/>
      <c r="J540" s="520">
        <f t="shared" si="211"/>
        <v>0</v>
      </c>
      <c r="K540" s="520">
        <f t="shared" si="212"/>
        <v>0</v>
      </c>
      <c r="L540" s="365"/>
      <c r="M540" s="366"/>
    </row>
    <row r="541" spans="1:13" s="337" customFormat="1">
      <c r="A541" s="363"/>
      <c r="B541" s="364" t="s">
        <v>798</v>
      </c>
      <c r="C541" s="363" t="s">
        <v>801</v>
      </c>
      <c r="D541" s="514"/>
      <c r="E541" s="403"/>
      <c r="F541" s="403"/>
      <c r="G541" s="403"/>
      <c r="H541" s="403"/>
      <c r="I541" s="407"/>
      <c r="J541" s="501">
        <f t="shared" si="211"/>
        <v>0</v>
      </c>
      <c r="K541" s="501">
        <f t="shared" si="212"/>
        <v>0</v>
      </c>
      <c r="L541" s="365"/>
      <c r="M541" s="366"/>
    </row>
    <row r="542" spans="1:13" s="337" customFormat="1">
      <c r="A542" s="504"/>
      <c r="B542" s="512" t="s">
        <v>799</v>
      </c>
      <c r="C542" s="504" t="str">
        <f>+C541</f>
        <v>Hiện vật</v>
      </c>
      <c r="D542" s="514"/>
      <c r="E542" s="403"/>
      <c r="F542" s="403"/>
      <c r="G542" s="403"/>
      <c r="H542" s="403"/>
      <c r="I542" s="406"/>
      <c r="J542" s="501">
        <f t="shared" si="211"/>
        <v>0</v>
      </c>
      <c r="K542" s="501">
        <f t="shared" si="212"/>
        <v>0</v>
      </c>
      <c r="L542" s="365"/>
      <c r="M542" s="366"/>
    </row>
    <row r="543" spans="1:13" s="337" customFormat="1">
      <c r="A543" s="363"/>
      <c r="B543" s="364" t="s">
        <v>800</v>
      </c>
      <c r="C543" s="363" t="s">
        <v>547</v>
      </c>
      <c r="D543" s="500">
        <v>3</v>
      </c>
      <c r="E543" s="406">
        <v>3</v>
      </c>
      <c r="F543" s="511">
        <v>3</v>
      </c>
      <c r="G543" s="511">
        <v>3</v>
      </c>
      <c r="H543" s="511">
        <v>3</v>
      </c>
      <c r="I543" s="511">
        <v>3</v>
      </c>
      <c r="J543" s="501">
        <f t="shared" si="211"/>
        <v>100</v>
      </c>
      <c r="K543" s="501">
        <f t="shared" si="212"/>
        <v>100</v>
      </c>
      <c r="L543" s="365"/>
      <c r="M543" s="366"/>
    </row>
    <row r="544" spans="1:13" s="338" customFormat="1" ht="37.5">
      <c r="A544" s="508">
        <v>6</v>
      </c>
      <c r="B544" s="368" t="s">
        <v>802</v>
      </c>
      <c r="C544" s="367" t="s">
        <v>803</v>
      </c>
      <c r="D544" s="529">
        <v>10</v>
      </c>
      <c r="E544" s="405">
        <v>12</v>
      </c>
      <c r="F544" s="565">
        <v>10</v>
      </c>
      <c r="G544" s="565">
        <v>10</v>
      </c>
      <c r="H544" s="565">
        <v>10</v>
      </c>
      <c r="I544" s="566">
        <v>12</v>
      </c>
      <c r="J544" s="520">
        <f t="shared" si="211"/>
        <v>100</v>
      </c>
      <c r="K544" s="520">
        <f t="shared" si="212"/>
        <v>83.333333333333343</v>
      </c>
      <c r="L544" s="365"/>
      <c r="M544" s="369"/>
    </row>
    <row r="545" spans="1:13" s="338" customFormat="1">
      <c r="A545" s="508" t="s">
        <v>52</v>
      </c>
      <c r="B545" s="368" t="s">
        <v>548</v>
      </c>
      <c r="C545" s="508"/>
      <c r="D545" s="509"/>
      <c r="E545" s="516"/>
      <c r="F545" s="516"/>
      <c r="G545" s="516"/>
      <c r="H545" s="516"/>
      <c r="I545" s="405"/>
      <c r="J545" s="520">
        <f t="shared" si="211"/>
        <v>0</v>
      </c>
      <c r="K545" s="520">
        <f t="shared" si="212"/>
        <v>0</v>
      </c>
      <c r="L545" s="376"/>
      <c r="M545" s="369"/>
    </row>
    <row r="546" spans="1:13" s="338" customFormat="1">
      <c r="A546" s="508">
        <v>1</v>
      </c>
      <c r="B546" s="368" t="s">
        <v>549</v>
      </c>
      <c r="C546" s="508" t="s">
        <v>520</v>
      </c>
      <c r="D546" s="519">
        <v>1</v>
      </c>
      <c r="E546" s="405">
        <v>1</v>
      </c>
      <c r="F546" s="565">
        <v>1</v>
      </c>
      <c r="G546" s="565">
        <v>1</v>
      </c>
      <c r="H546" s="565">
        <v>1</v>
      </c>
      <c r="I546" s="565">
        <v>1</v>
      </c>
      <c r="J546" s="520">
        <f t="shared" si="211"/>
        <v>100</v>
      </c>
      <c r="K546" s="520">
        <f t="shared" si="212"/>
        <v>100</v>
      </c>
      <c r="L546" s="376"/>
      <c r="M546" s="369"/>
    </row>
    <row r="547" spans="1:13" s="338" customFormat="1">
      <c r="A547" s="508">
        <v>2</v>
      </c>
      <c r="B547" s="368" t="s">
        <v>550</v>
      </c>
      <c r="C547" s="508" t="s">
        <v>551</v>
      </c>
      <c r="D547" s="529">
        <v>122</v>
      </c>
      <c r="E547" s="405">
        <v>143</v>
      </c>
      <c r="F547" s="565">
        <v>131</v>
      </c>
      <c r="G547" s="565">
        <v>134</v>
      </c>
      <c r="H547" s="565">
        <v>134</v>
      </c>
      <c r="I547" s="565">
        <v>143</v>
      </c>
      <c r="J547" s="520">
        <f t="shared" si="211"/>
        <v>109.8360655737705</v>
      </c>
      <c r="K547" s="520">
        <f t="shared" si="212"/>
        <v>93.706293706293707</v>
      </c>
      <c r="L547" s="376"/>
      <c r="M547" s="369"/>
    </row>
    <row r="548" spans="1:13" s="337" customFormat="1">
      <c r="A548" s="504"/>
      <c r="B548" s="512" t="s">
        <v>720</v>
      </c>
      <c r="C548" s="504"/>
      <c r="D548" s="546"/>
      <c r="E548" s="403"/>
      <c r="F548" s="403"/>
      <c r="G548" s="403"/>
      <c r="H548" s="403"/>
      <c r="I548" s="407"/>
      <c r="J548" s="501">
        <f t="shared" si="211"/>
        <v>0</v>
      </c>
      <c r="K548" s="501">
        <f t="shared" si="212"/>
        <v>0</v>
      </c>
      <c r="L548" s="365"/>
      <c r="M548" s="366"/>
    </row>
    <row r="549" spans="1:13" s="337" customFormat="1">
      <c r="A549" s="363"/>
      <c r="B549" s="364" t="s">
        <v>804</v>
      </c>
      <c r="C549" s="363" t="str">
        <f>+C550</f>
        <v>Nhà</v>
      </c>
      <c r="D549" s="499"/>
      <c r="E549" s="403"/>
      <c r="F549" s="403"/>
      <c r="G549" s="403"/>
      <c r="H549" s="403"/>
      <c r="I549" s="407"/>
      <c r="J549" s="501">
        <f t="shared" si="211"/>
        <v>0</v>
      </c>
      <c r="K549" s="501">
        <f t="shared" si="212"/>
        <v>0</v>
      </c>
      <c r="L549" s="365"/>
      <c r="M549" s="366"/>
    </row>
    <row r="550" spans="1:13" s="337" customFormat="1">
      <c r="A550" s="363"/>
      <c r="B550" s="364" t="s">
        <v>805</v>
      </c>
      <c r="C550" s="363" t="s">
        <v>551</v>
      </c>
      <c r="D550" s="499"/>
      <c r="E550" s="403"/>
      <c r="F550" s="403"/>
      <c r="G550" s="403"/>
      <c r="H550" s="403"/>
      <c r="I550" s="407"/>
      <c r="J550" s="501">
        <f t="shared" si="211"/>
        <v>0</v>
      </c>
      <c r="K550" s="501">
        <f t="shared" si="212"/>
        <v>0</v>
      </c>
      <c r="L550" s="365"/>
      <c r="M550" s="366"/>
    </row>
    <row r="551" spans="1:13" s="337" customFormat="1">
      <c r="A551" s="363"/>
      <c r="B551" s="364" t="s">
        <v>806</v>
      </c>
      <c r="C551" s="363" t="s">
        <v>551</v>
      </c>
      <c r="D551" s="514">
        <v>10</v>
      </c>
      <c r="E551" s="406">
        <v>11</v>
      </c>
      <c r="F551" s="511">
        <v>10</v>
      </c>
      <c r="G551" s="511">
        <v>10</v>
      </c>
      <c r="H551" s="511">
        <v>10</v>
      </c>
      <c r="I551" s="567">
        <v>12</v>
      </c>
      <c r="J551" s="501">
        <f t="shared" si="211"/>
        <v>100</v>
      </c>
      <c r="K551" s="501">
        <f t="shared" si="212"/>
        <v>90.909090909090907</v>
      </c>
      <c r="L551" s="365"/>
      <c r="M551" s="366"/>
    </row>
    <row r="552" spans="1:13" s="337" customFormat="1">
      <c r="A552" s="363"/>
      <c r="B552" s="364" t="s">
        <v>807</v>
      </c>
      <c r="C552" s="363" t="s">
        <v>551</v>
      </c>
      <c r="D552" s="514">
        <v>112</v>
      </c>
      <c r="E552" s="406">
        <v>132</v>
      </c>
      <c r="F552" s="511">
        <v>121</v>
      </c>
      <c r="G552" s="511">
        <v>124</v>
      </c>
      <c r="H552" s="511">
        <v>134</v>
      </c>
      <c r="I552" s="511">
        <v>131</v>
      </c>
      <c r="J552" s="501">
        <f t="shared" si="211"/>
        <v>110.71428571428572</v>
      </c>
      <c r="K552" s="501">
        <f t="shared" si="212"/>
        <v>93.939393939393938</v>
      </c>
      <c r="L552" s="365"/>
      <c r="M552" s="366"/>
    </row>
    <row r="553" spans="1:13" s="337" customFormat="1">
      <c r="A553" s="508">
        <v>3</v>
      </c>
      <c r="B553" s="368" t="s">
        <v>555</v>
      </c>
      <c r="C553" s="363" t="s">
        <v>551</v>
      </c>
      <c r="D553" s="514">
        <v>1</v>
      </c>
      <c r="E553" s="406">
        <v>1</v>
      </c>
      <c r="F553" s="406"/>
      <c r="G553" s="406"/>
      <c r="H553" s="406"/>
      <c r="I553" s="407"/>
      <c r="J553" s="520">
        <f t="shared" si="211"/>
        <v>0</v>
      </c>
      <c r="K553" s="520">
        <f t="shared" si="212"/>
        <v>0</v>
      </c>
      <c r="L553" s="365"/>
      <c r="M553" s="366"/>
    </row>
    <row r="554" spans="1:13" s="337" customFormat="1">
      <c r="A554" s="508" t="s">
        <v>88</v>
      </c>
      <c r="B554" s="368" t="str">
        <f>UPPER("Báo chí - phát hành")</f>
        <v>BÁO CHÍ - PHÁT HÀNH</v>
      </c>
      <c r="C554" s="363"/>
      <c r="D554" s="499"/>
      <c r="E554" s="403"/>
      <c r="F554" s="403"/>
      <c r="G554" s="403"/>
      <c r="H554" s="403"/>
      <c r="I554" s="407"/>
      <c r="J554" s="520">
        <f t="shared" si="211"/>
        <v>0</v>
      </c>
      <c r="K554" s="520">
        <f t="shared" si="212"/>
        <v>0</v>
      </c>
      <c r="L554" s="365"/>
      <c r="M554" s="366"/>
    </row>
    <row r="555" spans="1:13" s="337" customFormat="1">
      <c r="A555" s="508">
        <v>1</v>
      </c>
      <c r="B555" s="368" t="s">
        <v>808</v>
      </c>
      <c r="C555" s="363"/>
      <c r="D555" s="499"/>
      <c r="E555" s="403"/>
      <c r="F555" s="403"/>
      <c r="G555" s="403"/>
      <c r="H555" s="403"/>
      <c r="I555" s="407"/>
      <c r="J555" s="520">
        <f t="shared" si="211"/>
        <v>0</v>
      </c>
      <c r="K555" s="520">
        <f t="shared" si="212"/>
        <v>0</v>
      </c>
      <c r="L555" s="365"/>
      <c r="M555" s="366"/>
    </row>
    <row r="556" spans="1:13" s="337" customFormat="1">
      <c r="A556" s="363"/>
      <c r="B556" s="364" t="s">
        <v>809</v>
      </c>
      <c r="C556" s="363" t="s">
        <v>811</v>
      </c>
      <c r="D556" s="499"/>
      <c r="E556" s="403"/>
      <c r="F556" s="403"/>
      <c r="G556" s="403"/>
      <c r="H556" s="403"/>
      <c r="I556" s="407"/>
      <c r="J556" s="520">
        <f t="shared" si="211"/>
        <v>0</v>
      </c>
      <c r="K556" s="520">
        <f t="shared" si="212"/>
        <v>0</v>
      </c>
      <c r="L556" s="365"/>
      <c r="M556" s="366"/>
    </row>
    <row r="557" spans="1:13" s="337" customFormat="1">
      <c r="A557" s="363"/>
      <c r="B557" s="364" t="s">
        <v>810</v>
      </c>
      <c r="C557" s="363" t="s">
        <v>812</v>
      </c>
      <c r="D557" s="499"/>
      <c r="E557" s="403"/>
      <c r="F557" s="403"/>
      <c r="G557" s="403"/>
      <c r="H557" s="403"/>
      <c r="I557" s="407"/>
      <c r="J557" s="520">
        <f t="shared" si="211"/>
        <v>0</v>
      </c>
      <c r="K557" s="520">
        <f t="shared" si="212"/>
        <v>0</v>
      </c>
      <c r="L557" s="365"/>
      <c r="M557" s="366"/>
    </row>
    <row r="558" spans="1:13" s="568" customFormat="1">
      <c r="A558" s="508" t="s">
        <v>186</v>
      </c>
      <c r="B558" s="380" t="s">
        <v>556</v>
      </c>
      <c r="C558" s="508"/>
      <c r="D558" s="509"/>
      <c r="E558" s="516"/>
      <c r="F558" s="516"/>
      <c r="G558" s="516"/>
      <c r="H558" s="516"/>
      <c r="I558" s="517"/>
      <c r="J558" s="520">
        <f t="shared" si="211"/>
        <v>0</v>
      </c>
      <c r="K558" s="520">
        <f t="shared" si="212"/>
        <v>0</v>
      </c>
      <c r="L558" s="376"/>
      <c r="M558" s="560"/>
    </row>
    <row r="559" spans="1:13" s="338" customFormat="1">
      <c r="A559" s="508">
        <v>1</v>
      </c>
      <c r="B559" s="379" t="s">
        <v>813</v>
      </c>
      <c r="C559" s="508" t="s">
        <v>558</v>
      </c>
      <c r="D559" s="519">
        <v>13600</v>
      </c>
      <c r="E559" s="405">
        <v>13900</v>
      </c>
      <c r="F559" s="565">
        <v>13900</v>
      </c>
      <c r="G559" s="565">
        <v>13900</v>
      </c>
      <c r="H559" s="565">
        <v>13900</v>
      </c>
      <c r="I559" s="565">
        <v>13900</v>
      </c>
      <c r="J559" s="520">
        <f t="shared" si="211"/>
        <v>102.20588235294117</v>
      </c>
      <c r="K559" s="520">
        <f t="shared" si="212"/>
        <v>100</v>
      </c>
      <c r="L559" s="376"/>
      <c r="M559" s="369"/>
    </row>
    <row r="560" spans="1:13" s="337" customFormat="1">
      <c r="A560" s="363"/>
      <c r="B560" s="386" t="s">
        <v>708</v>
      </c>
      <c r="C560" s="363" t="s">
        <v>24</v>
      </c>
      <c r="D560" s="502">
        <v>22</v>
      </c>
      <c r="E560" s="410">
        <v>22.2</v>
      </c>
      <c r="F560" s="564">
        <v>22.2</v>
      </c>
      <c r="G560" s="564">
        <v>22.2</v>
      </c>
      <c r="H560" s="564">
        <v>22.2</v>
      </c>
      <c r="I560" s="564">
        <v>22.2</v>
      </c>
      <c r="J560" s="501">
        <f t="shared" si="211"/>
        <v>100.90909090909091</v>
      </c>
      <c r="K560" s="501">
        <f t="shared" si="212"/>
        <v>100</v>
      </c>
      <c r="L560" s="365"/>
      <c r="M560" s="366"/>
    </row>
    <row r="561" spans="1:13" s="338" customFormat="1">
      <c r="A561" s="508">
        <v>2</v>
      </c>
      <c r="B561" s="379" t="s">
        <v>814</v>
      </c>
      <c r="C561" s="508" t="s">
        <v>561</v>
      </c>
      <c r="D561" s="519">
        <v>1850</v>
      </c>
      <c r="E561" s="405">
        <v>1900</v>
      </c>
      <c r="F561" s="565">
        <v>1900</v>
      </c>
      <c r="G561" s="565">
        <v>1900</v>
      </c>
      <c r="H561" s="565">
        <v>1900</v>
      </c>
      <c r="I561" s="565">
        <v>1900</v>
      </c>
      <c r="J561" s="520">
        <f t="shared" si="211"/>
        <v>102.70270270270269</v>
      </c>
      <c r="K561" s="520">
        <f t="shared" si="212"/>
        <v>100</v>
      </c>
      <c r="L561" s="376"/>
      <c r="M561" s="369"/>
    </row>
    <row r="562" spans="1:13" s="338" customFormat="1">
      <c r="A562" s="367">
        <v>3</v>
      </c>
      <c r="B562" s="379" t="s">
        <v>815</v>
      </c>
      <c r="C562" s="508" t="s">
        <v>563</v>
      </c>
      <c r="D562" s="519">
        <v>36</v>
      </c>
      <c r="E562" s="405">
        <v>45</v>
      </c>
      <c r="F562" s="565">
        <v>45</v>
      </c>
      <c r="G562" s="565">
        <v>45</v>
      </c>
      <c r="H562" s="565">
        <v>45</v>
      </c>
      <c r="I562" s="565">
        <v>45</v>
      </c>
      <c r="J562" s="520">
        <f t="shared" si="211"/>
        <v>125</v>
      </c>
      <c r="K562" s="520">
        <f t="shared" si="212"/>
        <v>100</v>
      </c>
      <c r="L562" s="376"/>
      <c r="M562" s="369"/>
    </row>
    <row r="563" spans="1:13" s="338" customFormat="1">
      <c r="A563" s="367">
        <v>4</v>
      </c>
      <c r="B563" s="379" t="s">
        <v>816</v>
      </c>
      <c r="C563" s="508"/>
      <c r="D563" s="509"/>
      <c r="E563" s="516"/>
      <c r="F563" s="516"/>
      <c r="G563" s="516"/>
      <c r="H563" s="516"/>
      <c r="I563" s="517"/>
      <c r="J563" s="520">
        <f t="shared" si="211"/>
        <v>0</v>
      </c>
      <c r="K563" s="520">
        <f t="shared" si="212"/>
        <v>0</v>
      </c>
      <c r="L563" s="376"/>
      <c r="M563" s="369"/>
    </row>
    <row r="564" spans="1:13" s="337" customFormat="1">
      <c r="A564" s="370"/>
      <c r="B564" s="364" t="s">
        <v>817</v>
      </c>
      <c r="C564" s="363" t="s">
        <v>566</v>
      </c>
      <c r="D564" s="500">
        <v>1</v>
      </c>
      <c r="E564" s="406">
        <v>1</v>
      </c>
      <c r="F564" s="511">
        <v>1</v>
      </c>
      <c r="G564" s="511">
        <v>1</v>
      </c>
      <c r="H564" s="511">
        <v>1</v>
      </c>
      <c r="I564" s="511">
        <v>1</v>
      </c>
      <c r="J564" s="501">
        <f t="shared" si="211"/>
        <v>100</v>
      </c>
      <c r="K564" s="501">
        <f t="shared" si="212"/>
        <v>100</v>
      </c>
      <c r="L564" s="365"/>
      <c r="M564" s="366"/>
    </row>
    <row r="565" spans="1:13" s="337" customFormat="1">
      <c r="A565" s="370"/>
      <c r="B565" s="364" t="s">
        <v>818</v>
      </c>
      <c r="C565" s="363" t="s">
        <v>551</v>
      </c>
      <c r="D565" s="500">
        <v>8</v>
      </c>
      <c r="E565" s="406">
        <v>8</v>
      </c>
      <c r="F565" s="511">
        <v>8</v>
      </c>
      <c r="G565" s="511">
        <v>8</v>
      </c>
      <c r="H565" s="511">
        <v>8</v>
      </c>
      <c r="I565" s="511">
        <v>8</v>
      </c>
      <c r="J565" s="501">
        <f t="shared" si="211"/>
        <v>100</v>
      </c>
      <c r="K565" s="501">
        <f t="shared" si="212"/>
        <v>100</v>
      </c>
      <c r="L565" s="365"/>
      <c r="M565" s="366"/>
    </row>
    <row r="566" spans="1:13" s="568" customFormat="1">
      <c r="A566" s="560" t="s">
        <v>881</v>
      </c>
      <c r="B566" s="561" t="str">
        <f>UPPER("Thông tin - Truyền thông")</f>
        <v>THÔNG TIN - TRUYỀN THÔNG</v>
      </c>
      <c r="C566" s="560"/>
      <c r="D566" s="517"/>
      <c r="E566" s="517"/>
      <c r="F566" s="517"/>
      <c r="G566" s="517"/>
      <c r="H566" s="517"/>
      <c r="I566" s="517"/>
      <c r="J566" s="520">
        <f t="shared" si="211"/>
        <v>0</v>
      </c>
      <c r="K566" s="520">
        <f t="shared" si="212"/>
        <v>0</v>
      </c>
      <c r="L566" s="376"/>
      <c r="M566" s="560"/>
    </row>
    <row r="567" spans="1:13" s="337" customFormat="1">
      <c r="A567" s="788">
        <v>1</v>
      </c>
      <c r="B567" s="789" t="s">
        <v>568</v>
      </c>
      <c r="C567" s="790"/>
      <c r="D567" s="791"/>
      <c r="E567" s="407"/>
      <c r="F567" s="407"/>
      <c r="G567" s="407"/>
      <c r="H567" s="407"/>
      <c r="I567" s="407"/>
      <c r="J567" s="520">
        <f t="shared" si="211"/>
        <v>0</v>
      </c>
      <c r="K567" s="520">
        <f t="shared" si="212"/>
        <v>0</v>
      </c>
      <c r="L567" s="365"/>
      <c r="M567" s="366"/>
    </row>
    <row r="568" spans="1:13" s="337" customFormat="1">
      <c r="A568" s="790"/>
      <c r="B568" s="792" t="s">
        <v>819</v>
      </c>
      <c r="C568" s="790"/>
      <c r="D568" s="791"/>
      <c r="E568" s="407"/>
      <c r="F568" s="407"/>
      <c r="G568" s="407"/>
      <c r="H568" s="407"/>
      <c r="I568" s="407"/>
      <c r="J568" s="501">
        <f t="shared" si="211"/>
        <v>0</v>
      </c>
      <c r="K568" s="501">
        <f t="shared" si="212"/>
        <v>0</v>
      </c>
      <c r="L568" s="365"/>
      <c r="M568" s="366"/>
    </row>
    <row r="569" spans="1:13" s="337" customFormat="1">
      <c r="A569" s="790"/>
      <c r="B569" s="793" t="s">
        <v>570</v>
      </c>
      <c r="C569" s="790" t="s">
        <v>571</v>
      </c>
      <c r="D569" s="791"/>
      <c r="E569" s="407"/>
      <c r="F569" s="407"/>
      <c r="G569" s="407"/>
      <c r="H569" s="407"/>
      <c r="I569" s="407"/>
      <c r="J569" s="501">
        <f t="shared" ref="J569:J601" si="213">IF(LEN(D569)=0,0,G569/D569*100)</f>
        <v>0</v>
      </c>
      <c r="K569" s="501">
        <f t="shared" ref="K569:K601" si="214">IF(LEN(E569)=0,0,G569/E569*100)</f>
        <v>0</v>
      </c>
      <c r="L569" s="365"/>
      <c r="M569" s="366"/>
    </row>
    <row r="570" spans="1:13" s="337" customFormat="1">
      <c r="A570" s="790"/>
      <c r="B570" s="793" t="s">
        <v>572</v>
      </c>
      <c r="C570" s="790" t="s">
        <v>571</v>
      </c>
      <c r="D570" s="791">
        <v>1</v>
      </c>
      <c r="E570" s="406">
        <v>1</v>
      </c>
      <c r="F570" s="628">
        <v>1</v>
      </c>
      <c r="G570" s="628">
        <v>1</v>
      </c>
      <c r="H570" s="628">
        <v>1</v>
      </c>
      <c r="I570" s="628">
        <v>1</v>
      </c>
      <c r="J570" s="501">
        <f t="shared" si="213"/>
        <v>100</v>
      </c>
      <c r="K570" s="501">
        <f t="shared" si="214"/>
        <v>100</v>
      </c>
      <c r="L570" s="365"/>
      <c r="M570" s="366"/>
    </row>
    <row r="571" spans="1:13" s="337" customFormat="1">
      <c r="A571" s="790"/>
      <c r="B571" s="793" t="s">
        <v>573</v>
      </c>
      <c r="C571" s="790" t="s">
        <v>571</v>
      </c>
      <c r="D571" s="791"/>
      <c r="E571" s="406"/>
      <c r="F571" s="406"/>
      <c r="G571" s="406"/>
      <c r="H571" s="406"/>
      <c r="I571" s="406"/>
      <c r="J571" s="501">
        <f t="shared" si="213"/>
        <v>0</v>
      </c>
      <c r="K571" s="501">
        <f t="shared" si="214"/>
        <v>0</v>
      </c>
      <c r="L571" s="365"/>
      <c r="M571" s="366"/>
    </row>
    <row r="572" spans="1:13" s="337" customFormat="1">
      <c r="A572" s="790"/>
      <c r="B572" s="794" t="s">
        <v>820</v>
      </c>
      <c r="C572" s="790" t="s">
        <v>575</v>
      </c>
      <c r="D572" s="791">
        <v>4</v>
      </c>
      <c r="E572" s="406">
        <v>4</v>
      </c>
      <c r="F572" s="628">
        <v>4</v>
      </c>
      <c r="G572" s="628">
        <v>4</v>
      </c>
      <c r="H572" s="628">
        <v>4</v>
      </c>
      <c r="I572" s="628">
        <v>4</v>
      </c>
      <c r="J572" s="501">
        <f t="shared" si="213"/>
        <v>100</v>
      </c>
      <c r="K572" s="501">
        <f t="shared" si="214"/>
        <v>100</v>
      </c>
      <c r="L572" s="365"/>
      <c r="M572" s="366"/>
    </row>
    <row r="573" spans="1:13" s="337" customFormat="1">
      <c r="A573" s="788">
        <v>2</v>
      </c>
      <c r="B573" s="789" t="s">
        <v>576</v>
      </c>
      <c r="C573" s="790"/>
      <c r="D573" s="791"/>
      <c r="E573" s="407"/>
      <c r="F573" s="407"/>
      <c r="G573" s="407"/>
      <c r="H573" s="407"/>
      <c r="I573" s="407"/>
      <c r="J573" s="520">
        <f t="shared" si="213"/>
        <v>0</v>
      </c>
      <c r="K573" s="520">
        <f t="shared" si="214"/>
        <v>0</v>
      </c>
      <c r="L573" s="365"/>
      <c r="M573" s="366"/>
    </row>
    <row r="574" spans="1:13" s="337" customFormat="1">
      <c r="A574" s="790"/>
      <c r="B574" s="792" t="s">
        <v>821</v>
      </c>
      <c r="C574" s="790" t="s">
        <v>408</v>
      </c>
      <c r="D574" s="791"/>
      <c r="E574" s="406">
        <v>150</v>
      </c>
      <c r="F574" s="629"/>
      <c r="G574" s="629"/>
      <c r="H574" s="629"/>
      <c r="I574" s="629">
        <v>150</v>
      </c>
      <c r="J574" s="501">
        <f t="shared" si="213"/>
        <v>0</v>
      </c>
      <c r="K574" s="501">
        <f t="shared" si="214"/>
        <v>0</v>
      </c>
      <c r="L574" s="365"/>
      <c r="M574" s="366"/>
    </row>
    <row r="575" spans="1:13" s="337" customFormat="1">
      <c r="A575" s="790"/>
      <c r="B575" s="794" t="s">
        <v>822</v>
      </c>
      <c r="C575" s="790" t="s">
        <v>579</v>
      </c>
      <c r="D575" s="791"/>
      <c r="E575" s="406">
        <v>52700</v>
      </c>
      <c r="F575" s="628">
        <v>51100</v>
      </c>
      <c r="G575" s="628">
        <v>51100</v>
      </c>
      <c r="H575" s="628">
        <v>51100</v>
      </c>
      <c r="I575" s="628">
        <v>52700</v>
      </c>
      <c r="J575" s="501">
        <f t="shared" si="213"/>
        <v>0</v>
      </c>
      <c r="K575" s="501">
        <f t="shared" si="214"/>
        <v>96.963946869070199</v>
      </c>
      <c r="L575" s="365"/>
      <c r="M575" s="366"/>
    </row>
    <row r="576" spans="1:13" s="337" customFormat="1">
      <c r="A576" s="790"/>
      <c r="B576" s="794" t="s">
        <v>823</v>
      </c>
      <c r="C576" s="790" t="s">
        <v>579</v>
      </c>
      <c r="D576" s="791"/>
      <c r="E576" s="406"/>
      <c r="F576" s="406"/>
      <c r="G576" s="406"/>
      <c r="H576" s="406"/>
      <c r="I576" s="406"/>
      <c r="J576" s="501">
        <f t="shared" si="213"/>
        <v>0</v>
      </c>
      <c r="K576" s="501">
        <f t="shared" si="214"/>
        <v>0</v>
      </c>
      <c r="L576" s="365"/>
      <c r="M576" s="366"/>
    </row>
    <row r="577" spans="1:13" s="337" customFormat="1">
      <c r="A577" s="790"/>
      <c r="B577" s="794" t="s">
        <v>824</v>
      </c>
      <c r="C577" s="790" t="s">
        <v>579</v>
      </c>
      <c r="D577" s="791"/>
      <c r="E577" s="406">
        <v>2275</v>
      </c>
      <c r="F577" s="406">
        <v>2100</v>
      </c>
      <c r="G577" s="406">
        <v>2100</v>
      </c>
      <c r="H577" s="406">
        <v>2100</v>
      </c>
      <c r="I577" s="406">
        <v>2275</v>
      </c>
      <c r="J577" s="501">
        <f t="shared" si="213"/>
        <v>0</v>
      </c>
      <c r="K577" s="501">
        <f t="shared" si="214"/>
        <v>92.307692307692307</v>
      </c>
      <c r="L577" s="365"/>
      <c r="M577" s="366"/>
    </row>
    <row r="578" spans="1:13" s="337" customFormat="1">
      <c r="A578" s="790"/>
      <c r="B578" s="794" t="s">
        <v>825</v>
      </c>
      <c r="C578" s="790" t="s">
        <v>72</v>
      </c>
      <c r="D578" s="791">
        <v>12</v>
      </c>
      <c r="E578" s="406">
        <v>12</v>
      </c>
      <c r="F578" s="406">
        <v>12</v>
      </c>
      <c r="G578" s="406">
        <v>12</v>
      </c>
      <c r="H578" s="406">
        <v>12</v>
      </c>
      <c r="I578" s="406">
        <v>12</v>
      </c>
      <c r="J578" s="501">
        <f t="shared" si="213"/>
        <v>100</v>
      </c>
      <c r="K578" s="501">
        <f t="shared" si="214"/>
        <v>100</v>
      </c>
      <c r="L578" s="365"/>
      <c r="M578" s="366"/>
    </row>
    <row r="579" spans="1:13" s="342" customFormat="1">
      <c r="A579" s="360" t="s">
        <v>882</v>
      </c>
      <c r="B579" s="361" t="s">
        <v>883</v>
      </c>
      <c r="C579" s="360"/>
      <c r="D579" s="401"/>
      <c r="E579" s="401"/>
      <c r="F579" s="401"/>
      <c r="G579" s="401"/>
      <c r="H579" s="401"/>
      <c r="I579" s="401"/>
      <c r="J579" s="436">
        <f t="shared" si="213"/>
        <v>0</v>
      </c>
      <c r="K579" s="436">
        <f t="shared" si="214"/>
        <v>0</v>
      </c>
      <c r="L579" s="387"/>
      <c r="M579" s="362"/>
    </row>
    <row r="580" spans="1:13" s="338" customFormat="1">
      <c r="A580" s="606" t="s">
        <v>6</v>
      </c>
      <c r="B580" s="534" t="str">
        <f>UPPER("Chỉ tiêu hoạt động")</f>
        <v>CHỈ TIÊU HOẠT ĐỘNG</v>
      </c>
      <c r="C580" s="606"/>
      <c r="D580" s="795"/>
      <c r="E580" s="517"/>
      <c r="F580" s="517"/>
      <c r="G580" s="517"/>
      <c r="H580" s="517"/>
      <c r="I580" s="517"/>
      <c r="J580" s="520">
        <f t="shared" si="213"/>
        <v>0</v>
      </c>
      <c r="K580" s="520">
        <f t="shared" si="214"/>
        <v>0</v>
      </c>
      <c r="L580" s="376"/>
      <c r="M580" s="369"/>
    </row>
    <row r="581" spans="1:13" s="338" customFormat="1">
      <c r="A581" s="606">
        <v>1</v>
      </c>
      <c r="B581" s="534" t="s">
        <v>627</v>
      </c>
      <c r="C581" s="606" t="s">
        <v>631</v>
      </c>
      <c r="D581" s="519">
        <v>7310</v>
      </c>
      <c r="E581" s="405">
        <f>E584</f>
        <v>13185</v>
      </c>
      <c r="F581" s="405">
        <f t="shared" ref="F581" si="215">F584</f>
        <v>6595</v>
      </c>
      <c r="G581" s="405">
        <f t="shared" ref="G581:I581" si="216">G584</f>
        <v>9180</v>
      </c>
      <c r="H581" s="405">
        <f t="shared" si="216"/>
        <v>8895</v>
      </c>
      <c r="I581" s="405">
        <f t="shared" si="216"/>
        <v>13185</v>
      </c>
      <c r="J581" s="520">
        <f t="shared" si="213"/>
        <v>125.58139534883721</v>
      </c>
      <c r="K581" s="520">
        <f t="shared" si="214"/>
        <v>69.6245733788396</v>
      </c>
      <c r="L581" s="376"/>
      <c r="M581" s="369"/>
    </row>
    <row r="582" spans="1:13" s="337" customFormat="1">
      <c r="A582" s="607"/>
      <c r="B582" s="608" t="s">
        <v>418</v>
      </c>
      <c r="C582" s="607"/>
      <c r="D582" s="609"/>
      <c r="E582" s="406"/>
      <c r="F582" s="406"/>
      <c r="G582" s="406"/>
      <c r="H582" s="406"/>
      <c r="I582" s="407"/>
      <c r="J582" s="501">
        <f t="shared" si="213"/>
        <v>0</v>
      </c>
      <c r="K582" s="501">
        <f t="shared" si="214"/>
        <v>0</v>
      </c>
      <c r="L582" s="365"/>
      <c r="M582" s="366"/>
    </row>
    <row r="583" spans="1:13" s="337" customFormat="1">
      <c r="A583" s="607"/>
      <c r="B583" s="610" t="s">
        <v>826</v>
      </c>
      <c r="C583" s="607" t="s">
        <v>628</v>
      </c>
      <c r="D583" s="609"/>
      <c r="E583" s="406"/>
      <c r="F583" s="406"/>
      <c r="G583" s="406"/>
      <c r="H583" s="406"/>
      <c r="I583" s="407"/>
      <c r="J583" s="501">
        <f t="shared" si="213"/>
        <v>0</v>
      </c>
      <c r="K583" s="501">
        <f t="shared" si="214"/>
        <v>0</v>
      </c>
      <c r="L583" s="365"/>
      <c r="M583" s="366"/>
    </row>
    <row r="584" spans="1:13" s="337" customFormat="1">
      <c r="A584" s="607"/>
      <c r="B584" s="610" t="s">
        <v>827</v>
      </c>
      <c r="C584" s="607" t="s">
        <v>628</v>
      </c>
      <c r="D584" s="500">
        <v>7310</v>
      </c>
      <c r="E584" s="406">
        <v>13185</v>
      </c>
      <c r="F584" s="611">
        <v>6595</v>
      </c>
      <c r="G584" s="611">
        <v>9180</v>
      </c>
      <c r="H584" s="611">
        <v>8895</v>
      </c>
      <c r="I584" s="421">
        <v>13185</v>
      </c>
      <c r="J584" s="501">
        <f t="shared" si="213"/>
        <v>125.58139534883721</v>
      </c>
      <c r="K584" s="501">
        <f t="shared" si="214"/>
        <v>69.6245733788396</v>
      </c>
      <c r="L584" s="365"/>
      <c r="M584" s="366"/>
    </row>
    <row r="585" spans="1:13" s="337" customFormat="1">
      <c r="A585" s="607" t="s">
        <v>231</v>
      </c>
      <c r="B585" s="612" t="s">
        <v>863</v>
      </c>
      <c r="C585" s="607" t="s">
        <v>628</v>
      </c>
      <c r="D585" s="500">
        <f>D587+D588</f>
        <v>108</v>
      </c>
      <c r="E585" s="500">
        <f t="shared" ref="E585:I585" si="217">E587+E588</f>
        <v>144</v>
      </c>
      <c r="F585" s="500">
        <f t="shared" si="217"/>
        <v>136</v>
      </c>
      <c r="G585" s="500">
        <f t="shared" si="217"/>
        <v>109</v>
      </c>
      <c r="H585" s="611">
        <v>103</v>
      </c>
      <c r="I585" s="500">
        <f t="shared" si="217"/>
        <v>144</v>
      </c>
      <c r="J585" s="501">
        <f t="shared" si="213"/>
        <v>100.92592592592592</v>
      </c>
      <c r="K585" s="501">
        <f t="shared" si="214"/>
        <v>75.694444444444443</v>
      </c>
      <c r="L585" s="365"/>
      <c r="M585" s="366"/>
    </row>
    <row r="586" spans="1:13" s="337" customFormat="1">
      <c r="A586" s="607"/>
      <c r="B586" s="608" t="s">
        <v>418</v>
      </c>
      <c r="C586" s="607"/>
      <c r="D586" s="609"/>
      <c r="E586" s="406"/>
      <c r="F586" s="406"/>
      <c r="G586" s="406"/>
      <c r="H586" s="611"/>
      <c r="I586" s="406"/>
      <c r="J586" s="501">
        <f t="shared" si="213"/>
        <v>0</v>
      </c>
      <c r="K586" s="501">
        <f t="shared" si="214"/>
        <v>0</v>
      </c>
      <c r="L586" s="365"/>
      <c r="M586" s="366"/>
    </row>
    <row r="587" spans="1:13" s="337" customFormat="1">
      <c r="A587" s="607"/>
      <c r="B587" s="610" t="s">
        <v>826</v>
      </c>
      <c r="C587" s="607" t="s">
        <v>628</v>
      </c>
      <c r="D587" s="609"/>
      <c r="E587" s="406"/>
      <c r="F587" s="406"/>
      <c r="G587" s="406"/>
      <c r="H587" s="611"/>
      <c r="I587" s="406"/>
      <c r="J587" s="501">
        <f t="shared" si="213"/>
        <v>0</v>
      </c>
      <c r="K587" s="501">
        <f t="shared" si="214"/>
        <v>0</v>
      </c>
      <c r="L587" s="365"/>
      <c r="M587" s="366"/>
    </row>
    <row r="588" spans="1:13" s="337" customFormat="1">
      <c r="A588" s="607"/>
      <c r="B588" s="610" t="s">
        <v>827</v>
      </c>
      <c r="C588" s="607" t="s">
        <v>628</v>
      </c>
      <c r="D588" s="500">
        <v>108</v>
      </c>
      <c r="E588" s="406">
        <v>144</v>
      </c>
      <c r="F588" s="611">
        <v>136</v>
      </c>
      <c r="G588" s="611">
        <v>109</v>
      </c>
      <c r="H588" s="611">
        <v>103</v>
      </c>
      <c r="I588" s="421">
        <v>144</v>
      </c>
      <c r="J588" s="501">
        <f t="shared" si="213"/>
        <v>100.92592592592592</v>
      </c>
      <c r="K588" s="501">
        <f t="shared" si="214"/>
        <v>75.694444444444443</v>
      </c>
      <c r="L588" s="365"/>
      <c r="M588" s="366"/>
    </row>
    <row r="589" spans="1:13" s="337" customFormat="1">
      <c r="A589" s="607" t="s">
        <v>232</v>
      </c>
      <c r="B589" s="612" t="s">
        <v>828</v>
      </c>
      <c r="C589" s="607" t="s">
        <v>631</v>
      </c>
      <c r="D589" s="500">
        <f>D591+D592</f>
        <v>72</v>
      </c>
      <c r="E589" s="500">
        <f t="shared" ref="E589:I589" si="218">E591+E592</f>
        <v>70</v>
      </c>
      <c r="F589" s="500">
        <f t="shared" si="218"/>
        <v>35</v>
      </c>
      <c r="G589" s="500">
        <f t="shared" si="218"/>
        <v>50</v>
      </c>
      <c r="H589" s="611">
        <v>46</v>
      </c>
      <c r="I589" s="500">
        <f t="shared" si="218"/>
        <v>70</v>
      </c>
      <c r="J589" s="501">
        <f t="shared" si="213"/>
        <v>69.444444444444443</v>
      </c>
      <c r="K589" s="501">
        <f t="shared" si="214"/>
        <v>71.428571428571431</v>
      </c>
      <c r="L589" s="365"/>
      <c r="M589" s="366"/>
    </row>
    <row r="590" spans="1:13" s="337" customFormat="1">
      <c r="A590" s="607"/>
      <c r="B590" s="608" t="s">
        <v>418</v>
      </c>
      <c r="C590" s="607"/>
      <c r="D590" s="609"/>
      <c r="E590" s="403"/>
      <c r="F590" s="403"/>
      <c r="G590" s="403"/>
      <c r="H590" s="403"/>
      <c r="I590" s="407"/>
      <c r="J590" s="501">
        <f t="shared" si="213"/>
        <v>0</v>
      </c>
      <c r="K590" s="501">
        <f t="shared" si="214"/>
        <v>0</v>
      </c>
      <c r="L590" s="365"/>
      <c r="M590" s="366"/>
    </row>
    <row r="591" spans="1:13" s="337" customFormat="1">
      <c r="A591" s="607"/>
      <c r="B591" s="610" t="s">
        <v>826</v>
      </c>
      <c r="C591" s="607" t="s">
        <v>628</v>
      </c>
      <c r="D591" s="609"/>
      <c r="E591" s="403"/>
      <c r="F591" s="403"/>
      <c r="G591" s="403"/>
      <c r="H591" s="403"/>
      <c r="I591" s="407"/>
      <c r="J591" s="501">
        <f t="shared" si="213"/>
        <v>0</v>
      </c>
      <c r="K591" s="501">
        <f t="shared" si="214"/>
        <v>0</v>
      </c>
      <c r="L591" s="365"/>
      <c r="M591" s="366"/>
    </row>
    <row r="592" spans="1:13" s="337" customFormat="1">
      <c r="A592" s="607"/>
      <c r="B592" s="610" t="s">
        <v>829</v>
      </c>
      <c r="C592" s="607" t="s">
        <v>628</v>
      </c>
      <c r="D592" s="500">
        <v>72</v>
      </c>
      <c r="E592" s="406">
        <v>70</v>
      </c>
      <c r="F592" s="406">
        <v>35</v>
      </c>
      <c r="G592" s="406">
        <v>50</v>
      </c>
      <c r="H592" s="611">
        <v>46</v>
      </c>
      <c r="I592" s="406">
        <v>70</v>
      </c>
      <c r="J592" s="501">
        <f t="shared" si="213"/>
        <v>69.444444444444443</v>
      </c>
      <c r="K592" s="501">
        <f t="shared" si="214"/>
        <v>71.428571428571431</v>
      </c>
      <c r="L592" s="365"/>
      <c r="M592" s="366"/>
    </row>
    <row r="593" spans="1:13" s="338" customFormat="1">
      <c r="A593" s="606">
        <v>2</v>
      </c>
      <c r="B593" s="534" t="s">
        <v>629</v>
      </c>
      <c r="C593" s="606" t="s">
        <v>631</v>
      </c>
      <c r="D593" s="405">
        <f t="shared" ref="D593:E593" si="219">D594+D595</f>
        <v>7310</v>
      </c>
      <c r="E593" s="405">
        <f t="shared" si="219"/>
        <v>13185</v>
      </c>
      <c r="F593" s="405">
        <f t="shared" ref="F593" si="220">F594+F595</f>
        <v>6154</v>
      </c>
      <c r="G593" s="405">
        <f t="shared" ref="G593" si="221">G594+G595</f>
        <v>9180</v>
      </c>
      <c r="H593" s="888">
        <v>8895</v>
      </c>
      <c r="I593" s="405">
        <f t="shared" ref="I593" si="222">I594+I595</f>
        <v>13185</v>
      </c>
      <c r="J593" s="520">
        <f t="shared" si="213"/>
        <v>125.58139534883721</v>
      </c>
      <c r="K593" s="520">
        <f t="shared" si="214"/>
        <v>69.6245733788396</v>
      </c>
      <c r="L593" s="376"/>
      <c r="M593" s="369"/>
    </row>
    <row r="594" spans="1:13" s="337" customFormat="1">
      <c r="A594" s="607"/>
      <c r="B594" s="610" t="s">
        <v>830</v>
      </c>
      <c r="C594" s="607" t="s">
        <v>631</v>
      </c>
      <c r="D594" s="609"/>
      <c r="E594" s="406"/>
      <c r="F594" s="406"/>
      <c r="G594" s="406"/>
      <c r="H594" s="611"/>
      <c r="I594" s="406"/>
      <c r="J594" s="501">
        <f t="shared" si="213"/>
        <v>0</v>
      </c>
      <c r="K594" s="501">
        <f t="shared" si="214"/>
        <v>0</v>
      </c>
      <c r="L594" s="365"/>
      <c r="M594" s="366"/>
    </row>
    <row r="595" spans="1:13" s="337" customFormat="1">
      <c r="A595" s="607"/>
      <c r="B595" s="610" t="s">
        <v>831</v>
      </c>
      <c r="C595" s="607" t="s">
        <v>631</v>
      </c>
      <c r="D595" s="500">
        <v>7310</v>
      </c>
      <c r="E595" s="406">
        <v>13185</v>
      </c>
      <c r="F595" s="406">
        <v>6154</v>
      </c>
      <c r="G595" s="406">
        <v>9180</v>
      </c>
      <c r="H595" s="611">
        <v>8895</v>
      </c>
      <c r="I595" s="406">
        <v>13185</v>
      </c>
      <c r="J595" s="501">
        <f t="shared" si="213"/>
        <v>125.58139534883721</v>
      </c>
      <c r="K595" s="501">
        <f t="shared" si="214"/>
        <v>69.6245733788396</v>
      </c>
      <c r="L595" s="365"/>
      <c r="M595" s="366"/>
    </row>
    <row r="596" spans="1:13" s="338" customFormat="1">
      <c r="A596" s="606">
        <v>3</v>
      </c>
      <c r="B596" s="534" t="s">
        <v>832</v>
      </c>
      <c r="C596" s="606" t="s">
        <v>631</v>
      </c>
      <c r="D596" s="519">
        <f>D597+D598</f>
        <v>14302</v>
      </c>
      <c r="E596" s="519">
        <f t="shared" ref="E596:I596" si="223">E597+E598</f>
        <v>24222</v>
      </c>
      <c r="F596" s="519">
        <f t="shared" si="223"/>
        <v>9593</v>
      </c>
      <c r="G596" s="519">
        <f t="shared" si="223"/>
        <v>14310</v>
      </c>
      <c r="H596" s="888">
        <v>13800</v>
      </c>
      <c r="I596" s="519">
        <f t="shared" si="223"/>
        <v>24222</v>
      </c>
      <c r="J596" s="520">
        <f t="shared" si="213"/>
        <v>100.05593623269473</v>
      </c>
      <c r="K596" s="520">
        <f t="shared" si="214"/>
        <v>59.078523656180337</v>
      </c>
      <c r="L596" s="376"/>
      <c r="M596" s="369"/>
    </row>
    <row r="597" spans="1:13" s="337" customFormat="1">
      <c r="A597" s="607"/>
      <c r="B597" s="610" t="s">
        <v>833</v>
      </c>
      <c r="C597" s="607"/>
      <c r="D597" s="609"/>
      <c r="E597" s="406"/>
      <c r="F597" s="406"/>
      <c r="G597" s="406"/>
      <c r="H597" s="611"/>
      <c r="I597" s="406"/>
      <c r="J597" s="501">
        <f t="shared" si="213"/>
        <v>0</v>
      </c>
      <c r="K597" s="501">
        <f t="shared" si="214"/>
        <v>0</v>
      </c>
      <c r="L597" s="365"/>
      <c r="M597" s="366"/>
    </row>
    <row r="598" spans="1:13" s="337" customFormat="1">
      <c r="A598" s="607"/>
      <c r="B598" s="610" t="s">
        <v>834</v>
      </c>
      <c r="C598" s="607" t="s">
        <v>631</v>
      </c>
      <c r="D598" s="500">
        <v>14302</v>
      </c>
      <c r="E598" s="406">
        <v>24222</v>
      </c>
      <c r="F598" s="406">
        <v>9593</v>
      </c>
      <c r="G598" s="406">
        <v>14310</v>
      </c>
      <c r="H598" s="611">
        <v>13800</v>
      </c>
      <c r="I598" s="406">
        <v>24222</v>
      </c>
      <c r="J598" s="501">
        <f t="shared" si="213"/>
        <v>100.05593623269473</v>
      </c>
      <c r="K598" s="501">
        <f t="shared" si="214"/>
        <v>59.078523656180337</v>
      </c>
      <c r="L598" s="365"/>
      <c r="M598" s="366"/>
    </row>
    <row r="599" spans="1:13" s="338" customFormat="1">
      <c r="A599" s="606" t="s">
        <v>52</v>
      </c>
      <c r="B599" s="613" t="s">
        <v>933</v>
      </c>
      <c r="C599" s="614"/>
      <c r="D599" s="615"/>
      <c r="E599" s="516"/>
      <c r="F599" s="516"/>
      <c r="G599" s="516"/>
      <c r="H599" s="516"/>
      <c r="I599" s="517"/>
      <c r="J599" s="520">
        <f t="shared" si="213"/>
        <v>0</v>
      </c>
      <c r="K599" s="520">
        <f t="shared" si="214"/>
        <v>0</v>
      </c>
      <c r="L599" s="376"/>
      <c r="M599" s="369"/>
    </row>
    <row r="600" spans="1:13" s="338" customFormat="1">
      <c r="A600" s="606">
        <v>1</v>
      </c>
      <c r="B600" s="534" t="s">
        <v>630</v>
      </c>
      <c r="C600" s="606" t="s">
        <v>408</v>
      </c>
      <c r="D600" s="519">
        <v>2</v>
      </c>
      <c r="E600" s="405">
        <v>2</v>
      </c>
      <c r="F600" s="405">
        <v>2</v>
      </c>
      <c r="G600" s="405">
        <v>2</v>
      </c>
      <c r="H600" s="405">
        <v>2</v>
      </c>
      <c r="I600" s="405">
        <v>2</v>
      </c>
      <c r="J600" s="520">
        <f t="shared" si="213"/>
        <v>100</v>
      </c>
      <c r="K600" s="520">
        <f t="shared" si="214"/>
        <v>100</v>
      </c>
      <c r="L600" s="376"/>
      <c r="M600" s="369"/>
    </row>
    <row r="601" spans="1:13" s="338" customFormat="1">
      <c r="A601" s="606">
        <v>2</v>
      </c>
      <c r="B601" s="534" t="s">
        <v>632</v>
      </c>
      <c r="C601" s="606" t="str">
        <f>+C600</f>
        <v>Trạm</v>
      </c>
      <c r="D601" s="519">
        <v>2</v>
      </c>
      <c r="E601" s="405">
        <v>2</v>
      </c>
      <c r="F601" s="405">
        <v>2</v>
      </c>
      <c r="G601" s="405">
        <v>2</v>
      </c>
      <c r="H601" s="405">
        <v>2</v>
      </c>
      <c r="I601" s="405">
        <v>2</v>
      </c>
      <c r="J601" s="520">
        <f t="shared" si="213"/>
        <v>100</v>
      </c>
      <c r="K601" s="520">
        <f t="shared" si="214"/>
        <v>100</v>
      </c>
      <c r="L601" s="376"/>
      <c r="M601" s="369"/>
    </row>
    <row r="602" spans="1:13" s="338" customFormat="1">
      <c r="A602" s="616">
        <v>3</v>
      </c>
      <c r="B602" s="534" t="s">
        <v>633</v>
      </c>
      <c r="C602" s="606" t="str">
        <f>+C601</f>
        <v>Trạm</v>
      </c>
      <c r="D602" s="519">
        <v>1</v>
      </c>
      <c r="E602" s="405">
        <v>1</v>
      </c>
      <c r="F602" s="405">
        <v>1</v>
      </c>
      <c r="G602" s="405">
        <v>1</v>
      </c>
      <c r="H602" s="405">
        <v>1</v>
      </c>
      <c r="I602" s="405">
        <v>1</v>
      </c>
      <c r="J602" s="520">
        <f t="shared" ref="J602:J603" si="224">IF(LEN(D602)=0,0,G602/D602*100)</f>
        <v>100</v>
      </c>
      <c r="K602" s="520">
        <f t="shared" ref="K602:K603" si="225">IF(LEN(E602)=0,0,G602/E602*100)</f>
        <v>100</v>
      </c>
      <c r="L602" s="376"/>
      <c r="M602" s="369"/>
    </row>
    <row r="603" spans="1:13" s="338" customFormat="1">
      <c r="A603" s="796">
        <v>4</v>
      </c>
      <c r="B603" s="797" t="s">
        <v>634</v>
      </c>
      <c r="C603" s="798" t="str">
        <f>+C602</f>
        <v>Trạm</v>
      </c>
      <c r="D603" s="799">
        <v>1</v>
      </c>
      <c r="E603" s="630">
        <v>1</v>
      </c>
      <c r="F603" s="630">
        <v>1</v>
      </c>
      <c r="G603" s="630">
        <v>1</v>
      </c>
      <c r="H603" s="630">
        <v>1</v>
      </c>
      <c r="I603" s="630">
        <v>1</v>
      </c>
      <c r="J603" s="800">
        <f t="shared" si="224"/>
        <v>100</v>
      </c>
      <c r="K603" s="800">
        <f t="shared" si="225"/>
        <v>100</v>
      </c>
      <c r="L603" s="801"/>
      <c r="M603" s="802"/>
    </row>
  </sheetData>
  <mergeCells count="17">
    <mergeCell ref="A1:B1"/>
    <mergeCell ref="I4:I5"/>
    <mergeCell ref="L3:L5"/>
    <mergeCell ref="E4:E5"/>
    <mergeCell ref="D3:D5"/>
    <mergeCell ref="J3:K3"/>
    <mergeCell ref="F4:F5"/>
    <mergeCell ref="H4:H5"/>
    <mergeCell ref="M3:M5"/>
    <mergeCell ref="A2:M2"/>
    <mergeCell ref="A3:A5"/>
    <mergeCell ref="B3:B5"/>
    <mergeCell ref="C3:C5"/>
    <mergeCell ref="E3:I3"/>
    <mergeCell ref="G4:G5"/>
    <mergeCell ref="J4:J5"/>
    <mergeCell ref="K4:K5"/>
  </mergeCells>
  <pageMargins left="1.03" right="0.196850393700787" top="0.55000000000000004" bottom="0.67" header="0.45" footer="0.35"/>
  <pageSetup paperSize="8" scale="80" fitToHeight="0" orientation="landscape" r:id="rId1"/>
  <headerFooter>
    <oddFooter>Page &amp;P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75"/>
  <sheetViews>
    <sheetView workbookViewId="0">
      <pane ySplit="5" topLeftCell="A40" activePane="bottomLeft" state="frozen"/>
      <selection pane="bottomLeft" activeCell="K52" sqref="K52"/>
    </sheetView>
  </sheetViews>
  <sheetFormatPr defaultRowHeight="12.75"/>
  <cols>
    <col min="1" max="1" width="3.85546875" style="634" customWidth="1"/>
    <col min="2" max="2" width="33.140625" style="634" customWidth="1"/>
    <col min="3" max="3" width="12.28515625" style="634" customWidth="1"/>
    <col min="4" max="4" width="9" style="634" hidden="1" customWidth="1"/>
    <col min="5" max="5" width="8.85546875" style="634" hidden="1" customWidth="1"/>
    <col min="6" max="6" width="7.85546875" style="634" customWidth="1"/>
    <col min="7" max="7" width="0.5703125" style="634" hidden="1" customWidth="1"/>
    <col min="8" max="8" width="8.140625" style="634" customWidth="1"/>
    <col min="9" max="10" width="8.85546875" style="634" customWidth="1"/>
    <col min="11" max="11" width="8.85546875" style="659" customWidth="1"/>
    <col min="12" max="12" width="8.7109375" style="634" hidden="1" customWidth="1"/>
    <col min="13" max="13" width="8.85546875" style="634" customWidth="1"/>
    <col min="14" max="14" width="9.140625" style="634" hidden="1" customWidth="1"/>
    <col min="15" max="15" width="8.42578125" style="634" hidden="1" customWidth="1"/>
    <col min="16" max="16" width="8.85546875" style="634" customWidth="1"/>
    <col min="17" max="17" width="8.7109375" style="634" customWidth="1"/>
    <col min="18" max="18" width="9.140625" style="634" customWidth="1"/>
    <col min="19" max="19" width="11.85546875" style="634" hidden="1" customWidth="1"/>
    <col min="20" max="20" width="8" style="634" hidden="1" customWidth="1"/>
    <col min="21" max="21" width="8.5703125" style="634" hidden="1" customWidth="1"/>
    <col min="22" max="22" width="14.5703125" style="634" customWidth="1"/>
    <col min="23" max="23" width="7.5703125" style="634" customWidth="1"/>
    <col min="24" max="24" width="10.5703125" style="634" customWidth="1"/>
    <col min="25" max="25" width="10.42578125" style="634" customWidth="1"/>
    <col min="26" max="26" width="9.140625" style="634" customWidth="1"/>
    <col min="27" max="27" width="7.5703125" style="634" customWidth="1"/>
    <col min="28" max="28" width="11.7109375" style="634" customWidth="1"/>
    <col min="29" max="29" width="11.5703125" style="634" bestFit="1" customWidth="1"/>
    <col min="30" max="30" width="13" style="634" customWidth="1"/>
    <col min="31" max="31" width="12.7109375" style="634" customWidth="1"/>
    <col min="32" max="32" width="13.7109375" style="634" customWidth="1"/>
    <col min="33" max="257" width="9.140625" style="634"/>
    <col min="258" max="258" width="3.85546875" style="634" customWidth="1"/>
    <col min="259" max="259" width="28.85546875" style="634" customWidth="1"/>
    <col min="260" max="260" width="12.28515625" style="634" customWidth="1"/>
    <col min="261" max="262" width="0" style="634" hidden="1" customWidth="1"/>
    <col min="263" max="263" width="7.7109375" style="634" customWidth="1"/>
    <col min="264" max="264" width="8.42578125" style="634" customWidth="1"/>
    <col min="265" max="265" width="8.140625" style="634" customWidth="1"/>
    <col min="266" max="266" width="8.85546875" style="634" customWidth="1"/>
    <col min="267" max="267" width="0" style="634" hidden="1" customWidth="1"/>
    <col min="268" max="268" width="8.7109375" style="634" customWidth="1"/>
    <col min="269" max="269" width="8.85546875" style="634" customWidth="1"/>
    <col min="270" max="270" width="0" style="634" hidden="1" customWidth="1"/>
    <col min="271" max="271" width="8.42578125" style="634" customWidth="1"/>
    <col min="272" max="272" width="8.140625" style="634" customWidth="1"/>
    <col min="273" max="273" width="7.5703125" style="634" customWidth="1"/>
    <col min="274" max="274" width="8.7109375" style="634" customWidth="1"/>
    <col min="275" max="275" width="0" style="634" hidden="1" customWidth="1"/>
    <col min="276" max="276" width="8" style="634" customWidth="1"/>
    <col min="277" max="277" width="0" style="634" hidden="1" customWidth="1"/>
    <col min="278" max="278" width="14.5703125" style="634" customWidth="1"/>
    <col min="279" max="279" width="7.5703125" style="634" customWidth="1"/>
    <col min="280" max="280" width="10.5703125" style="634" customWidth="1"/>
    <col min="281" max="281" width="10.42578125" style="634" customWidth="1"/>
    <col min="282" max="282" width="9.140625" style="634" customWidth="1"/>
    <col min="283" max="283" width="7.5703125" style="634" customWidth="1"/>
    <col min="284" max="284" width="11.7109375" style="634" customWidth="1"/>
    <col min="285" max="285" width="11.5703125" style="634" bestFit="1" customWidth="1"/>
    <col min="286" max="286" width="13" style="634" customWidth="1"/>
    <col min="287" max="287" width="12.7109375" style="634" customWidth="1"/>
    <col min="288" max="288" width="13.7109375" style="634" customWidth="1"/>
    <col min="289" max="513" width="9.140625" style="634"/>
    <col min="514" max="514" width="3.85546875" style="634" customWidth="1"/>
    <col min="515" max="515" width="28.85546875" style="634" customWidth="1"/>
    <col min="516" max="516" width="12.28515625" style="634" customWidth="1"/>
    <col min="517" max="518" width="0" style="634" hidden="1" customWidth="1"/>
    <col min="519" max="519" width="7.7109375" style="634" customWidth="1"/>
    <col min="520" max="520" width="8.42578125" style="634" customWidth="1"/>
    <col min="521" max="521" width="8.140625" style="634" customWidth="1"/>
    <col min="522" max="522" width="8.85546875" style="634" customWidth="1"/>
    <col min="523" max="523" width="0" style="634" hidden="1" customWidth="1"/>
    <col min="524" max="524" width="8.7109375" style="634" customWidth="1"/>
    <col min="525" max="525" width="8.85546875" style="634" customWidth="1"/>
    <col min="526" max="526" width="0" style="634" hidden="1" customWidth="1"/>
    <col min="527" max="527" width="8.42578125" style="634" customWidth="1"/>
    <col min="528" max="528" width="8.140625" style="634" customWidth="1"/>
    <col min="529" max="529" width="7.5703125" style="634" customWidth="1"/>
    <col min="530" max="530" width="8.7109375" style="634" customWidth="1"/>
    <col min="531" max="531" width="0" style="634" hidden="1" customWidth="1"/>
    <col min="532" max="532" width="8" style="634" customWidth="1"/>
    <col min="533" max="533" width="0" style="634" hidden="1" customWidth="1"/>
    <col min="534" max="534" width="14.5703125" style="634" customWidth="1"/>
    <col min="535" max="535" width="7.5703125" style="634" customWidth="1"/>
    <col min="536" max="536" width="10.5703125" style="634" customWidth="1"/>
    <col min="537" max="537" width="10.42578125" style="634" customWidth="1"/>
    <col min="538" max="538" width="9.140625" style="634" customWidth="1"/>
    <col min="539" max="539" width="7.5703125" style="634" customWidth="1"/>
    <col min="540" max="540" width="11.7109375" style="634" customWidth="1"/>
    <col min="541" max="541" width="11.5703125" style="634" bestFit="1" customWidth="1"/>
    <col min="542" max="542" width="13" style="634" customWidth="1"/>
    <col min="543" max="543" width="12.7109375" style="634" customWidth="1"/>
    <col min="544" max="544" width="13.7109375" style="634" customWidth="1"/>
    <col min="545" max="769" width="9.140625" style="634"/>
    <col min="770" max="770" width="3.85546875" style="634" customWidth="1"/>
    <col min="771" max="771" width="28.85546875" style="634" customWidth="1"/>
    <col min="772" max="772" width="12.28515625" style="634" customWidth="1"/>
    <col min="773" max="774" width="0" style="634" hidden="1" customWidth="1"/>
    <col min="775" max="775" width="7.7109375" style="634" customWidth="1"/>
    <col min="776" max="776" width="8.42578125" style="634" customWidth="1"/>
    <col min="777" max="777" width="8.140625" style="634" customWidth="1"/>
    <col min="778" max="778" width="8.85546875" style="634" customWidth="1"/>
    <col min="779" max="779" width="0" style="634" hidden="1" customWidth="1"/>
    <col min="780" max="780" width="8.7109375" style="634" customWidth="1"/>
    <col min="781" max="781" width="8.85546875" style="634" customWidth="1"/>
    <col min="782" max="782" width="0" style="634" hidden="1" customWidth="1"/>
    <col min="783" max="783" width="8.42578125" style="634" customWidth="1"/>
    <col min="784" max="784" width="8.140625" style="634" customWidth="1"/>
    <col min="785" max="785" width="7.5703125" style="634" customWidth="1"/>
    <col min="786" max="786" width="8.7109375" style="634" customWidth="1"/>
    <col min="787" max="787" width="0" style="634" hidden="1" customWidth="1"/>
    <col min="788" max="788" width="8" style="634" customWidth="1"/>
    <col min="789" max="789" width="0" style="634" hidden="1" customWidth="1"/>
    <col min="790" max="790" width="14.5703125" style="634" customWidth="1"/>
    <col min="791" max="791" width="7.5703125" style="634" customWidth="1"/>
    <col min="792" max="792" width="10.5703125" style="634" customWidth="1"/>
    <col min="793" max="793" width="10.42578125" style="634" customWidth="1"/>
    <col min="794" max="794" width="9.140625" style="634" customWidth="1"/>
    <col min="795" max="795" width="7.5703125" style="634" customWidth="1"/>
    <col min="796" max="796" width="11.7109375" style="634" customWidth="1"/>
    <col min="797" max="797" width="11.5703125" style="634" bestFit="1" customWidth="1"/>
    <col min="798" max="798" width="13" style="634" customWidth="1"/>
    <col min="799" max="799" width="12.7109375" style="634" customWidth="1"/>
    <col min="800" max="800" width="13.7109375" style="634" customWidth="1"/>
    <col min="801" max="1025" width="9.140625" style="634"/>
    <col min="1026" max="1026" width="3.85546875" style="634" customWidth="1"/>
    <col min="1027" max="1027" width="28.85546875" style="634" customWidth="1"/>
    <col min="1028" max="1028" width="12.28515625" style="634" customWidth="1"/>
    <col min="1029" max="1030" width="0" style="634" hidden="1" customWidth="1"/>
    <col min="1031" max="1031" width="7.7109375" style="634" customWidth="1"/>
    <col min="1032" max="1032" width="8.42578125" style="634" customWidth="1"/>
    <col min="1033" max="1033" width="8.140625" style="634" customWidth="1"/>
    <col min="1034" max="1034" width="8.85546875" style="634" customWidth="1"/>
    <col min="1035" max="1035" width="0" style="634" hidden="1" customWidth="1"/>
    <col min="1036" max="1036" width="8.7109375" style="634" customWidth="1"/>
    <col min="1037" max="1037" width="8.85546875" style="634" customWidth="1"/>
    <col min="1038" max="1038" width="0" style="634" hidden="1" customWidth="1"/>
    <col min="1039" max="1039" width="8.42578125" style="634" customWidth="1"/>
    <col min="1040" max="1040" width="8.140625" style="634" customWidth="1"/>
    <col min="1041" max="1041" width="7.5703125" style="634" customWidth="1"/>
    <col min="1042" max="1042" width="8.7109375" style="634" customWidth="1"/>
    <col min="1043" max="1043" width="0" style="634" hidden="1" customWidth="1"/>
    <col min="1044" max="1044" width="8" style="634" customWidth="1"/>
    <col min="1045" max="1045" width="0" style="634" hidden="1" customWidth="1"/>
    <col min="1046" max="1046" width="14.5703125" style="634" customWidth="1"/>
    <col min="1047" max="1047" width="7.5703125" style="634" customWidth="1"/>
    <col min="1048" max="1048" width="10.5703125" style="634" customWidth="1"/>
    <col min="1049" max="1049" width="10.42578125" style="634" customWidth="1"/>
    <col min="1050" max="1050" width="9.140625" style="634" customWidth="1"/>
    <col min="1051" max="1051" width="7.5703125" style="634" customWidth="1"/>
    <col min="1052" max="1052" width="11.7109375" style="634" customWidth="1"/>
    <col min="1053" max="1053" width="11.5703125" style="634" bestFit="1" customWidth="1"/>
    <col min="1054" max="1054" width="13" style="634" customWidth="1"/>
    <col min="1055" max="1055" width="12.7109375" style="634" customWidth="1"/>
    <col min="1056" max="1056" width="13.7109375" style="634" customWidth="1"/>
    <col min="1057" max="1281" width="9.140625" style="634"/>
    <col min="1282" max="1282" width="3.85546875" style="634" customWidth="1"/>
    <col min="1283" max="1283" width="28.85546875" style="634" customWidth="1"/>
    <col min="1284" max="1284" width="12.28515625" style="634" customWidth="1"/>
    <col min="1285" max="1286" width="0" style="634" hidden="1" customWidth="1"/>
    <col min="1287" max="1287" width="7.7109375" style="634" customWidth="1"/>
    <col min="1288" max="1288" width="8.42578125" style="634" customWidth="1"/>
    <col min="1289" max="1289" width="8.140625" style="634" customWidth="1"/>
    <col min="1290" max="1290" width="8.85546875" style="634" customWidth="1"/>
    <col min="1291" max="1291" width="0" style="634" hidden="1" customWidth="1"/>
    <col min="1292" max="1292" width="8.7109375" style="634" customWidth="1"/>
    <col min="1293" max="1293" width="8.85546875" style="634" customWidth="1"/>
    <col min="1294" max="1294" width="0" style="634" hidden="1" customWidth="1"/>
    <col min="1295" max="1295" width="8.42578125" style="634" customWidth="1"/>
    <col min="1296" max="1296" width="8.140625" style="634" customWidth="1"/>
    <col min="1297" max="1297" width="7.5703125" style="634" customWidth="1"/>
    <col min="1298" max="1298" width="8.7109375" style="634" customWidth="1"/>
    <col min="1299" max="1299" width="0" style="634" hidden="1" customWidth="1"/>
    <col min="1300" max="1300" width="8" style="634" customWidth="1"/>
    <col min="1301" max="1301" width="0" style="634" hidden="1" customWidth="1"/>
    <col min="1302" max="1302" width="14.5703125" style="634" customWidth="1"/>
    <col min="1303" max="1303" width="7.5703125" style="634" customWidth="1"/>
    <col min="1304" max="1304" width="10.5703125" style="634" customWidth="1"/>
    <col min="1305" max="1305" width="10.42578125" style="634" customWidth="1"/>
    <col min="1306" max="1306" width="9.140625" style="634" customWidth="1"/>
    <col min="1307" max="1307" width="7.5703125" style="634" customWidth="1"/>
    <col min="1308" max="1308" width="11.7109375" style="634" customWidth="1"/>
    <col min="1309" max="1309" width="11.5703125" style="634" bestFit="1" customWidth="1"/>
    <col min="1310" max="1310" width="13" style="634" customWidth="1"/>
    <col min="1311" max="1311" width="12.7109375" style="634" customWidth="1"/>
    <col min="1312" max="1312" width="13.7109375" style="634" customWidth="1"/>
    <col min="1313" max="1537" width="9.140625" style="634"/>
    <col min="1538" max="1538" width="3.85546875" style="634" customWidth="1"/>
    <col min="1539" max="1539" width="28.85546875" style="634" customWidth="1"/>
    <col min="1540" max="1540" width="12.28515625" style="634" customWidth="1"/>
    <col min="1541" max="1542" width="0" style="634" hidden="1" customWidth="1"/>
    <col min="1543" max="1543" width="7.7109375" style="634" customWidth="1"/>
    <col min="1544" max="1544" width="8.42578125" style="634" customWidth="1"/>
    <col min="1545" max="1545" width="8.140625" style="634" customWidth="1"/>
    <col min="1546" max="1546" width="8.85546875" style="634" customWidth="1"/>
    <col min="1547" max="1547" width="0" style="634" hidden="1" customWidth="1"/>
    <col min="1548" max="1548" width="8.7109375" style="634" customWidth="1"/>
    <col min="1549" max="1549" width="8.85546875" style="634" customWidth="1"/>
    <col min="1550" max="1550" width="0" style="634" hidden="1" customWidth="1"/>
    <col min="1551" max="1551" width="8.42578125" style="634" customWidth="1"/>
    <col min="1552" max="1552" width="8.140625" style="634" customWidth="1"/>
    <col min="1553" max="1553" width="7.5703125" style="634" customWidth="1"/>
    <col min="1554" max="1554" width="8.7109375" style="634" customWidth="1"/>
    <col min="1555" max="1555" width="0" style="634" hidden="1" customWidth="1"/>
    <col min="1556" max="1556" width="8" style="634" customWidth="1"/>
    <col min="1557" max="1557" width="0" style="634" hidden="1" customWidth="1"/>
    <col min="1558" max="1558" width="14.5703125" style="634" customWidth="1"/>
    <col min="1559" max="1559" width="7.5703125" style="634" customWidth="1"/>
    <col min="1560" max="1560" width="10.5703125" style="634" customWidth="1"/>
    <col min="1561" max="1561" width="10.42578125" style="634" customWidth="1"/>
    <col min="1562" max="1562" width="9.140625" style="634" customWidth="1"/>
    <col min="1563" max="1563" width="7.5703125" style="634" customWidth="1"/>
    <col min="1564" max="1564" width="11.7109375" style="634" customWidth="1"/>
    <col min="1565" max="1565" width="11.5703125" style="634" bestFit="1" customWidth="1"/>
    <col min="1566" max="1566" width="13" style="634" customWidth="1"/>
    <col min="1567" max="1567" width="12.7109375" style="634" customWidth="1"/>
    <col min="1568" max="1568" width="13.7109375" style="634" customWidth="1"/>
    <col min="1569" max="1793" width="9.140625" style="634"/>
    <col min="1794" max="1794" width="3.85546875" style="634" customWidth="1"/>
    <col min="1795" max="1795" width="28.85546875" style="634" customWidth="1"/>
    <col min="1796" max="1796" width="12.28515625" style="634" customWidth="1"/>
    <col min="1797" max="1798" width="0" style="634" hidden="1" customWidth="1"/>
    <col min="1799" max="1799" width="7.7109375" style="634" customWidth="1"/>
    <col min="1800" max="1800" width="8.42578125" style="634" customWidth="1"/>
    <col min="1801" max="1801" width="8.140625" style="634" customWidth="1"/>
    <col min="1802" max="1802" width="8.85546875" style="634" customWidth="1"/>
    <col min="1803" max="1803" width="0" style="634" hidden="1" customWidth="1"/>
    <col min="1804" max="1804" width="8.7109375" style="634" customWidth="1"/>
    <col min="1805" max="1805" width="8.85546875" style="634" customWidth="1"/>
    <col min="1806" max="1806" width="0" style="634" hidden="1" customWidth="1"/>
    <col min="1807" max="1807" width="8.42578125" style="634" customWidth="1"/>
    <col min="1808" max="1808" width="8.140625" style="634" customWidth="1"/>
    <col min="1809" max="1809" width="7.5703125" style="634" customWidth="1"/>
    <col min="1810" max="1810" width="8.7109375" style="634" customWidth="1"/>
    <col min="1811" max="1811" width="0" style="634" hidden="1" customWidth="1"/>
    <col min="1812" max="1812" width="8" style="634" customWidth="1"/>
    <col min="1813" max="1813" width="0" style="634" hidden="1" customWidth="1"/>
    <col min="1814" max="1814" width="14.5703125" style="634" customWidth="1"/>
    <col min="1815" max="1815" width="7.5703125" style="634" customWidth="1"/>
    <col min="1816" max="1816" width="10.5703125" style="634" customWidth="1"/>
    <col min="1817" max="1817" width="10.42578125" style="634" customWidth="1"/>
    <col min="1818" max="1818" width="9.140625" style="634" customWidth="1"/>
    <col min="1819" max="1819" width="7.5703125" style="634" customWidth="1"/>
    <col min="1820" max="1820" width="11.7109375" style="634" customWidth="1"/>
    <col min="1821" max="1821" width="11.5703125" style="634" bestFit="1" customWidth="1"/>
    <col min="1822" max="1822" width="13" style="634" customWidth="1"/>
    <col min="1823" max="1823" width="12.7109375" style="634" customWidth="1"/>
    <col min="1824" max="1824" width="13.7109375" style="634" customWidth="1"/>
    <col min="1825" max="2049" width="9.140625" style="634"/>
    <col min="2050" max="2050" width="3.85546875" style="634" customWidth="1"/>
    <col min="2051" max="2051" width="28.85546875" style="634" customWidth="1"/>
    <col min="2052" max="2052" width="12.28515625" style="634" customWidth="1"/>
    <col min="2053" max="2054" width="0" style="634" hidden="1" customWidth="1"/>
    <col min="2055" max="2055" width="7.7109375" style="634" customWidth="1"/>
    <col min="2056" max="2056" width="8.42578125" style="634" customWidth="1"/>
    <col min="2057" max="2057" width="8.140625" style="634" customWidth="1"/>
    <col min="2058" max="2058" width="8.85546875" style="634" customWidth="1"/>
    <col min="2059" max="2059" width="0" style="634" hidden="1" customWidth="1"/>
    <col min="2060" max="2060" width="8.7109375" style="634" customWidth="1"/>
    <col min="2061" max="2061" width="8.85546875" style="634" customWidth="1"/>
    <col min="2062" max="2062" width="0" style="634" hidden="1" customWidth="1"/>
    <col min="2063" max="2063" width="8.42578125" style="634" customWidth="1"/>
    <col min="2064" max="2064" width="8.140625" style="634" customWidth="1"/>
    <col min="2065" max="2065" width="7.5703125" style="634" customWidth="1"/>
    <col min="2066" max="2066" width="8.7109375" style="634" customWidth="1"/>
    <col min="2067" max="2067" width="0" style="634" hidden="1" customWidth="1"/>
    <col min="2068" max="2068" width="8" style="634" customWidth="1"/>
    <col min="2069" max="2069" width="0" style="634" hidden="1" customWidth="1"/>
    <col min="2070" max="2070" width="14.5703125" style="634" customWidth="1"/>
    <col min="2071" max="2071" width="7.5703125" style="634" customWidth="1"/>
    <col min="2072" max="2072" width="10.5703125" style="634" customWidth="1"/>
    <col min="2073" max="2073" width="10.42578125" style="634" customWidth="1"/>
    <col min="2074" max="2074" width="9.140625" style="634" customWidth="1"/>
    <col min="2075" max="2075" width="7.5703125" style="634" customWidth="1"/>
    <col min="2076" max="2076" width="11.7109375" style="634" customWidth="1"/>
    <col min="2077" max="2077" width="11.5703125" style="634" bestFit="1" customWidth="1"/>
    <col min="2078" max="2078" width="13" style="634" customWidth="1"/>
    <col min="2079" max="2079" width="12.7109375" style="634" customWidth="1"/>
    <col min="2080" max="2080" width="13.7109375" style="634" customWidth="1"/>
    <col min="2081" max="2305" width="9.140625" style="634"/>
    <col min="2306" max="2306" width="3.85546875" style="634" customWidth="1"/>
    <col min="2307" max="2307" width="28.85546875" style="634" customWidth="1"/>
    <col min="2308" max="2308" width="12.28515625" style="634" customWidth="1"/>
    <col min="2309" max="2310" width="0" style="634" hidden="1" customWidth="1"/>
    <col min="2311" max="2311" width="7.7109375" style="634" customWidth="1"/>
    <col min="2312" max="2312" width="8.42578125" style="634" customWidth="1"/>
    <col min="2313" max="2313" width="8.140625" style="634" customWidth="1"/>
    <col min="2314" max="2314" width="8.85546875" style="634" customWidth="1"/>
    <col min="2315" max="2315" width="0" style="634" hidden="1" customWidth="1"/>
    <col min="2316" max="2316" width="8.7109375" style="634" customWidth="1"/>
    <col min="2317" max="2317" width="8.85546875" style="634" customWidth="1"/>
    <col min="2318" max="2318" width="0" style="634" hidden="1" customWidth="1"/>
    <col min="2319" max="2319" width="8.42578125" style="634" customWidth="1"/>
    <col min="2320" max="2320" width="8.140625" style="634" customWidth="1"/>
    <col min="2321" max="2321" width="7.5703125" style="634" customWidth="1"/>
    <col min="2322" max="2322" width="8.7109375" style="634" customWidth="1"/>
    <col min="2323" max="2323" width="0" style="634" hidden="1" customWidth="1"/>
    <col min="2324" max="2324" width="8" style="634" customWidth="1"/>
    <col min="2325" max="2325" width="0" style="634" hidden="1" customWidth="1"/>
    <col min="2326" max="2326" width="14.5703125" style="634" customWidth="1"/>
    <col min="2327" max="2327" width="7.5703125" style="634" customWidth="1"/>
    <col min="2328" max="2328" width="10.5703125" style="634" customWidth="1"/>
    <col min="2329" max="2329" width="10.42578125" style="634" customWidth="1"/>
    <col min="2330" max="2330" width="9.140625" style="634" customWidth="1"/>
    <col min="2331" max="2331" width="7.5703125" style="634" customWidth="1"/>
    <col min="2332" max="2332" width="11.7109375" style="634" customWidth="1"/>
    <col min="2333" max="2333" width="11.5703125" style="634" bestFit="1" customWidth="1"/>
    <col min="2334" max="2334" width="13" style="634" customWidth="1"/>
    <col min="2335" max="2335" width="12.7109375" style="634" customWidth="1"/>
    <col min="2336" max="2336" width="13.7109375" style="634" customWidth="1"/>
    <col min="2337" max="2561" width="9.140625" style="634"/>
    <col min="2562" max="2562" width="3.85546875" style="634" customWidth="1"/>
    <col min="2563" max="2563" width="28.85546875" style="634" customWidth="1"/>
    <col min="2564" max="2564" width="12.28515625" style="634" customWidth="1"/>
    <col min="2565" max="2566" width="0" style="634" hidden="1" customWidth="1"/>
    <col min="2567" max="2567" width="7.7109375" style="634" customWidth="1"/>
    <col min="2568" max="2568" width="8.42578125" style="634" customWidth="1"/>
    <col min="2569" max="2569" width="8.140625" style="634" customWidth="1"/>
    <col min="2570" max="2570" width="8.85546875" style="634" customWidth="1"/>
    <col min="2571" max="2571" width="0" style="634" hidden="1" customWidth="1"/>
    <col min="2572" max="2572" width="8.7109375" style="634" customWidth="1"/>
    <col min="2573" max="2573" width="8.85546875" style="634" customWidth="1"/>
    <col min="2574" max="2574" width="0" style="634" hidden="1" customWidth="1"/>
    <col min="2575" max="2575" width="8.42578125" style="634" customWidth="1"/>
    <col min="2576" max="2576" width="8.140625" style="634" customWidth="1"/>
    <col min="2577" max="2577" width="7.5703125" style="634" customWidth="1"/>
    <col min="2578" max="2578" width="8.7109375" style="634" customWidth="1"/>
    <col min="2579" max="2579" width="0" style="634" hidden="1" customWidth="1"/>
    <col min="2580" max="2580" width="8" style="634" customWidth="1"/>
    <col min="2581" max="2581" width="0" style="634" hidden="1" customWidth="1"/>
    <col min="2582" max="2582" width="14.5703125" style="634" customWidth="1"/>
    <col min="2583" max="2583" width="7.5703125" style="634" customWidth="1"/>
    <col min="2584" max="2584" width="10.5703125" style="634" customWidth="1"/>
    <col min="2585" max="2585" width="10.42578125" style="634" customWidth="1"/>
    <col min="2586" max="2586" width="9.140625" style="634" customWidth="1"/>
    <col min="2587" max="2587" width="7.5703125" style="634" customWidth="1"/>
    <col min="2588" max="2588" width="11.7109375" style="634" customWidth="1"/>
    <col min="2589" max="2589" width="11.5703125" style="634" bestFit="1" customWidth="1"/>
    <col min="2590" max="2590" width="13" style="634" customWidth="1"/>
    <col min="2591" max="2591" width="12.7109375" style="634" customWidth="1"/>
    <col min="2592" max="2592" width="13.7109375" style="634" customWidth="1"/>
    <col min="2593" max="2817" width="9.140625" style="634"/>
    <col min="2818" max="2818" width="3.85546875" style="634" customWidth="1"/>
    <col min="2819" max="2819" width="28.85546875" style="634" customWidth="1"/>
    <col min="2820" max="2820" width="12.28515625" style="634" customWidth="1"/>
    <col min="2821" max="2822" width="0" style="634" hidden="1" customWidth="1"/>
    <col min="2823" max="2823" width="7.7109375" style="634" customWidth="1"/>
    <col min="2824" max="2824" width="8.42578125" style="634" customWidth="1"/>
    <col min="2825" max="2825" width="8.140625" style="634" customWidth="1"/>
    <col min="2826" max="2826" width="8.85546875" style="634" customWidth="1"/>
    <col min="2827" max="2827" width="0" style="634" hidden="1" customWidth="1"/>
    <col min="2828" max="2828" width="8.7109375" style="634" customWidth="1"/>
    <col min="2829" max="2829" width="8.85546875" style="634" customWidth="1"/>
    <col min="2830" max="2830" width="0" style="634" hidden="1" customWidth="1"/>
    <col min="2831" max="2831" width="8.42578125" style="634" customWidth="1"/>
    <col min="2832" max="2832" width="8.140625" style="634" customWidth="1"/>
    <col min="2833" max="2833" width="7.5703125" style="634" customWidth="1"/>
    <col min="2834" max="2834" width="8.7109375" style="634" customWidth="1"/>
    <col min="2835" max="2835" width="0" style="634" hidden="1" customWidth="1"/>
    <col min="2836" max="2836" width="8" style="634" customWidth="1"/>
    <col min="2837" max="2837" width="0" style="634" hidden="1" customWidth="1"/>
    <col min="2838" max="2838" width="14.5703125" style="634" customWidth="1"/>
    <col min="2839" max="2839" width="7.5703125" style="634" customWidth="1"/>
    <col min="2840" max="2840" width="10.5703125" style="634" customWidth="1"/>
    <col min="2841" max="2841" width="10.42578125" style="634" customWidth="1"/>
    <col min="2842" max="2842" width="9.140625" style="634" customWidth="1"/>
    <col min="2843" max="2843" width="7.5703125" style="634" customWidth="1"/>
    <col min="2844" max="2844" width="11.7109375" style="634" customWidth="1"/>
    <col min="2845" max="2845" width="11.5703125" style="634" bestFit="1" customWidth="1"/>
    <col min="2846" max="2846" width="13" style="634" customWidth="1"/>
    <col min="2847" max="2847" width="12.7109375" style="634" customWidth="1"/>
    <col min="2848" max="2848" width="13.7109375" style="634" customWidth="1"/>
    <col min="2849" max="3073" width="9.140625" style="634"/>
    <col min="3074" max="3074" width="3.85546875" style="634" customWidth="1"/>
    <col min="3075" max="3075" width="28.85546875" style="634" customWidth="1"/>
    <col min="3076" max="3076" width="12.28515625" style="634" customWidth="1"/>
    <col min="3077" max="3078" width="0" style="634" hidden="1" customWidth="1"/>
    <col min="3079" max="3079" width="7.7109375" style="634" customWidth="1"/>
    <col min="3080" max="3080" width="8.42578125" style="634" customWidth="1"/>
    <col min="3081" max="3081" width="8.140625" style="634" customWidth="1"/>
    <col min="3082" max="3082" width="8.85546875" style="634" customWidth="1"/>
    <col min="3083" max="3083" width="0" style="634" hidden="1" customWidth="1"/>
    <col min="3084" max="3084" width="8.7109375" style="634" customWidth="1"/>
    <col min="3085" max="3085" width="8.85546875" style="634" customWidth="1"/>
    <col min="3086" max="3086" width="0" style="634" hidden="1" customWidth="1"/>
    <col min="3087" max="3087" width="8.42578125" style="634" customWidth="1"/>
    <col min="3088" max="3088" width="8.140625" style="634" customWidth="1"/>
    <col min="3089" max="3089" width="7.5703125" style="634" customWidth="1"/>
    <col min="3090" max="3090" width="8.7109375" style="634" customWidth="1"/>
    <col min="3091" max="3091" width="0" style="634" hidden="1" customWidth="1"/>
    <col min="3092" max="3092" width="8" style="634" customWidth="1"/>
    <col min="3093" max="3093" width="0" style="634" hidden="1" customWidth="1"/>
    <col min="3094" max="3094" width="14.5703125" style="634" customWidth="1"/>
    <col min="3095" max="3095" width="7.5703125" style="634" customWidth="1"/>
    <col min="3096" max="3096" width="10.5703125" style="634" customWidth="1"/>
    <col min="3097" max="3097" width="10.42578125" style="634" customWidth="1"/>
    <col min="3098" max="3098" width="9.140625" style="634" customWidth="1"/>
    <col min="3099" max="3099" width="7.5703125" style="634" customWidth="1"/>
    <col min="3100" max="3100" width="11.7109375" style="634" customWidth="1"/>
    <col min="3101" max="3101" width="11.5703125" style="634" bestFit="1" customWidth="1"/>
    <col min="3102" max="3102" width="13" style="634" customWidth="1"/>
    <col min="3103" max="3103" width="12.7109375" style="634" customWidth="1"/>
    <col min="3104" max="3104" width="13.7109375" style="634" customWidth="1"/>
    <col min="3105" max="3329" width="9.140625" style="634"/>
    <col min="3330" max="3330" width="3.85546875" style="634" customWidth="1"/>
    <col min="3331" max="3331" width="28.85546875" style="634" customWidth="1"/>
    <col min="3332" max="3332" width="12.28515625" style="634" customWidth="1"/>
    <col min="3333" max="3334" width="0" style="634" hidden="1" customWidth="1"/>
    <col min="3335" max="3335" width="7.7109375" style="634" customWidth="1"/>
    <col min="3336" max="3336" width="8.42578125" style="634" customWidth="1"/>
    <col min="3337" max="3337" width="8.140625" style="634" customWidth="1"/>
    <col min="3338" max="3338" width="8.85546875" style="634" customWidth="1"/>
    <col min="3339" max="3339" width="0" style="634" hidden="1" customWidth="1"/>
    <col min="3340" max="3340" width="8.7109375" style="634" customWidth="1"/>
    <col min="3341" max="3341" width="8.85546875" style="634" customWidth="1"/>
    <col min="3342" max="3342" width="0" style="634" hidden="1" customWidth="1"/>
    <col min="3343" max="3343" width="8.42578125" style="634" customWidth="1"/>
    <col min="3344" max="3344" width="8.140625" style="634" customWidth="1"/>
    <col min="3345" max="3345" width="7.5703125" style="634" customWidth="1"/>
    <col min="3346" max="3346" width="8.7109375" style="634" customWidth="1"/>
    <col min="3347" max="3347" width="0" style="634" hidden="1" customWidth="1"/>
    <col min="3348" max="3348" width="8" style="634" customWidth="1"/>
    <col min="3349" max="3349" width="0" style="634" hidden="1" customWidth="1"/>
    <col min="3350" max="3350" width="14.5703125" style="634" customWidth="1"/>
    <col min="3351" max="3351" width="7.5703125" style="634" customWidth="1"/>
    <col min="3352" max="3352" width="10.5703125" style="634" customWidth="1"/>
    <col min="3353" max="3353" width="10.42578125" style="634" customWidth="1"/>
    <col min="3354" max="3354" width="9.140625" style="634" customWidth="1"/>
    <col min="3355" max="3355" width="7.5703125" style="634" customWidth="1"/>
    <col min="3356" max="3356" width="11.7109375" style="634" customWidth="1"/>
    <col min="3357" max="3357" width="11.5703125" style="634" bestFit="1" customWidth="1"/>
    <col min="3358" max="3358" width="13" style="634" customWidth="1"/>
    <col min="3359" max="3359" width="12.7109375" style="634" customWidth="1"/>
    <col min="3360" max="3360" width="13.7109375" style="634" customWidth="1"/>
    <col min="3361" max="3585" width="9.140625" style="634"/>
    <col min="3586" max="3586" width="3.85546875" style="634" customWidth="1"/>
    <col min="3587" max="3587" width="28.85546875" style="634" customWidth="1"/>
    <col min="3588" max="3588" width="12.28515625" style="634" customWidth="1"/>
    <col min="3589" max="3590" width="0" style="634" hidden="1" customWidth="1"/>
    <col min="3591" max="3591" width="7.7109375" style="634" customWidth="1"/>
    <col min="3592" max="3592" width="8.42578125" style="634" customWidth="1"/>
    <col min="3593" max="3593" width="8.140625" style="634" customWidth="1"/>
    <col min="3594" max="3594" width="8.85546875" style="634" customWidth="1"/>
    <col min="3595" max="3595" width="0" style="634" hidden="1" customWidth="1"/>
    <col min="3596" max="3596" width="8.7109375" style="634" customWidth="1"/>
    <col min="3597" max="3597" width="8.85546875" style="634" customWidth="1"/>
    <col min="3598" max="3598" width="0" style="634" hidden="1" customWidth="1"/>
    <col min="3599" max="3599" width="8.42578125" style="634" customWidth="1"/>
    <col min="3600" max="3600" width="8.140625" style="634" customWidth="1"/>
    <col min="3601" max="3601" width="7.5703125" style="634" customWidth="1"/>
    <col min="3602" max="3602" width="8.7109375" style="634" customWidth="1"/>
    <col min="3603" max="3603" width="0" style="634" hidden="1" customWidth="1"/>
    <col min="3604" max="3604" width="8" style="634" customWidth="1"/>
    <col min="3605" max="3605" width="0" style="634" hidden="1" customWidth="1"/>
    <col min="3606" max="3606" width="14.5703125" style="634" customWidth="1"/>
    <col min="3607" max="3607" width="7.5703125" style="634" customWidth="1"/>
    <col min="3608" max="3608" width="10.5703125" style="634" customWidth="1"/>
    <col min="3609" max="3609" width="10.42578125" style="634" customWidth="1"/>
    <col min="3610" max="3610" width="9.140625" style="634" customWidth="1"/>
    <col min="3611" max="3611" width="7.5703125" style="634" customWidth="1"/>
    <col min="3612" max="3612" width="11.7109375" style="634" customWidth="1"/>
    <col min="3613" max="3613" width="11.5703125" style="634" bestFit="1" customWidth="1"/>
    <col min="3614" max="3614" width="13" style="634" customWidth="1"/>
    <col min="3615" max="3615" width="12.7109375" style="634" customWidth="1"/>
    <col min="3616" max="3616" width="13.7109375" style="634" customWidth="1"/>
    <col min="3617" max="3841" width="9.140625" style="634"/>
    <col min="3842" max="3842" width="3.85546875" style="634" customWidth="1"/>
    <col min="3843" max="3843" width="28.85546875" style="634" customWidth="1"/>
    <col min="3844" max="3844" width="12.28515625" style="634" customWidth="1"/>
    <col min="3845" max="3846" width="0" style="634" hidden="1" customWidth="1"/>
    <col min="3847" max="3847" width="7.7109375" style="634" customWidth="1"/>
    <col min="3848" max="3848" width="8.42578125" style="634" customWidth="1"/>
    <col min="3849" max="3849" width="8.140625" style="634" customWidth="1"/>
    <col min="3850" max="3850" width="8.85546875" style="634" customWidth="1"/>
    <col min="3851" max="3851" width="0" style="634" hidden="1" customWidth="1"/>
    <col min="3852" max="3852" width="8.7109375" style="634" customWidth="1"/>
    <col min="3853" max="3853" width="8.85546875" style="634" customWidth="1"/>
    <col min="3854" max="3854" width="0" style="634" hidden="1" customWidth="1"/>
    <col min="3855" max="3855" width="8.42578125" style="634" customWidth="1"/>
    <col min="3856" max="3856" width="8.140625" style="634" customWidth="1"/>
    <col min="3857" max="3857" width="7.5703125" style="634" customWidth="1"/>
    <col min="3858" max="3858" width="8.7109375" style="634" customWidth="1"/>
    <col min="3859" max="3859" width="0" style="634" hidden="1" customWidth="1"/>
    <col min="3860" max="3860" width="8" style="634" customWidth="1"/>
    <col min="3861" max="3861" width="0" style="634" hidden="1" customWidth="1"/>
    <col min="3862" max="3862" width="14.5703125" style="634" customWidth="1"/>
    <col min="3863" max="3863" width="7.5703125" style="634" customWidth="1"/>
    <col min="3864" max="3864" width="10.5703125" style="634" customWidth="1"/>
    <col min="3865" max="3865" width="10.42578125" style="634" customWidth="1"/>
    <col min="3866" max="3866" width="9.140625" style="634" customWidth="1"/>
    <col min="3867" max="3867" width="7.5703125" style="634" customWidth="1"/>
    <col min="3868" max="3868" width="11.7109375" style="634" customWidth="1"/>
    <col min="3869" max="3869" width="11.5703125" style="634" bestFit="1" customWidth="1"/>
    <col min="3870" max="3870" width="13" style="634" customWidth="1"/>
    <col min="3871" max="3871" width="12.7109375" style="634" customWidth="1"/>
    <col min="3872" max="3872" width="13.7109375" style="634" customWidth="1"/>
    <col min="3873" max="4097" width="9.140625" style="634"/>
    <col min="4098" max="4098" width="3.85546875" style="634" customWidth="1"/>
    <col min="4099" max="4099" width="28.85546875" style="634" customWidth="1"/>
    <col min="4100" max="4100" width="12.28515625" style="634" customWidth="1"/>
    <col min="4101" max="4102" width="0" style="634" hidden="1" customWidth="1"/>
    <col min="4103" max="4103" width="7.7109375" style="634" customWidth="1"/>
    <col min="4104" max="4104" width="8.42578125" style="634" customWidth="1"/>
    <col min="4105" max="4105" width="8.140625" style="634" customWidth="1"/>
    <col min="4106" max="4106" width="8.85546875" style="634" customWidth="1"/>
    <col min="4107" max="4107" width="0" style="634" hidden="1" customWidth="1"/>
    <col min="4108" max="4108" width="8.7109375" style="634" customWidth="1"/>
    <col min="4109" max="4109" width="8.85546875" style="634" customWidth="1"/>
    <col min="4110" max="4110" width="0" style="634" hidden="1" customWidth="1"/>
    <col min="4111" max="4111" width="8.42578125" style="634" customWidth="1"/>
    <col min="4112" max="4112" width="8.140625" style="634" customWidth="1"/>
    <col min="4113" max="4113" width="7.5703125" style="634" customWidth="1"/>
    <col min="4114" max="4114" width="8.7109375" style="634" customWidth="1"/>
    <col min="4115" max="4115" width="0" style="634" hidden="1" customWidth="1"/>
    <col min="4116" max="4116" width="8" style="634" customWidth="1"/>
    <col min="4117" max="4117" width="0" style="634" hidden="1" customWidth="1"/>
    <col min="4118" max="4118" width="14.5703125" style="634" customWidth="1"/>
    <col min="4119" max="4119" width="7.5703125" style="634" customWidth="1"/>
    <col min="4120" max="4120" width="10.5703125" style="634" customWidth="1"/>
    <col min="4121" max="4121" width="10.42578125" style="634" customWidth="1"/>
    <col min="4122" max="4122" width="9.140625" style="634" customWidth="1"/>
    <col min="4123" max="4123" width="7.5703125" style="634" customWidth="1"/>
    <col min="4124" max="4124" width="11.7109375" style="634" customWidth="1"/>
    <col min="4125" max="4125" width="11.5703125" style="634" bestFit="1" customWidth="1"/>
    <col min="4126" max="4126" width="13" style="634" customWidth="1"/>
    <col min="4127" max="4127" width="12.7109375" style="634" customWidth="1"/>
    <col min="4128" max="4128" width="13.7109375" style="634" customWidth="1"/>
    <col min="4129" max="4353" width="9.140625" style="634"/>
    <col min="4354" max="4354" width="3.85546875" style="634" customWidth="1"/>
    <col min="4355" max="4355" width="28.85546875" style="634" customWidth="1"/>
    <col min="4356" max="4356" width="12.28515625" style="634" customWidth="1"/>
    <col min="4357" max="4358" width="0" style="634" hidden="1" customWidth="1"/>
    <col min="4359" max="4359" width="7.7109375" style="634" customWidth="1"/>
    <col min="4360" max="4360" width="8.42578125" style="634" customWidth="1"/>
    <col min="4361" max="4361" width="8.140625" style="634" customWidth="1"/>
    <col min="4362" max="4362" width="8.85546875" style="634" customWidth="1"/>
    <col min="4363" max="4363" width="0" style="634" hidden="1" customWidth="1"/>
    <col min="4364" max="4364" width="8.7109375" style="634" customWidth="1"/>
    <col min="4365" max="4365" width="8.85546875" style="634" customWidth="1"/>
    <col min="4366" max="4366" width="0" style="634" hidden="1" customWidth="1"/>
    <col min="4367" max="4367" width="8.42578125" style="634" customWidth="1"/>
    <col min="4368" max="4368" width="8.140625" style="634" customWidth="1"/>
    <col min="4369" max="4369" width="7.5703125" style="634" customWidth="1"/>
    <col min="4370" max="4370" width="8.7109375" style="634" customWidth="1"/>
    <col min="4371" max="4371" width="0" style="634" hidden="1" customWidth="1"/>
    <col min="4372" max="4372" width="8" style="634" customWidth="1"/>
    <col min="4373" max="4373" width="0" style="634" hidden="1" customWidth="1"/>
    <col min="4374" max="4374" width="14.5703125" style="634" customWidth="1"/>
    <col min="4375" max="4375" width="7.5703125" style="634" customWidth="1"/>
    <col min="4376" max="4376" width="10.5703125" style="634" customWidth="1"/>
    <col min="4377" max="4377" width="10.42578125" style="634" customWidth="1"/>
    <col min="4378" max="4378" width="9.140625" style="634" customWidth="1"/>
    <col min="4379" max="4379" width="7.5703125" style="634" customWidth="1"/>
    <col min="4380" max="4380" width="11.7109375" style="634" customWidth="1"/>
    <col min="4381" max="4381" width="11.5703125" style="634" bestFit="1" customWidth="1"/>
    <col min="4382" max="4382" width="13" style="634" customWidth="1"/>
    <col min="4383" max="4383" width="12.7109375" style="634" customWidth="1"/>
    <col min="4384" max="4384" width="13.7109375" style="634" customWidth="1"/>
    <col min="4385" max="4609" width="9.140625" style="634"/>
    <col min="4610" max="4610" width="3.85546875" style="634" customWidth="1"/>
    <col min="4611" max="4611" width="28.85546875" style="634" customWidth="1"/>
    <col min="4612" max="4612" width="12.28515625" style="634" customWidth="1"/>
    <col min="4613" max="4614" width="0" style="634" hidden="1" customWidth="1"/>
    <col min="4615" max="4615" width="7.7109375" style="634" customWidth="1"/>
    <col min="4616" max="4616" width="8.42578125" style="634" customWidth="1"/>
    <col min="4617" max="4617" width="8.140625" style="634" customWidth="1"/>
    <col min="4618" max="4618" width="8.85546875" style="634" customWidth="1"/>
    <col min="4619" max="4619" width="0" style="634" hidden="1" customWidth="1"/>
    <col min="4620" max="4620" width="8.7109375" style="634" customWidth="1"/>
    <col min="4621" max="4621" width="8.85546875" style="634" customWidth="1"/>
    <col min="4622" max="4622" width="0" style="634" hidden="1" customWidth="1"/>
    <col min="4623" max="4623" width="8.42578125" style="634" customWidth="1"/>
    <col min="4624" max="4624" width="8.140625" style="634" customWidth="1"/>
    <col min="4625" max="4625" width="7.5703125" style="634" customWidth="1"/>
    <col min="4626" max="4626" width="8.7109375" style="634" customWidth="1"/>
    <col min="4627" max="4627" width="0" style="634" hidden="1" customWidth="1"/>
    <col min="4628" max="4628" width="8" style="634" customWidth="1"/>
    <col min="4629" max="4629" width="0" style="634" hidden="1" customWidth="1"/>
    <col min="4630" max="4630" width="14.5703125" style="634" customWidth="1"/>
    <col min="4631" max="4631" width="7.5703125" style="634" customWidth="1"/>
    <col min="4632" max="4632" width="10.5703125" style="634" customWidth="1"/>
    <col min="4633" max="4633" width="10.42578125" style="634" customWidth="1"/>
    <col min="4634" max="4634" width="9.140625" style="634" customWidth="1"/>
    <col min="4635" max="4635" width="7.5703125" style="634" customWidth="1"/>
    <col min="4636" max="4636" width="11.7109375" style="634" customWidth="1"/>
    <col min="4637" max="4637" width="11.5703125" style="634" bestFit="1" customWidth="1"/>
    <col min="4638" max="4638" width="13" style="634" customWidth="1"/>
    <col min="4639" max="4639" width="12.7109375" style="634" customWidth="1"/>
    <col min="4640" max="4640" width="13.7109375" style="634" customWidth="1"/>
    <col min="4641" max="4865" width="9.140625" style="634"/>
    <col min="4866" max="4866" width="3.85546875" style="634" customWidth="1"/>
    <col min="4867" max="4867" width="28.85546875" style="634" customWidth="1"/>
    <col min="4868" max="4868" width="12.28515625" style="634" customWidth="1"/>
    <col min="4869" max="4870" width="0" style="634" hidden="1" customWidth="1"/>
    <col min="4871" max="4871" width="7.7109375" style="634" customWidth="1"/>
    <col min="4872" max="4872" width="8.42578125" style="634" customWidth="1"/>
    <col min="4873" max="4873" width="8.140625" style="634" customWidth="1"/>
    <col min="4874" max="4874" width="8.85546875" style="634" customWidth="1"/>
    <col min="4875" max="4875" width="0" style="634" hidden="1" customWidth="1"/>
    <col min="4876" max="4876" width="8.7109375" style="634" customWidth="1"/>
    <col min="4877" max="4877" width="8.85546875" style="634" customWidth="1"/>
    <col min="4878" max="4878" width="0" style="634" hidden="1" customWidth="1"/>
    <col min="4879" max="4879" width="8.42578125" style="634" customWidth="1"/>
    <col min="4880" max="4880" width="8.140625" style="634" customWidth="1"/>
    <col min="4881" max="4881" width="7.5703125" style="634" customWidth="1"/>
    <col min="4882" max="4882" width="8.7109375" style="634" customWidth="1"/>
    <col min="4883" max="4883" width="0" style="634" hidden="1" customWidth="1"/>
    <col min="4884" max="4884" width="8" style="634" customWidth="1"/>
    <col min="4885" max="4885" width="0" style="634" hidden="1" customWidth="1"/>
    <col min="4886" max="4886" width="14.5703125" style="634" customWidth="1"/>
    <col min="4887" max="4887" width="7.5703125" style="634" customWidth="1"/>
    <col min="4888" max="4888" width="10.5703125" style="634" customWidth="1"/>
    <col min="4889" max="4889" width="10.42578125" style="634" customWidth="1"/>
    <col min="4890" max="4890" width="9.140625" style="634" customWidth="1"/>
    <col min="4891" max="4891" width="7.5703125" style="634" customWidth="1"/>
    <col min="4892" max="4892" width="11.7109375" style="634" customWidth="1"/>
    <col min="4893" max="4893" width="11.5703125" style="634" bestFit="1" customWidth="1"/>
    <col min="4894" max="4894" width="13" style="634" customWidth="1"/>
    <col min="4895" max="4895" width="12.7109375" style="634" customWidth="1"/>
    <col min="4896" max="4896" width="13.7109375" style="634" customWidth="1"/>
    <col min="4897" max="5121" width="9.140625" style="634"/>
    <col min="5122" max="5122" width="3.85546875" style="634" customWidth="1"/>
    <col min="5123" max="5123" width="28.85546875" style="634" customWidth="1"/>
    <col min="5124" max="5124" width="12.28515625" style="634" customWidth="1"/>
    <col min="5125" max="5126" width="0" style="634" hidden="1" customWidth="1"/>
    <col min="5127" max="5127" width="7.7109375" style="634" customWidth="1"/>
    <col min="5128" max="5128" width="8.42578125" style="634" customWidth="1"/>
    <col min="5129" max="5129" width="8.140625" style="634" customWidth="1"/>
    <col min="5130" max="5130" width="8.85546875" style="634" customWidth="1"/>
    <col min="5131" max="5131" width="0" style="634" hidden="1" customWidth="1"/>
    <col min="5132" max="5132" width="8.7109375" style="634" customWidth="1"/>
    <col min="5133" max="5133" width="8.85546875" style="634" customWidth="1"/>
    <col min="5134" max="5134" width="0" style="634" hidden="1" customWidth="1"/>
    <col min="5135" max="5135" width="8.42578125" style="634" customWidth="1"/>
    <col min="5136" max="5136" width="8.140625" style="634" customWidth="1"/>
    <col min="5137" max="5137" width="7.5703125" style="634" customWidth="1"/>
    <col min="5138" max="5138" width="8.7109375" style="634" customWidth="1"/>
    <col min="5139" max="5139" width="0" style="634" hidden="1" customWidth="1"/>
    <col min="5140" max="5140" width="8" style="634" customWidth="1"/>
    <col min="5141" max="5141" width="0" style="634" hidden="1" customWidth="1"/>
    <col min="5142" max="5142" width="14.5703125" style="634" customWidth="1"/>
    <col min="5143" max="5143" width="7.5703125" style="634" customWidth="1"/>
    <col min="5144" max="5144" width="10.5703125" style="634" customWidth="1"/>
    <col min="5145" max="5145" width="10.42578125" style="634" customWidth="1"/>
    <col min="5146" max="5146" width="9.140625" style="634" customWidth="1"/>
    <col min="5147" max="5147" width="7.5703125" style="634" customWidth="1"/>
    <col min="5148" max="5148" width="11.7109375" style="634" customWidth="1"/>
    <col min="5149" max="5149" width="11.5703125" style="634" bestFit="1" customWidth="1"/>
    <col min="5150" max="5150" width="13" style="634" customWidth="1"/>
    <col min="5151" max="5151" width="12.7109375" style="634" customWidth="1"/>
    <col min="5152" max="5152" width="13.7109375" style="634" customWidth="1"/>
    <col min="5153" max="5377" width="9.140625" style="634"/>
    <col min="5378" max="5378" width="3.85546875" style="634" customWidth="1"/>
    <col min="5379" max="5379" width="28.85546875" style="634" customWidth="1"/>
    <col min="5380" max="5380" width="12.28515625" style="634" customWidth="1"/>
    <col min="5381" max="5382" width="0" style="634" hidden="1" customWidth="1"/>
    <col min="5383" max="5383" width="7.7109375" style="634" customWidth="1"/>
    <col min="5384" max="5384" width="8.42578125" style="634" customWidth="1"/>
    <col min="5385" max="5385" width="8.140625" style="634" customWidth="1"/>
    <col min="5386" max="5386" width="8.85546875" style="634" customWidth="1"/>
    <col min="5387" max="5387" width="0" style="634" hidden="1" customWidth="1"/>
    <col min="5388" max="5388" width="8.7109375" style="634" customWidth="1"/>
    <col min="5389" max="5389" width="8.85546875" style="634" customWidth="1"/>
    <col min="5390" max="5390" width="0" style="634" hidden="1" customWidth="1"/>
    <col min="5391" max="5391" width="8.42578125" style="634" customWidth="1"/>
    <col min="5392" max="5392" width="8.140625" style="634" customWidth="1"/>
    <col min="5393" max="5393" width="7.5703125" style="634" customWidth="1"/>
    <col min="5394" max="5394" width="8.7109375" style="634" customWidth="1"/>
    <col min="5395" max="5395" width="0" style="634" hidden="1" customWidth="1"/>
    <col min="5396" max="5396" width="8" style="634" customWidth="1"/>
    <col min="5397" max="5397" width="0" style="634" hidden="1" customWidth="1"/>
    <col min="5398" max="5398" width="14.5703125" style="634" customWidth="1"/>
    <col min="5399" max="5399" width="7.5703125" style="634" customWidth="1"/>
    <col min="5400" max="5400" width="10.5703125" style="634" customWidth="1"/>
    <col min="5401" max="5401" width="10.42578125" style="634" customWidth="1"/>
    <col min="5402" max="5402" width="9.140625" style="634" customWidth="1"/>
    <col min="5403" max="5403" width="7.5703125" style="634" customWidth="1"/>
    <col min="5404" max="5404" width="11.7109375" style="634" customWidth="1"/>
    <col min="5405" max="5405" width="11.5703125" style="634" bestFit="1" customWidth="1"/>
    <col min="5406" max="5406" width="13" style="634" customWidth="1"/>
    <col min="5407" max="5407" width="12.7109375" style="634" customWidth="1"/>
    <col min="5408" max="5408" width="13.7109375" style="634" customWidth="1"/>
    <col min="5409" max="5633" width="9.140625" style="634"/>
    <col min="5634" max="5634" width="3.85546875" style="634" customWidth="1"/>
    <col min="5635" max="5635" width="28.85546875" style="634" customWidth="1"/>
    <col min="5636" max="5636" width="12.28515625" style="634" customWidth="1"/>
    <col min="5637" max="5638" width="0" style="634" hidden="1" customWidth="1"/>
    <col min="5639" max="5639" width="7.7109375" style="634" customWidth="1"/>
    <col min="5640" max="5640" width="8.42578125" style="634" customWidth="1"/>
    <col min="5641" max="5641" width="8.140625" style="634" customWidth="1"/>
    <col min="5642" max="5642" width="8.85546875" style="634" customWidth="1"/>
    <col min="5643" max="5643" width="0" style="634" hidden="1" customWidth="1"/>
    <col min="5644" max="5644" width="8.7109375" style="634" customWidth="1"/>
    <col min="5645" max="5645" width="8.85546875" style="634" customWidth="1"/>
    <col min="5646" max="5646" width="0" style="634" hidden="1" customWidth="1"/>
    <col min="5647" max="5647" width="8.42578125" style="634" customWidth="1"/>
    <col min="5648" max="5648" width="8.140625" style="634" customWidth="1"/>
    <col min="5649" max="5649" width="7.5703125" style="634" customWidth="1"/>
    <col min="5650" max="5650" width="8.7109375" style="634" customWidth="1"/>
    <col min="5651" max="5651" width="0" style="634" hidden="1" customWidth="1"/>
    <col min="5652" max="5652" width="8" style="634" customWidth="1"/>
    <col min="5653" max="5653" width="0" style="634" hidden="1" customWidth="1"/>
    <col min="5654" max="5654" width="14.5703125" style="634" customWidth="1"/>
    <col min="5655" max="5655" width="7.5703125" style="634" customWidth="1"/>
    <col min="5656" max="5656" width="10.5703125" style="634" customWidth="1"/>
    <col min="5657" max="5657" width="10.42578125" style="634" customWidth="1"/>
    <col min="5658" max="5658" width="9.140625" style="634" customWidth="1"/>
    <col min="5659" max="5659" width="7.5703125" style="634" customWidth="1"/>
    <col min="5660" max="5660" width="11.7109375" style="634" customWidth="1"/>
    <col min="5661" max="5661" width="11.5703125" style="634" bestFit="1" customWidth="1"/>
    <col min="5662" max="5662" width="13" style="634" customWidth="1"/>
    <col min="5663" max="5663" width="12.7109375" style="634" customWidth="1"/>
    <col min="5664" max="5664" width="13.7109375" style="634" customWidth="1"/>
    <col min="5665" max="5889" width="9.140625" style="634"/>
    <col min="5890" max="5890" width="3.85546875" style="634" customWidth="1"/>
    <col min="5891" max="5891" width="28.85546875" style="634" customWidth="1"/>
    <col min="5892" max="5892" width="12.28515625" style="634" customWidth="1"/>
    <col min="5893" max="5894" width="0" style="634" hidden="1" customWidth="1"/>
    <col min="5895" max="5895" width="7.7109375" style="634" customWidth="1"/>
    <col min="5896" max="5896" width="8.42578125" style="634" customWidth="1"/>
    <col min="5897" max="5897" width="8.140625" style="634" customWidth="1"/>
    <col min="5898" max="5898" width="8.85546875" style="634" customWidth="1"/>
    <col min="5899" max="5899" width="0" style="634" hidden="1" customWidth="1"/>
    <col min="5900" max="5900" width="8.7109375" style="634" customWidth="1"/>
    <col min="5901" max="5901" width="8.85546875" style="634" customWidth="1"/>
    <col min="5902" max="5902" width="0" style="634" hidden="1" customWidth="1"/>
    <col min="5903" max="5903" width="8.42578125" style="634" customWidth="1"/>
    <col min="5904" max="5904" width="8.140625" style="634" customWidth="1"/>
    <col min="5905" max="5905" width="7.5703125" style="634" customWidth="1"/>
    <col min="5906" max="5906" width="8.7109375" style="634" customWidth="1"/>
    <col min="5907" max="5907" width="0" style="634" hidden="1" customWidth="1"/>
    <col min="5908" max="5908" width="8" style="634" customWidth="1"/>
    <col min="5909" max="5909" width="0" style="634" hidden="1" customWidth="1"/>
    <col min="5910" max="5910" width="14.5703125" style="634" customWidth="1"/>
    <col min="5911" max="5911" width="7.5703125" style="634" customWidth="1"/>
    <col min="5912" max="5912" width="10.5703125" style="634" customWidth="1"/>
    <col min="5913" max="5913" width="10.42578125" style="634" customWidth="1"/>
    <col min="5914" max="5914" width="9.140625" style="634" customWidth="1"/>
    <col min="5915" max="5915" width="7.5703125" style="634" customWidth="1"/>
    <col min="5916" max="5916" width="11.7109375" style="634" customWidth="1"/>
    <col min="5917" max="5917" width="11.5703125" style="634" bestFit="1" customWidth="1"/>
    <col min="5918" max="5918" width="13" style="634" customWidth="1"/>
    <col min="5919" max="5919" width="12.7109375" style="634" customWidth="1"/>
    <col min="5920" max="5920" width="13.7109375" style="634" customWidth="1"/>
    <col min="5921" max="6145" width="9.140625" style="634"/>
    <col min="6146" max="6146" width="3.85546875" style="634" customWidth="1"/>
    <col min="6147" max="6147" width="28.85546875" style="634" customWidth="1"/>
    <col min="6148" max="6148" width="12.28515625" style="634" customWidth="1"/>
    <col min="6149" max="6150" width="0" style="634" hidden="1" customWidth="1"/>
    <col min="6151" max="6151" width="7.7109375" style="634" customWidth="1"/>
    <col min="6152" max="6152" width="8.42578125" style="634" customWidth="1"/>
    <col min="6153" max="6153" width="8.140625" style="634" customWidth="1"/>
    <col min="6154" max="6154" width="8.85546875" style="634" customWidth="1"/>
    <col min="6155" max="6155" width="0" style="634" hidden="1" customWidth="1"/>
    <col min="6156" max="6156" width="8.7109375" style="634" customWidth="1"/>
    <col min="6157" max="6157" width="8.85546875" style="634" customWidth="1"/>
    <col min="6158" max="6158" width="0" style="634" hidden="1" customWidth="1"/>
    <col min="6159" max="6159" width="8.42578125" style="634" customWidth="1"/>
    <col min="6160" max="6160" width="8.140625" style="634" customWidth="1"/>
    <col min="6161" max="6161" width="7.5703125" style="634" customWidth="1"/>
    <col min="6162" max="6162" width="8.7109375" style="634" customWidth="1"/>
    <col min="6163" max="6163" width="0" style="634" hidden="1" customWidth="1"/>
    <col min="6164" max="6164" width="8" style="634" customWidth="1"/>
    <col min="6165" max="6165" width="0" style="634" hidden="1" customWidth="1"/>
    <col min="6166" max="6166" width="14.5703125" style="634" customWidth="1"/>
    <col min="6167" max="6167" width="7.5703125" style="634" customWidth="1"/>
    <col min="6168" max="6168" width="10.5703125" style="634" customWidth="1"/>
    <col min="6169" max="6169" width="10.42578125" style="634" customWidth="1"/>
    <col min="6170" max="6170" width="9.140625" style="634" customWidth="1"/>
    <col min="6171" max="6171" width="7.5703125" style="634" customWidth="1"/>
    <col min="6172" max="6172" width="11.7109375" style="634" customWidth="1"/>
    <col min="6173" max="6173" width="11.5703125" style="634" bestFit="1" customWidth="1"/>
    <col min="6174" max="6174" width="13" style="634" customWidth="1"/>
    <col min="6175" max="6175" width="12.7109375" style="634" customWidth="1"/>
    <col min="6176" max="6176" width="13.7109375" style="634" customWidth="1"/>
    <col min="6177" max="6401" width="9.140625" style="634"/>
    <col min="6402" max="6402" width="3.85546875" style="634" customWidth="1"/>
    <col min="6403" max="6403" width="28.85546875" style="634" customWidth="1"/>
    <col min="6404" max="6404" width="12.28515625" style="634" customWidth="1"/>
    <col min="6405" max="6406" width="0" style="634" hidden="1" customWidth="1"/>
    <col min="6407" max="6407" width="7.7109375" style="634" customWidth="1"/>
    <col min="6408" max="6408" width="8.42578125" style="634" customWidth="1"/>
    <col min="6409" max="6409" width="8.140625" style="634" customWidth="1"/>
    <col min="6410" max="6410" width="8.85546875" style="634" customWidth="1"/>
    <col min="6411" max="6411" width="0" style="634" hidden="1" customWidth="1"/>
    <col min="6412" max="6412" width="8.7109375" style="634" customWidth="1"/>
    <col min="6413" max="6413" width="8.85546875" style="634" customWidth="1"/>
    <col min="6414" max="6414" width="0" style="634" hidden="1" customWidth="1"/>
    <col min="6415" max="6415" width="8.42578125" style="634" customWidth="1"/>
    <col min="6416" max="6416" width="8.140625" style="634" customWidth="1"/>
    <col min="6417" max="6417" width="7.5703125" style="634" customWidth="1"/>
    <col min="6418" max="6418" width="8.7109375" style="634" customWidth="1"/>
    <col min="6419" max="6419" width="0" style="634" hidden="1" customWidth="1"/>
    <col min="6420" max="6420" width="8" style="634" customWidth="1"/>
    <col min="6421" max="6421" width="0" style="634" hidden="1" customWidth="1"/>
    <col min="6422" max="6422" width="14.5703125" style="634" customWidth="1"/>
    <col min="6423" max="6423" width="7.5703125" style="634" customWidth="1"/>
    <col min="6424" max="6424" width="10.5703125" style="634" customWidth="1"/>
    <col min="6425" max="6425" width="10.42578125" style="634" customWidth="1"/>
    <col min="6426" max="6426" width="9.140625" style="634" customWidth="1"/>
    <col min="6427" max="6427" width="7.5703125" style="634" customWidth="1"/>
    <col min="6428" max="6428" width="11.7109375" style="634" customWidth="1"/>
    <col min="6429" max="6429" width="11.5703125" style="634" bestFit="1" customWidth="1"/>
    <col min="6430" max="6430" width="13" style="634" customWidth="1"/>
    <col min="6431" max="6431" width="12.7109375" style="634" customWidth="1"/>
    <col min="6432" max="6432" width="13.7109375" style="634" customWidth="1"/>
    <col min="6433" max="6657" width="9.140625" style="634"/>
    <col min="6658" max="6658" width="3.85546875" style="634" customWidth="1"/>
    <col min="6659" max="6659" width="28.85546875" style="634" customWidth="1"/>
    <col min="6660" max="6660" width="12.28515625" style="634" customWidth="1"/>
    <col min="6661" max="6662" width="0" style="634" hidden="1" customWidth="1"/>
    <col min="6663" max="6663" width="7.7109375" style="634" customWidth="1"/>
    <col min="6664" max="6664" width="8.42578125" style="634" customWidth="1"/>
    <col min="6665" max="6665" width="8.140625" style="634" customWidth="1"/>
    <col min="6666" max="6666" width="8.85546875" style="634" customWidth="1"/>
    <col min="6667" max="6667" width="0" style="634" hidden="1" customWidth="1"/>
    <col min="6668" max="6668" width="8.7109375" style="634" customWidth="1"/>
    <col min="6669" max="6669" width="8.85546875" style="634" customWidth="1"/>
    <col min="6670" max="6670" width="0" style="634" hidden="1" customWidth="1"/>
    <col min="6671" max="6671" width="8.42578125" style="634" customWidth="1"/>
    <col min="6672" max="6672" width="8.140625" style="634" customWidth="1"/>
    <col min="6673" max="6673" width="7.5703125" style="634" customWidth="1"/>
    <col min="6674" max="6674" width="8.7109375" style="634" customWidth="1"/>
    <col min="6675" max="6675" width="0" style="634" hidden="1" customWidth="1"/>
    <col min="6676" max="6676" width="8" style="634" customWidth="1"/>
    <col min="6677" max="6677" width="0" style="634" hidden="1" customWidth="1"/>
    <col min="6678" max="6678" width="14.5703125" style="634" customWidth="1"/>
    <col min="6679" max="6679" width="7.5703125" style="634" customWidth="1"/>
    <col min="6680" max="6680" width="10.5703125" style="634" customWidth="1"/>
    <col min="6681" max="6681" width="10.42578125" style="634" customWidth="1"/>
    <col min="6682" max="6682" width="9.140625" style="634" customWidth="1"/>
    <col min="6683" max="6683" width="7.5703125" style="634" customWidth="1"/>
    <col min="6684" max="6684" width="11.7109375" style="634" customWidth="1"/>
    <col min="6685" max="6685" width="11.5703125" style="634" bestFit="1" customWidth="1"/>
    <col min="6686" max="6686" width="13" style="634" customWidth="1"/>
    <col min="6687" max="6687" width="12.7109375" style="634" customWidth="1"/>
    <col min="6688" max="6688" width="13.7109375" style="634" customWidth="1"/>
    <col min="6689" max="6913" width="9.140625" style="634"/>
    <col min="6914" max="6914" width="3.85546875" style="634" customWidth="1"/>
    <col min="6915" max="6915" width="28.85546875" style="634" customWidth="1"/>
    <col min="6916" max="6916" width="12.28515625" style="634" customWidth="1"/>
    <col min="6917" max="6918" width="0" style="634" hidden="1" customWidth="1"/>
    <col min="6919" max="6919" width="7.7109375" style="634" customWidth="1"/>
    <col min="6920" max="6920" width="8.42578125" style="634" customWidth="1"/>
    <col min="6921" max="6921" width="8.140625" style="634" customWidth="1"/>
    <col min="6922" max="6922" width="8.85546875" style="634" customWidth="1"/>
    <col min="6923" max="6923" width="0" style="634" hidden="1" customWidth="1"/>
    <col min="6924" max="6924" width="8.7109375" style="634" customWidth="1"/>
    <col min="6925" max="6925" width="8.85546875" style="634" customWidth="1"/>
    <col min="6926" max="6926" width="0" style="634" hidden="1" customWidth="1"/>
    <col min="6927" max="6927" width="8.42578125" style="634" customWidth="1"/>
    <col min="6928" max="6928" width="8.140625" style="634" customWidth="1"/>
    <col min="6929" max="6929" width="7.5703125" style="634" customWidth="1"/>
    <col min="6930" max="6930" width="8.7109375" style="634" customWidth="1"/>
    <col min="6931" max="6931" width="0" style="634" hidden="1" customWidth="1"/>
    <col min="6932" max="6932" width="8" style="634" customWidth="1"/>
    <col min="6933" max="6933" width="0" style="634" hidden="1" customWidth="1"/>
    <col min="6934" max="6934" width="14.5703125" style="634" customWidth="1"/>
    <col min="6935" max="6935" width="7.5703125" style="634" customWidth="1"/>
    <col min="6936" max="6936" width="10.5703125" style="634" customWidth="1"/>
    <col min="6937" max="6937" width="10.42578125" style="634" customWidth="1"/>
    <col min="6938" max="6938" width="9.140625" style="634" customWidth="1"/>
    <col min="6939" max="6939" width="7.5703125" style="634" customWidth="1"/>
    <col min="6940" max="6940" width="11.7109375" style="634" customWidth="1"/>
    <col min="6941" max="6941" width="11.5703125" style="634" bestFit="1" customWidth="1"/>
    <col min="6942" max="6942" width="13" style="634" customWidth="1"/>
    <col min="6943" max="6943" width="12.7109375" style="634" customWidth="1"/>
    <col min="6944" max="6944" width="13.7109375" style="634" customWidth="1"/>
    <col min="6945" max="7169" width="9.140625" style="634"/>
    <col min="7170" max="7170" width="3.85546875" style="634" customWidth="1"/>
    <col min="7171" max="7171" width="28.85546875" style="634" customWidth="1"/>
    <col min="7172" max="7172" width="12.28515625" style="634" customWidth="1"/>
    <col min="7173" max="7174" width="0" style="634" hidden="1" customWidth="1"/>
    <col min="7175" max="7175" width="7.7109375" style="634" customWidth="1"/>
    <col min="7176" max="7176" width="8.42578125" style="634" customWidth="1"/>
    <col min="7177" max="7177" width="8.140625" style="634" customWidth="1"/>
    <col min="7178" max="7178" width="8.85546875" style="634" customWidth="1"/>
    <col min="7179" max="7179" width="0" style="634" hidden="1" customWidth="1"/>
    <col min="7180" max="7180" width="8.7109375" style="634" customWidth="1"/>
    <col min="7181" max="7181" width="8.85546875" style="634" customWidth="1"/>
    <col min="7182" max="7182" width="0" style="634" hidden="1" customWidth="1"/>
    <col min="7183" max="7183" width="8.42578125" style="634" customWidth="1"/>
    <col min="7184" max="7184" width="8.140625" style="634" customWidth="1"/>
    <col min="7185" max="7185" width="7.5703125" style="634" customWidth="1"/>
    <col min="7186" max="7186" width="8.7109375" style="634" customWidth="1"/>
    <col min="7187" max="7187" width="0" style="634" hidden="1" customWidth="1"/>
    <col min="7188" max="7188" width="8" style="634" customWidth="1"/>
    <col min="7189" max="7189" width="0" style="634" hidden="1" customWidth="1"/>
    <col min="7190" max="7190" width="14.5703125" style="634" customWidth="1"/>
    <col min="7191" max="7191" width="7.5703125" style="634" customWidth="1"/>
    <col min="7192" max="7192" width="10.5703125" style="634" customWidth="1"/>
    <col min="7193" max="7193" width="10.42578125" style="634" customWidth="1"/>
    <col min="7194" max="7194" width="9.140625" style="634" customWidth="1"/>
    <col min="7195" max="7195" width="7.5703125" style="634" customWidth="1"/>
    <col min="7196" max="7196" width="11.7109375" style="634" customWidth="1"/>
    <col min="7197" max="7197" width="11.5703125" style="634" bestFit="1" customWidth="1"/>
    <col min="7198" max="7198" width="13" style="634" customWidth="1"/>
    <col min="7199" max="7199" width="12.7109375" style="634" customWidth="1"/>
    <col min="7200" max="7200" width="13.7109375" style="634" customWidth="1"/>
    <col min="7201" max="7425" width="9.140625" style="634"/>
    <col min="7426" max="7426" width="3.85546875" style="634" customWidth="1"/>
    <col min="7427" max="7427" width="28.85546875" style="634" customWidth="1"/>
    <col min="7428" max="7428" width="12.28515625" style="634" customWidth="1"/>
    <col min="7429" max="7430" width="0" style="634" hidden="1" customWidth="1"/>
    <col min="7431" max="7431" width="7.7109375" style="634" customWidth="1"/>
    <col min="7432" max="7432" width="8.42578125" style="634" customWidth="1"/>
    <col min="7433" max="7433" width="8.140625" style="634" customWidth="1"/>
    <col min="7434" max="7434" width="8.85546875" style="634" customWidth="1"/>
    <col min="7435" max="7435" width="0" style="634" hidden="1" customWidth="1"/>
    <col min="7436" max="7436" width="8.7109375" style="634" customWidth="1"/>
    <col min="7437" max="7437" width="8.85546875" style="634" customWidth="1"/>
    <col min="7438" max="7438" width="0" style="634" hidden="1" customWidth="1"/>
    <col min="7439" max="7439" width="8.42578125" style="634" customWidth="1"/>
    <col min="7440" max="7440" width="8.140625" style="634" customWidth="1"/>
    <col min="7441" max="7441" width="7.5703125" style="634" customWidth="1"/>
    <col min="7442" max="7442" width="8.7109375" style="634" customWidth="1"/>
    <col min="7443" max="7443" width="0" style="634" hidden="1" customWidth="1"/>
    <col min="7444" max="7444" width="8" style="634" customWidth="1"/>
    <col min="7445" max="7445" width="0" style="634" hidden="1" customWidth="1"/>
    <col min="7446" max="7446" width="14.5703125" style="634" customWidth="1"/>
    <col min="7447" max="7447" width="7.5703125" style="634" customWidth="1"/>
    <col min="7448" max="7448" width="10.5703125" style="634" customWidth="1"/>
    <col min="7449" max="7449" width="10.42578125" style="634" customWidth="1"/>
    <col min="7450" max="7450" width="9.140625" style="634" customWidth="1"/>
    <col min="7451" max="7451" width="7.5703125" style="634" customWidth="1"/>
    <col min="7452" max="7452" width="11.7109375" style="634" customWidth="1"/>
    <col min="7453" max="7453" width="11.5703125" style="634" bestFit="1" customWidth="1"/>
    <col min="7454" max="7454" width="13" style="634" customWidth="1"/>
    <col min="7455" max="7455" width="12.7109375" style="634" customWidth="1"/>
    <col min="7456" max="7456" width="13.7109375" style="634" customWidth="1"/>
    <col min="7457" max="7681" width="9.140625" style="634"/>
    <col min="7682" max="7682" width="3.85546875" style="634" customWidth="1"/>
    <col min="7683" max="7683" width="28.85546875" style="634" customWidth="1"/>
    <col min="7684" max="7684" width="12.28515625" style="634" customWidth="1"/>
    <col min="7685" max="7686" width="0" style="634" hidden="1" customWidth="1"/>
    <col min="7687" max="7687" width="7.7109375" style="634" customWidth="1"/>
    <col min="7688" max="7688" width="8.42578125" style="634" customWidth="1"/>
    <col min="7689" max="7689" width="8.140625" style="634" customWidth="1"/>
    <col min="7690" max="7690" width="8.85546875" style="634" customWidth="1"/>
    <col min="7691" max="7691" width="0" style="634" hidden="1" customWidth="1"/>
    <col min="7692" max="7692" width="8.7109375" style="634" customWidth="1"/>
    <col min="7693" max="7693" width="8.85546875" style="634" customWidth="1"/>
    <col min="7694" max="7694" width="0" style="634" hidden="1" customWidth="1"/>
    <col min="7695" max="7695" width="8.42578125" style="634" customWidth="1"/>
    <col min="7696" max="7696" width="8.140625" style="634" customWidth="1"/>
    <col min="7697" max="7697" width="7.5703125" style="634" customWidth="1"/>
    <col min="7698" max="7698" width="8.7109375" style="634" customWidth="1"/>
    <col min="7699" max="7699" width="0" style="634" hidden="1" customWidth="1"/>
    <col min="7700" max="7700" width="8" style="634" customWidth="1"/>
    <col min="7701" max="7701" width="0" style="634" hidden="1" customWidth="1"/>
    <col min="7702" max="7702" width="14.5703125" style="634" customWidth="1"/>
    <col min="7703" max="7703" width="7.5703125" style="634" customWidth="1"/>
    <col min="7704" max="7704" width="10.5703125" style="634" customWidth="1"/>
    <col min="7705" max="7705" width="10.42578125" style="634" customWidth="1"/>
    <col min="7706" max="7706" width="9.140625" style="634" customWidth="1"/>
    <col min="7707" max="7707" width="7.5703125" style="634" customWidth="1"/>
    <col min="7708" max="7708" width="11.7109375" style="634" customWidth="1"/>
    <col min="7709" max="7709" width="11.5703125" style="634" bestFit="1" customWidth="1"/>
    <col min="7710" max="7710" width="13" style="634" customWidth="1"/>
    <col min="7711" max="7711" width="12.7109375" style="634" customWidth="1"/>
    <col min="7712" max="7712" width="13.7109375" style="634" customWidth="1"/>
    <col min="7713" max="7937" width="9.140625" style="634"/>
    <col min="7938" max="7938" width="3.85546875" style="634" customWidth="1"/>
    <col min="7939" max="7939" width="28.85546875" style="634" customWidth="1"/>
    <col min="7940" max="7940" width="12.28515625" style="634" customWidth="1"/>
    <col min="7941" max="7942" width="0" style="634" hidden="1" customWidth="1"/>
    <col min="7943" max="7943" width="7.7109375" style="634" customWidth="1"/>
    <col min="7944" max="7944" width="8.42578125" style="634" customWidth="1"/>
    <col min="7945" max="7945" width="8.140625" style="634" customWidth="1"/>
    <col min="7946" max="7946" width="8.85546875" style="634" customWidth="1"/>
    <col min="7947" max="7947" width="0" style="634" hidden="1" customWidth="1"/>
    <col min="7948" max="7948" width="8.7109375" style="634" customWidth="1"/>
    <col min="7949" max="7949" width="8.85546875" style="634" customWidth="1"/>
    <col min="7950" max="7950" width="0" style="634" hidden="1" customWidth="1"/>
    <col min="7951" max="7951" width="8.42578125" style="634" customWidth="1"/>
    <col min="7952" max="7952" width="8.140625" style="634" customWidth="1"/>
    <col min="7953" max="7953" width="7.5703125" style="634" customWidth="1"/>
    <col min="7954" max="7954" width="8.7109375" style="634" customWidth="1"/>
    <col min="7955" max="7955" width="0" style="634" hidden="1" customWidth="1"/>
    <col min="7956" max="7956" width="8" style="634" customWidth="1"/>
    <col min="7957" max="7957" width="0" style="634" hidden="1" customWidth="1"/>
    <col min="7958" max="7958" width="14.5703125" style="634" customWidth="1"/>
    <col min="7959" max="7959" width="7.5703125" style="634" customWidth="1"/>
    <col min="7960" max="7960" width="10.5703125" style="634" customWidth="1"/>
    <col min="7961" max="7961" width="10.42578125" style="634" customWidth="1"/>
    <col min="7962" max="7962" width="9.140625" style="634" customWidth="1"/>
    <col min="7963" max="7963" width="7.5703125" style="634" customWidth="1"/>
    <col min="7964" max="7964" width="11.7109375" style="634" customWidth="1"/>
    <col min="7965" max="7965" width="11.5703125" style="634" bestFit="1" customWidth="1"/>
    <col min="7966" max="7966" width="13" style="634" customWidth="1"/>
    <col min="7967" max="7967" width="12.7109375" style="634" customWidth="1"/>
    <col min="7968" max="7968" width="13.7109375" style="634" customWidth="1"/>
    <col min="7969" max="8193" width="9.140625" style="634"/>
    <col min="8194" max="8194" width="3.85546875" style="634" customWidth="1"/>
    <col min="8195" max="8195" width="28.85546875" style="634" customWidth="1"/>
    <col min="8196" max="8196" width="12.28515625" style="634" customWidth="1"/>
    <col min="8197" max="8198" width="0" style="634" hidden="1" customWidth="1"/>
    <col min="8199" max="8199" width="7.7109375" style="634" customWidth="1"/>
    <col min="8200" max="8200" width="8.42578125" style="634" customWidth="1"/>
    <col min="8201" max="8201" width="8.140625" style="634" customWidth="1"/>
    <col min="8202" max="8202" width="8.85546875" style="634" customWidth="1"/>
    <col min="8203" max="8203" width="0" style="634" hidden="1" customWidth="1"/>
    <col min="8204" max="8204" width="8.7109375" style="634" customWidth="1"/>
    <col min="8205" max="8205" width="8.85546875" style="634" customWidth="1"/>
    <col min="8206" max="8206" width="0" style="634" hidden="1" customWidth="1"/>
    <col min="8207" max="8207" width="8.42578125" style="634" customWidth="1"/>
    <col min="8208" max="8208" width="8.140625" style="634" customWidth="1"/>
    <col min="8209" max="8209" width="7.5703125" style="634" customWidth="1"/>
    <col min="8210" max="8210" width="8.7109375" style="634" customWidth="1"/>
    <col min="8211" max="8211" width="0" style="634" hidden="1" customWidth="1"/>
    <col min="8212" max="8212" width="8" style="634" customWidth="1"/>
    <col min="8213" max="8213" width="0" style="634" hidden="1" customWidth="1"/>
    <col min="8214" max="8214" width="14.5703125" style="634" customWidth="1"/>
    <col min="8215" max="8215" width="7.5703125" style="634" customWidth="1"/>
    <col min="8216" max="8216" width="10.5703125" style="634" customWidth="1"/>
    <col min="8217" max="8217" width="10.42578125" style="634" customWidth="1"/>
    <col min="8218" max="8218" width="9.140625" style="634" customWidth="1"/>
    <col min="8219" max="8219" width="7.5703125" style="634" customWidth="1"/>
    <col min="8220" max="8220" width="11.7109375" style="634" customWidth="1"/>
    <col min="8221" max="8221" width="11.5703125" style="634" bestFit="1" customWidth="1"/>
    <col min="8222" max="8222" width="13" style="634" customWidth="1"/>
    <col min="8223" max="8223" width="12.7109375" style="634" customWidth="1"/>
    <col min="8224" max="8224" width="13.7109375" style="634" customWidth="1"/>
    <col min="8225" max="8449" width="9.140625" style="634"/>
    <col min="8450" max="8450" width="3.85546875" style="634" customWidth="1"/>
    <col min="8451" max="8451" width="28.85546875" style="634" customWidth="1"/>
    <col min="8452" max="8452" width="12.28515625" style="634" customWidth="1"/>
    <col min="8453" max="8454" width="0" style="634" hidden="1" customWidth="1"/>
    <col min="8455" max="8455" width="7.7109375" style="634" customWidth="1"/>
    <col min="8456" max="8456" width="8.42578125" style="634" customWidth="1"/>
    <col min="8457" max="8457" width="8.140625" style="634" customWidth="1"/>
    <col min="8458" max="8458" width="8.85546875" style="634" customWidth="1"/>
    <col min="8459" max="8459" width="0" style="634" hidden="1" customWidth="1"/>
    <col min="8460" max="8460" width="8.7109375" style="634" customWidth="1"/>
    <col min="8461" max="8461" width="8.85546875" style="634" customWidth="1"/>
    <col min="8462" max="8462" width="0" style="634" hidden="1" customWidth="1"/>
    <col min="8463" max="8463" width="8.42578125" style="634" customWidth="1"/>
    <col min="8464" max="8464" width="8.140625" style="634" customWidth="1"/>
    <col min="8465" max="8465" width="7.5703125" style="634" customWidth="1"/>
    <col min="8466" max="8466" width="8.7109375" style="634" customWidth="1"/>
    <col min="8467" max="8467" width="0" style="634" hidden="1" customWidth="1"/>
    <col min="8468" max="8468" width="8" style="634" customWidth="1"/>
    <col min="8469" max="8469" width="0" style="634" hidden="1" customWidth="1"/>
    <col min="8470" max="8470" width="14.5703125" style="634" customWidth="1"/>
    <col min="8471" max="8471" width="7.5703125" style="634" customWidth="1"/>
    <col min="8472" max="8472" width="10.5703125" style="634" customWidth="1"/>
    <col min="8473" max="8473" width="10.42578125" style="634" customWidth="1"/>
    <col min="8474" max="8474" width="9.140625" style="634" customWidth="1"/>
    <col min="8475" max="8475" width="7.5703125" style="634" customWidth="1"/>
    <col min="8476" max="8476" width="11.7109375" style="634" customWidth="1"/>
    <col min="8477" max="8477" width="11.5703125" style="634" bestFit="1" customWidth="1"/>
    <col min="8478" max="8478" width="13" style="634" customWidth="1"/>
    <col min="8479" max="8479" width="12.7109375" style="634" customWidth="1"/>
    <col min="8480" max="8480" width="13.7109375" style="634" customWidth="1"/>
    <col min="8481" max="8705" width="9.140625" style="634"/>
    <col min="8706" max="8706" width="3.85546875" style="634" customWidth="1"/>
    <col min="8707" max="8707" width="28.85546875" style="634" customWidth="1"/>
    <col min="8708" max="8708" width="12.28515625" style="634" customWidth="1"/>
    <col min="8709" max="8710" width="0" style="634" hidden="1" customWidth="1"/>
    <col min="8711" max="8711" width="7.7109375" style="634" customWidth="1"/>
    <col min="8712" max="8712" width="8.42578125" style="634" customWidth="1"/>
    <col min="8713" max="8713" width="8.140625" style="634" customWidth="1"/>
    <col min="8714" max="8714" width="8.85546875" style="634" customWidth="1"/>
    <col min="8715" max="8715" width="0" style="634" hidden="1" customWidth="1"/>
    <col min="8716" max="8716" width="8.7109375" style="634" customWidth="1"/>
    <col min="8717" max="8717" width="8.85546875" style="634" customWidth="1"/>
    <col min="8718" max="8718" width="0" style="634" hidden="1" customWidth="1"/>
    <col min="8719" max="8719" width="8.42578125" style="634" customWidth="1"/>
    <col min="8720" max="8720" width="8.140625" style="634" customWidth="1"/>
    <col min="8721" max="8721" width="7.5703125" style="634" customWidth="1"/>
    <col min="8722" max="8722" width="8.7109375" style="634" customWidth="1"/>
    <col min="8723" max="8723" width="0" style="634" hidden="1" customWidth="1"/>
    <col min="8724" max="8724" width="8" style="634" customWidth="1"/>
    <col min="8725" max="8725" width="0" style="634" hidden="1" customWidth="1"/>
    <col min="8726" max="8726" width="14.5703125" style="634" customWidth="1"/>
    <col min="8727" max="8727" width="7.5703125" style="634" customWidth="1"/>
    <col min="8728" max="8728" width="10.5703125" style="634" customWidth="1"/>
    <col min="8729" max="8729" width="10.42578125" style="634" customWidth="1"/>
    <col min="8730" max="8730" width="9.140625" style="634" customWidth="1"/>
    <col min="8731" max="8731" width="7.5703125" style="634" customWidth="1"/>
    <col min="8732" max="8732" width="11.7109375" style="634" customWidth="1"/>
    <col min="8733" max="8733" width="11.5703125" style="634" bestFit="1" customWidth="1"/>
    <col min="8734" max="8734" width="13" style="634" customWidth="1"/>
    <col min="8735" max="8735" width="12.7109375" style="634" customWidth="1"/>
    <col min="8736" max="8736" width="13.7109375" style="634" customWidth="1"/>
    <col min="8737" max="8961" width="9.140625" style="634"/>
    <col min="8962" max="8962" width="3.85546875" style="634" customWidth="1"/>
    <col min="8963" max="8963" width="28.85546875" style="634" customWidth="1"/>
    <col min="8964" max="8964" width="12.28515625" style="634" customWidth="1"/>
    <col min="8965" max="8966" width="0" style="634" hidden="1" customWidth="1"/>
    <col min="8967" max="8967" width="7.7109375" style="634" customWidth="1"/>
    <col min="8968" max="8968" width="8.42578125" style="634" customWidth="1"/>
    <col min="8969" max="8969" width="8.140625" style="634" customWidth="1"/>
    <col min="8970" max="8970" width="8.85546875" style="634" customWidth="1"/>
    <col min="8971" max="8971" width="0" style="634" hidden="1" customWidth="1"/>
    <col min="8972" max="8972" width="8.7109375" style="634" customWidth="1"/>
    <col min="8973" max="8973" width="8.85546875" style="634" customWidth="1"/>
    <col min="8974" max="8974" width="0" style="634" hidden="1" customWidth="1"/>
    <col min="8975" max="8975" width="8.42578125" style="634" customWidth="1"/>
    <col min="8976" max="8976" width="8.140625" style="634" customWidth="1"/>
    <col min="8977" max="8977" width="7.5703125" style="634" customWidth="1"/>
    <col min="8978" max="8978" width="8.7109375" style="634" customWidth="1"/>
    <col min="8979" max="8979" width="0" style="634" hidden="1" customWidth="1"/>
    <col min="8980" max="8980" width="8" style="634" customWidth="1"/>
    <col min="8981" max="8981" width="0" style="634" hidden="1" customWidth="1"/>
    <col min="8982" max="8982" width="14.5703125" style="634" customWidth="1"/>
    <col min="8983" max="8983" width="7.5703125" style="634" customWidth="1"/>
    <col min="8984" max="8984" width="10.5703125" style="634" customWidth="1"/>
    <col min="8985" max="8985" width="10.42578125" style="634" customWidth="1"/>
    <col min="8986" max="8986" width="9.140625" style="634" customWidth="1"/>
    <col min="8987" max="8987" width="7.5703125" style="634" customWidth="1"/>
    <col min="8988" max="8988" width="11.7109375" style="634" customWidth="1"/>
    <col min="8989" max="8989" width="11.5703125" style="634" bestFit="1" customWidth="1"/>
    <col min="8990" max="8990" width="13" style="634" customWidth="1"/>
    <col min="8991" max="8991" width="12.7109375" style="634" customWidth="1"/>
    <col min="8992" max="8992" width="13.7109375" style="634" customWidth="1"/>
    <col min="8993" max="9217" width="9.140625" style="634"/>
    <col min="9218" max="9218" width="3.85546875" style="634" customWidth="1"/>
    <col min="9219" max="9219" width="28.85546875" style="634" customWidth="1"/>
    <col min="9220" max="9220" width="12.28515625" style="634" customWidth="1"/>
    <col min="9221" max="9222" width="0" style="634" hidden="1" customWidth="1"/>
    <col min="9223" max="9223" width="7.7109375" style="634" customWidth="1"/>
    <col min="9224" max="9224" width="8.42578125" style="634" customWidth="1"/>
    <col min="9225" max="9225" width="8.140625" style="634" customWidth="1"/>
    <col min="9226" max="9226" width="8.85546875" style="634" customWidth="1"/>
    <col min="9227" max="9227" width="0" style="634" hidden="1" customWidth="1"/>
    <col min="9228" max="9228" width="8.7109375" style="634" customWidth="1"/>
    <col min="9229" max="9229" width="8.85546875" style="634" customWidth="1"/>
    <col min="9230" max="9230" width="0" style="634" hidden="1" customWidth="1"/>
    <col min="9231" max="9231" width="8.42578125" style="634" customWidth="1"/>
    <col min="9232" max="9232" width="8.140625" style="634" customWidth="1"/>
    <col min="9233" max="9233" width="7.5703125" style="634" customWidth="1"/>
    <col min="9234" max="9234" width="8.7109375" style="634" customWidth="1"/>
    <col min="9235" max="9235" width="0" style="634" hidden="1" customWidth="1"/>
    <col min="9236" max="9236" width="8" style="634" customWidth="1"/>
    <col min="9237" max="9237" width="0" style="634" hidden="1" customWidth="1"/>
    <col min="9238" max="9238" width="14.5703125" style="634" customWidth="1"/>
    <col min="9239" max="9239" width="7.5703125" style="634" customWidth="1"/>
    <col min="9240" max="9240" width="10.5703125" style="634" customWidth="1"/>
    <col min="9241" max="9241" width="10.42578125" style="634" customWidth="1"/>
    <col min="9242" max="9242" width="9.140625" style="634" customWidth="1"/>
    <col min="9243" max="9243" width="7.5703125" style="634" customWidth="1"/>
    <col min="9244" max="9244" width="11.7109375" style="634" customWidth="1"/>
    <col min="9245" max="9245" width="11.5703125" style="634" bestFit="1" customWidth="1"/>
    <col min="9246" max="9246" width="13" style="634" customWidth="1"/>
    <col min="9247" max="9247" width="12.7109375" style="634" customWidth="1"/>
    <col min="9248" max="9248" width="13.7109375" style="634" customWidth="1"/>
    <col min="9249" max="9473" width="9.140625" style="634"/>
    <col min="9474" max="9474" width="3.85546875" style="634" customWidth="1"/>
    <col min="9475" max="9475" width="28.85546875" style="634" customWidth="1"/>
    <col min="9476" max="9476" width="12.28515625" style="634" customWidth="1"/>
    <col min="9477" max="9478" width="0" style="634" hidden="1" customWidth="1"/>
    <col min="9479" max="9479" width="7.7109375" style="634" customWidth="1"/>
    <col min="9480" max="9480" width="8.42578125" style="634" customWidth="1"/>
    <col min="9481" max="9481" width="8.140625" style="634" customWidth="1"/>
    <col min="9482" max="9482" width="8.85546875" style="634" customWidth="1"/>
    <col min="9483" max="9483" width="0" style="634" hidden="1" customWidth="1"/>
    <col min="9484" max="9484" width="8.7109375" style="634" customWidth="1"/>
    <col min="9485" max="9485" width="8.85546875" style="634" customWidth="1"/>
    <col min="9486" max="9486" width="0" style="634" hidden="1" customWidth="1"/>
    <col min="9487" max="9487" width="8.42578125" style="634" customWidth="1"/>
    <col min="9488" max="9488" width="8.140625" style="634" customWidth="1"/>
    <col min="9489" max="9489" width="7.5703125" style="634" customWidth="1"/>
    <col min="9490" max="9490" width="8.7109375" style="634" customWidth="1"/>
    <col min="9491" max="9491" width="0" style="634" hidden="1" customWidth="1"/>
    <col min="9492" max="9492" width="8" style="634" customWidth="1"/>
    <col min="9493" max="9493" width="0" style="634" hidden="1" customWidth="1"/>
    <col min="9494" max="9494" width="14.5703125" style="634" customWidth="1"/>
    <col min="9495" max="9495" width="7.5703125" style="634" customWidth="1"/>
    <col min="9496" max="9496" width="10.5703125" style="634" customWidth="1"/>
    <col min="9497" max="9497" width="10.42578125" style="634" customWidth="1"/>
    <col min="9498" max="9498" width="9.140625" style="634" customWidth="1"/>
    <col min="9499" max="9499" width="7.5703125" style="634" customWidth="1"/>
    <col min="9500" max="9500" width="11.7109375" style="634" customWidth="1"/>
    <col min="9501" max="9501" width="11.5703125" style="634" bestFit="1" customWidth="1"/>
    <col min="9502" max="9502" width="13" style="634" customWidth="1"/>
    <col min="9503" max="9503" width="12.7109375" style="634" customWidth="1"/>
    <col min="9504" max="9504" width="13.7109375" style="634" customWidth="1"/>
    <col min="9505" max="9729" width="9.140625" style="634"/>
    <col min="9730" max="9730" width="3.85546875" style="634" customWidth="1"/>
    <col min="9731" max="9731" width="28.85546875" style="634" customWidth="1"/>
    <col min="9732" max="9732" width="12.28515625" style="634" customWidth="1"/>
    <col min="9733" max="9734" width="0" style="634" hidden="1" customWidth="1"/>
    <col min="9735" max="9735" width="7.7109375" style="634" customWidth="1"/>
    <col min="9736" max="9736" width="8.42578125" style="634" customWidth="1"/>
    <col min="9737" max="9737" width="8.140625" style="634" customWidth="1"/>
    <col min="9738" max="9738" width="8.85546875" style="634" customWidth="1"/>
    <col min="9739" max="9739" width="0" style="634" hidden="1" customWidth="1"/>
    <col min="9740" max="9740" width="8.7109375" style="634" customWidth="1"/>
    <col min="9741" max="9741" width="8.85546875" style="634" customWidth="1"/>
    <col min="9742" max="9742" width="0" style="634" hidden="1" customWidth="1"/>
    <col min="9743" max="9743" width="8.42578125" style="634" customWidth="1"/>
    <col min="9744" max="9744" width="8.140625" style="634" customWidth="1"/>
    <col min="9745" max="9745" width="7.5703125" style="634" customWidth="1"/>
    <col min="9746" max="9746" width="8.7109375" style="634" customWidth="1"/>
    <col min="9747" max="9747" width="0" style="634" hidden="1" customWidth="1"/>
    <col min="9748" max="9748" width="8" style="634" customWidth="1"/>
    <col min="9749" max="9749" width="0" style="634" hidden="1" customWidth="1"/>
    <col min="9750" max="9750" width="14.5703125" style="634" customWidth="1"/>
    <col min="9751" max="9751" width="7.5703125" style="634" customWidth="1"/>
    <col min="9752" max="9752" width="10.5703125" style="634" customWidth="1"/>
    <col min="9753" max="9753" width="10.42578125" style="634" customWidth="1"/>
    <col min="9754" max="9754" width="9.140625" style="634" customWidth="1"/>
    <col min="9755" max="9755" width="7.5703125" style="634" customWidth="1"/>
    <col min="9756" max="9756" width="11.7109375" style="634" customWidth="1"/>
    <col min="9757" max="9757" width="11.5703125" style="634" bestFit="1" customWidth="1"/>
    <col min="9758" max="9758" width="13" style="634" customWidth="1"/>
    <col min="9759" max="9759" width="12.7109375" style="634" customWidth="1"/>
    <col min="9760" max="9760" width="13.7109375" style="634" customWidth="1"/>
    <col min="9761" max="9985" width="9.140625" style="634"/>
    <col min="9986" max="9986" width="3.85546875" style="634" customWidth="1"/>
    <col min="9987" max="9987" width="28.85546875" style="634" customWidth="1"/>
    <col min="9988" max="9988" width="12.28515625" style="634" customWidth="1"/>
    <col min="9989" max="9990" width="0" style="634" hidden="1" customWidth="1"/>
    <col min="9991" max="9991" width="7.7109375" style="634" customWidth="1"/>
    <col min="9992" max="9992" width="8.42578125" style="634" customWidth="1"/>
    <col min="9993" max="9993" width="8.140625" style="634" customWidth="1"/>
    <col min="9994" max="9994" width="8.85546875" style="634" customWidth="1"/>
    <col min="9995" max="9995" width="0" style="634" hidden="1" customWidth="1"/>
    <col min="9996" max="9996" width="8.7109375" style="634" customWidth="1"/>
    <col min="9997" max="9997" width="8.85546875" style="634" customWidth="1"/>
    <col min="9998" max="9998" width="0" style="634" hidden="1" customWidth="1"/>
    <col min="9999" max="9999" width="8.42578125" style="634" customWidth="1"/>
    <col min="10000" max="10000" width="8.140625" style="634" customWidth="1"/>
    <col min="10001" max="10001" width="7.5703125" style="634" customWidth="1"/>
    <col min="10002" max="10002" width="8.7109375" style="634" customWidth="1"/>
    <col min="10003" max="10003" width="0" style="634" hidden="1" customWidth="1"/>
    <col min="10004" max="10004" width="8" style="634" customWidth="1"/>
    <col min="10005" max="10005" width="0" style="634" hidden="1" customWidth="1"/>
    <col min="10006" max="10006" width="14.5703125" style="634" customWidth="1"/>
    <col min="10007" max="10007" width="7.5703125" style="634" customWidth="1"/>
    <col min="10008" max="10008" width="10.5703125" style="634" customWidth="1"/>
    <col min="10009" max="10009" width="10.42578125" style="634" customWidth="1"/>
    <col min="10010" max="10010" width="9.140625" style="634" customWidth="1"/>
    <col min="10011" max="10011" width="7.5703125" style="634" customWidth="1"/>
    <col min="10012" max="10012" width="11.7109375" style="634" customWidth="1"/>
    <col min="10013" max="10013" width="11.5703125" style="634" bestFit="1" customWidth="1"/>
    <col min="10014" max="10014" width="13" style="634" customWidth="1"/>
    <col min="10015" max="10015" width="12.7109375" style="634" customWidth="1"/>
    <col min="10016" max="10016" width="13.7109375" style="634" customWidth="1"/>
    <col min="10017" max="10241" width="9.140625" style="634"/>
    <col min="10242" max="10242" width="3.85546875" style="634" customWidth="1"/>
    <col min="10243" max="10243" width="28.85546875" style="634" customWidth="1"/>
    <col min="10244" max="10244" width="12.28515625" style="634" customWidth="1"/>
    <col min="10245" max="10246" width="0" style="634" hidden="1" customWidth="1"/>
    <col min="10247" max="10247" width="7.7109375" style="634" customWidth="1"/>
    <col min="10248" max="10248" width="8.42578125" style="634" customWidth="1"/>
    <col min="10249" max="10249" width="8.140625" style="634" customWidth="1"/>
    <col min="10250" max="10250" width="8.85546875" style="634" customWidth="1"/>
    <col min="10251" max="10251" width="0" style="634" hidden="1" customWidth="1"/>
    <col min="10252" max="10252" width="8.7109375" style="634" customWidth="1"/>
    <col min="10253" max="10253" width="8.85546875" style="634" customWidth="1"/>
    <col min="10254" max="10254" width="0" style="634" hidden="1" customWidth="1"/>
    <col min="10255" max="10255" width="8.42578125" style="634" customWidth="1"/>
    <col min="10256" max="10256" width="8.140625" style="634" customWidth="1"/>
    <col min="10257" max="10257" width="7.5703125" style="634" customWidth="1"/>
    <col min="10258" max="10258" width="8.7109375" style="634" customWidth="1"/>
    <col min="10259" max="10259" width="0" style="634" hidden="1" customWidth="1"/>
    <col min="10260" max="10260" width="8" style="634" customWidth="1"/>
    <col min="10261" max="10261" width="0" style="634" hidden="1" customWidth="1"/>
    <col min="10262" max="10262" width="14.5703125" style="634" customWidth="1"/>
    <col min="10263" max="10263" width="7.5703125" style="634" customWidth="1"/>
    <col min="10264" max="10264" width="10.5703125" style="634" customWidth="1"/>
    <col min="10265" max="10265" width="10.42578125" style="634" customWidth="1"/>
    <col min="10266" max="10266" width="9.140625" style="634" customWidth="1"/>
    <col min="10267" max="10267" width="7.5703125" style="634" customWidth="1"/>
    <col min="10268" max="10268" width="11.7109375" style="634" customWidth="1"/>
    <col min="10269" max="10269" width="11.5703125" style="634" bestFit="1" customWidth="1"/>
    <col min="10270" max="10270" width="13" style="634" customWidth="1"/>
    <col min="10271" max="10271" width="12.7109375" style="634" customWidth="1"/>
    <col min="10272" max="10272" width="13.7109375" style="634" customWidth="1"/>
    <col min="10273" max="10497" width="9.140625" style="634"/>
    <col min="10498" max="10498" width="3.85546875" style="634" customWidth="1"/>
    <col min="10499" max="10499" width="28.85546875" style="634" customWidth="1"/>
    <col min="10500" max="10500" width="12.28515625" style="634" customWidth="1"/>
    <col min="10501" max="10502" width="0" style="634" hidden="1" customWidth="1"/>
    <col min="10503" max="10503" width="7.7109375" style="634" customWidth="1"/>
    <col min="10504" max="10504" width="8.42578125" style="634" customWidth="1"/>
    <col min="10505" max="10505" width="8.140625" style="634" customWidth="1"/>
    <col min="10506" max="10506" width="8.85546875" style="634" customWidth="1"/>
    <col min="10507" max="10507" width="0" style="634" hidden="1" customWidth="1"/>
    <col min="10508" max="10508" width="8.7109375" style="634" customWidth="1"/>
    <col min="10509" max="10509" width="8.85546875" style="634" customWidth="1"/>
    <col min="10510" max="10510" width="0" style="634" hidden="1" customWidth="1"/>
    <col min="10511" max="10511" width="8.42578125" style="634" customWidth="1"/>
    <col min="10512" max="10512" width="8.140625" style="634" customWidth="1"/>
    <col min="10513" max="10513" width="7.5703125" style="634" customWidth="1"/>
    <col min="10514" max="10514" width="8.7109375" style="634" customWidth="1"/>
    <col min="10515" max="10515" width="0" style="634" hidden="1" customWidth="1"/>
    <col min="10516" max="10516" width="8" style="634" customWidth="1"/>
    <col min="10517" max="10517" width="0" style="634" hidden="1" customWidth="1"/>
    <col min="10518" max="10518" width="14.5703125" style="634" customWidth="1"/>
    <col min="10519" max="10519" width="7.5703125" style="634" customWidth="1"/>
    <col min="10520" max="10520" width="10.5703125" style="634" customWidth="1"/>
    <col min="10521" max="10521" width="10.42578125" style="634" customWidth="1"/>
    <col min="10522" max="10522" width="9.140625" style="634" customWidth="1"/>
    <col min="10523" max="10523" width="7.5703125" style="634" customWidth="1"/>
    <col min="10524" max="10524" width="11.7109375" style="634" customWidth="1"/>
    <col min="10525" max="10525" width="11.5703125" style="634" bestFit="1" customWidth="1"/>
    <col min="10526" max="10526" width="13" style="634" customWidth="1"/>
    <col min="10527" max="10527" width="12.7109375" style="634" customWidth="1"/>
    <col min="10528" max="10528" width="13.7109375" style="634" customWidth="1"/>
    <col min="10529" max="10753" width="9.140625" style="634"/>
    <col min="10754" max="10754" width="3.85546875" style="634" customWidth="1"/>
    <col min="10755" max="10755" width="28.85546875" style="634" customWidth="1"/>
    <col min="10756" max="10756" width="12.28515625" style="634" customWidth="1"/>
    <col min="10757" max="10758" width="0" style="634" hidden="1" customWidth="1"/>
    <col min="10759" max="10759" width="7.7109375" style="634" customWidth="1"/>
    <col min="10760" max="10760" width="8.42578125" style="634" customWidth="1"/>
    <col min="10761" max="10761" width="8.140625" style="634" customWidth="1"/>
    <col min="10762" max="10762" width="8.85546875" style="634" customWidth="1"/>
    <col min="10763" max="10763" width="0" style="634" hidden="1" customWidth="1"/>
    <col min="10764" max="10764" width="8.7109375" style="634" customWidth="1"/>
    <col min="10765" max="10765" width="8.85546875" style="634" customWidth="1"/>
    <col min="10766" max="10766" width="0" style="634" hidden="1" customWidth="1"/>
    <col min="10767" max="10767" width="8.42578125" style="634" customWidth="1"/>
    <col min="10768" max="10768" width="8.140625" style="634" customWidth="1"/>
    <col min="10769" max="10769" width="7.5703125" style="634" customWidth="1"/>
    <col min="10770" max="10770" width="8.7109375" style="634" customWidth="1"/>
    <col min="10771" max="10771" width="0" style="634" hidden="1" customWidth="1"/>
    <col min="10772" max="10772" width="8" style="634" customWidth="1"/>
    <col min="10773" max="10773" width="0" style="634" hidden="1" customWidth="1"/>
    <col min="10774" max="10774" width="14.5703125" style="634" customWidth="1"/>
    <col min="10775" max="10775" width="7.5703125" style="634" customWidth="1"/>
    <col min="10776" max="10776" width="10.5703125" style="634" customWidth="1"/>
    <col min="10777" max="10777" width="10.42578125" style="634" customWidth="1"/>
    <col min="10778" max="10778" width="9.140625" style="634" customWidth="1"/>
    <col min="10779" max="10779" width="7.5703125" style="634" customWidth="1"/>
    <col min="10780" max="10780" width="11.7109375" style="634" customWidth="1"/>
    <col min="10781" max="10781" width="11.5703125" style="634" bestFit="1" customWidth="1"/>
    <col min="10782" max="10782" width="13" style="634" customWidth="1"/>
    <col min="10783" max="10783" width="12.7109375" style="634" customWidth="1"/>
    <col min="10784" max="10784" width="13.7109375" style="634" customWidth="1"/>
    <col min="10785" max="11009" width="9.140625" style="634"/>
    <col min="11010" max="11010" width="3.85546875" style="634" customWidth="1"/>
    <col min="11011" max="11011" width="28.85546875" style="634" customWidth="1"/>
    <col min="11012" max="11012" width="12.28515625" style="634" customWidth="1"/>
    <col min="11013" max="11014" width="0" style="634" hidden="1" customWidth="1"/>
    <col min="11015" max="11015" width="7.7109375" style="634" customWidth="1"/>
    <col min="11016" max="11016" width="8.42578125" style="634" customWidth="1"/>
    <col min="11017" max="11017" width="8.140625" style="634" customWidth="1"/>
    <col min="11018" max="11018" width="8.85546875" style="634" customWidth="1"/>
    <col min="11019" max="11019" width="0" style="634" hidden="1" customWidth="1"/>
    <col min="11020" max="11020" width="8.7109375" style="634" customWidth="1"/>
    <col min="11021" max="11021" width="8.85546875" style="634" customWidth="1"/>
    <col min="11022" max="11022" width="0" style="634" hidden="1" customWidth="1"/>
    <col min="11023" max="11023" width="8.42578125" style="634" customWidth="1"/>
    <col min="11024" max="11024" width="8.140625" style="634" customWidth="1"/>
    <col min="11025" max="11025" width="7.5703125" style="634" customWidth="1"/>
    <col min="11026" max="11026" width="8.7109375" style="634" customWidth="1"/>
    <col min="11027" max="11027" width="0" style="634" hidden="1" customWidth="1"/>
    <col min="11028" max="11028" width="8" style="634" customWidth="1"/>
    <col min="11029" max="11029" width="0" style="634" hidden="1" customWidth="1"/>
    <col min="11030" max="11030" width="14.5703125" style="634" customWidth="1"/>
    <col min="11031" max="11031" width="7.5703125" style="634" customWidth="1"/>
    <col min="11032" max="11032" width="10.5703125" style="634" customWidth="1"/>
    <col min="11033" max="11033" width="10.42578125" style="634" customWidth="1"/>
    <col min="11034" max="11034" width="9.140625" style="634" customWidth="1"/>
    <col min="11035" max="11035" width="7.5703125" style="634" customWidth="1"/>
    <col min="11036" max="11036" width="11.7109375" style="634" customWidth="1"/>
    <col min="11037" max="11037" width="11.5703125" style="634" bestFit="1" customWidth="1"/>
    <col min="11038" max="11038" width="13" style="634" customWidth="1"/>
    <col min="11039" max="11039" width="12.7109375" style="634" customWidth="1"/>
    <col min="11040" max="11040" width="13.7109375" style="634" customWidth="1"/>
    <col min="11041" max="11265" width="9.140625" style="634"/>
    <col min="11266" max="11266" width="3.85546875" style="634" customWidth="1"/>
    <col min="11267" max="11267" width="28.85546875" style="634" customWidth="1"/>
    <col min="11268" max="11268" width="12.28515625" style="634" customWidth="1"/>
    <col min="11269" max="11270" width="0" style="634" hidden="1" customWidth="1"/>
    <col min="11271" max="11271" width="7.7109375" style="634" customWidth="1"/>
    <col min="11272" max="11272" width="8.42578125" style="634" customWidth="1"/>
    <col min="11273" max="11273" width="8.140625" style="634" customWidth="1"/>
    <col min="11274" max="11274" width="8.85546875" style="634" customWidth="1"/>
    <col min="11275" max="11275" width="0" style="634" hidden="1" customWidth="1"/>
    <col min="11276" max="11276" width="8.7109375" style="634" customWidth="1"/>
    <col min="11277" max="11277" width="8.85546875" style="634" customWidth="1"/>
    <col min="11278" max="11278" width="0" style="634" hidden="1" customWidth="1"/>
    <col min="11279" max="11279" width="8.42578125" style="634" customWidth="1"/>
    <col min="11280" max="11280" width="8.140625" style="634" customWidth="1"/>
    <col min="11281" max="11281" width="7.5703125" style="634" customWidth="1"/>
    <col min="11282" max="11282" width="8.7109375" style="634" customWidth="1"/>
    <col min="11283" max="11283" width="0" style="634" hidden="1" customWidth="1"/>
    <col min="11284" max="11284" width="8" style="634" customWidth="1"/>
    <col min="11285" max="11285" width="0" style="634" hidden="1" customWidth="1"/>
    <col min="11286" max="11286" width="14.5703125" style="634" customWidth="1"/>
    <col min="11287" max="11287" width="7.5703125" style="634" customWidth="1"/>
    <col min="11288" max="11288" width="10.5703125" style="634" customWidth="1"/>
    <col min="11289" max="11289" width="10.42578125" style="634" customWidth="1"/>
    <col min="11290" max="11290" width="9.140625" style="634" customWidth="1"/>
    <col min="11291" max="11291" width="7.5703125" style="634" customWidth="1"/>
    <col min="11292" max="11292" width="11.7109375" style="634" customWidth="1"/>
    <col min="11293" max="11293" width="11.5703125" style="634" bestFit="1" customWidth="1"/>
    <col min="11294" max="11294" width="13" style="634" customWidth="1"/>
    <col min="11295" max="11295" width="12.7109375" style="634" customWidth="1"/>
    <col min="11296" max="11296" width="13.7109375" style="634" customWidth="1"/>
    <col min="11297" max="11521" width="9.140625" style="634"/>
    <col min="11522" max="11522" width="3.85546875" style="634" customWidth="1"/>
    <col min="11523" max="11523" width="28.85546875" style="634" customWidth="1"/>
    <col min="11524" max="11524" width="12.28515625" style="634" customWidth="1"/>
    <col min="11525" max="11526" width="0" style="634" hidden="1" customWidth="1"/>
    <col min="11527" max="11527" width="7.7109375" style="634" customWidth="1"/>
    <col min="11528" max="11528" width="8.42578125" style="634" customWidth="1"/>
    <col min="11529" max="11529" width="8.140625" style="634" customWidth="1"/>
    <col min="11530" max="11530" width="8.85546875" style="634" customWidth="1"/>
    <col min="11531" max="11531" width="0" style="634" hidden="1" customWidth="1"/>
    <col min="11532" max="11532" width="8.7109375" style="634" customWidth="1"/>
    <col min="11533" max="11533" width="8.85546875" style="634" customWidth="1"/>
    <col min="11534" max="11534" width="0" style="634" hidden="1" customWidth="1"/>
    <col min="11535" max="11535" width="8.42578125" style="634" customWidth="1"/>
    <col min="11536" max="11536" width="8.140625" style="634" customWidth="1"/>
    <col min="11537" max="11537" width="7.5703125" style="634" customWidth="1"/>
    <col min="11538" max="11538" width="8.7109375" style="634" customWidth="1"/>
    <col min="11539" max="11539" width="0" style="634" hidden="1" customWidth="1"/>
    <col min="11540" max="11540" width="8" style="634" customWidth="1"/>
    <col min="11541" max="11541" width="0" style="634" hidden="1" customWidth="1"/>
    <col min="11542" max="11542" width="14.5703125" style="634" customWidth="1"/>
    <col min="11543" max="11543" width="7.5703125" style="634" customWidth="1"/>
    <col min="11544" max="11544" width="10.5703125" style="634" customWidth="1"/>
    <col min="11545" max="11545" width="10.42578125" style="634" customWidth="1"/>
    <col min="11546" max="11546" width="9.140625" style="634" customWidth="1"/>
    <col min="11547" max="11547" width="7.5703125" style="634" customWidth="1"/>
    <col min="11548" max="11548" width="11.7109375" style="634" customWidth="1"/>
    <col min="11549" max="11549" width="11.5703125" style="634" bestFit="1" customWidth="1"/>
    <col min="11550" max="11550" width="13" style="634" customWidth="1"/>
    <col min="11551" max="11551" width="12.7109375" style="634" customWidth="1"/>
    <col min="11552" max="11552" width="13.7109375" style="634" customWidth="1"/>
    <col min="11553" max="11777" width="9.140625" style="634"/>
    <col min="11778" max="11778" width="3.85546875" style="634" customWidth="1"/>
    <col min="11779" max="11779" width="28.85546875" style="634" customWidth="1"/>
    <col min="11780" max="11780" width="12.28515625" style="634" customWidth="1"/>
    <col min="11781" max="11782" width="0" style="634" hidden="1" customWidth="1"/>
    <col min="11783" max="11783" width="7.7109375" style="634" customWidth="1"/>
    <col min="11784" max="11784" width="8.42578125" style="634" customWidth="1"/>
    <col min="11785" max="11785" width="8.140625" style="634" customWidth="1"/>
    <col min="11786" max="11786" width="8.85546875" style="634" customWidth="1"/>
    <col min="11787" max="11787" width="0" style="634" hidden="1" customWidth="1"/>
    <col min="11788" max="11788" width="8.7109375" style="634" customWidth="1"/>
    <col min="11789" max="11789" width="8.85546875" style="634" customWidth="1"/>
    <col min="11790" max="11790" width="0" style="634" hidden="1" customWidth="1"/>
    <col min="11791" max="11791" width="8.42578125" style="634" customWidth="1"/>
    <col min="11792" max="11792" width="8.140625" style="634" customWidth="1"/>
    <col min="11793" max="11793" width="7.5703125" style="634" customWidth="1"/>
    <col min="11794" max="11794" width="8.7109375" style="634" customWidth="1"/>
    <col min="11795" max="11795" width="0" style="634" hidden="1" customWidth="1"/>
    <col min="11796" max="11796" width="8" style="634" customWidth="1"/>
    <col min="11797" max="11797" width="0" style="634" hidden="1" customWidth="1"/>
    <col min="11798" max="11798" width="14.5703125" style="634" customWidth="1"/>
    <col min="11799" max="11799" width="7.5703125" style="634" customWidth="1"/>
    <col min="11800" max="11800" width="10.5703125" style="634" customWidth="1"/>
    <col min="11801" max="11801" width="10.42578125" style="634" customWidth="1"/>
    <col min="11802" max="11802" width="9.140625" style="634" customWidth="1"/>
    <col min="11803" max="11803" width="7.5703125" style="634" customWidth="1"/>
    <col min="11804" max="11804" width="11.7109375" style="634" customWidth="1"/>
    <col min="11805" max="11805" width="11.5703125" style="634" bestFit="1" customWidth="1"/>
    <col min="11806" max="11806" width="13" style="634" customWidth="1"/>
    <col min="11807" max="11807" width="12.7109375" style="634" customWidth="1"/>
    <col min="11808" max="11808" width="13.7109375" style="634" customWidth="1"/>
    <col min="11809" max="12033" width="9.140625" style="634"/>
    <col min="12034" max="12034" width="3.85546875" style="634" customWidth="1"/>
    <col min="12035" max="12035" width="28.85546875" style="634" customWidth="1"/>
    <col min="12036" max="12036" width="12.28515625" style="634" customWidth="1"/>
    <col min="12037" max="12038" width="0" style="634" hidden="1" customWidth="1"/>
    <col min="12039" max="12039" width="7.7109375" style="634" customWidth="1"/>
    <col min="12040" max="12040" width="8.42578125" style="634" customWidth="1"/>
    <col min="12041" max="12041" width="8.140625" style="634" customWidth="1"/>
    <col min="12042" max="12042" width="8.85546875" style="634" customWidth="1"/>
    <col min="12043" max="12043" width="0" style="634" hidden="1" customWidth="1"/>
    <col min="12044" max="12044" width="8.7109375" style="634" customWidth="1"/>
    <col min="12045" max="12045" width="8.85546875" style="634" customWidth="1"/>
    <col min="12046" max="12046" width="0" style="634" hidden="1" customWidth="1"/>
    <col min="12047" max="12047" width="8.42578125" style="634" customWidth="1"/>
    <col min="12048" max="12048" width="8.140625" style="634" customWidth="1"/>
    <col min="12049" max="12049" width="7.5703125" style="634" customWidth="1"/>
    <col min="12050" max="12050" width="8.7109375" style="634" customWidth="1"/>
    <col min="12051" max="12051" width="0" style="634" hidden="1" customWidth="1"/>
    <col min="12052" max="12052" width="8" style="634" customWidth="1"/>
    <col min="12053" max="12053" width="0" style="634" hidden="1" customWidth="1"/>
    <col min="12054" max="12054" width="14.5703125" style="634" customWidth="1"/>
    <col min="12055" max="12055" width="7.5703125" style="634" customWidth="1"/>
    <col min="12056" max="12056" width="10.5703125" style="634" customWidth="1"/>
    <col min="12057" max="12057" width="10.42578125" style="634" customWidth="1"/>
    <col min="12058" max="12058" width="9.140625" style="634" customWidth="1"/>
    <col min="12059" max="12059" width="7.5703125" style="634" customWidth="1"/>
    <col min="12060" max="12060" width="11.7109375" style="634" customWidth="1"/>
    <col min="12061" max="12061" width="11.5703125" style="634" bestFit="1" customWidth="1"/>
    <col min="12062" max="12062" width="13" style="634" customWidth="1"/>
    <col min="12063" max="12063" width="12.7109375" style="634" customWidth="1"/>
    <col min="12064" max="12064" width="13.7109375" style="634" customWidth="1"/>
    <col min="12065" max="12289" width="9.140625" style="634"/>
    <col min="12290" max="12290" width="3.85546875" style="634" customWidth="1"/>
    <col min="12291" max="12291" width="28.85546875" style="634" customWidth="1"/>
    <col min="12292" max="12292" width="12.28515625" style="634" customWidth="1"/>
    <col min="12293" max="12294" width="0" style="634" hidden="1" customWidth="1"/>
    <col min="12295" max="12295" width="7.7109375" style="634" customWidth="1"/>
    <col min="12296" max="12296" width="8.42578125" style="634" customWidth="1"/>
    <col min="12297" max="12297" width="8.140625" style="634" customWidth="1"/>
    <col min="12298" max="12298" width="8.85546875" style="634" customWidth="1"/>
    <col min="12299" max="12299" width="0" style="634" hidden="1" customWidth="1"/>
    <col min="12300" max="12300" width="8.7109375" style="634" customWidth="1"/>
    <col min="12301" max="12301" width="8.85546875" style="634" customWidth="1"/>
    <col min="12302" max="12302" width="0" style="634" hidden="1" customWidth="1"/>
    <col min="12303" max="12303" width="8.42578125" style="634" customWidth="1"/>
    <col min="12304" max="12304" width="8.140625" style="634" customWidth="1"/>
    <col min="12305" max="12305" width="7.5703125" style="634" customWidth="1"/>
    <col min="12306" max="12306" width="8.7109375" style="634" customWidth="1"/>
    <col min="12307" max="12307" width="0" style="634" hidden="1" customWidth="1"/>
    <col min="12308" max="12308" width="8" style="634" customWidth="1"/>
    <col min="12309" max="12309" width="0" style="634" hidden="1" customWidth="1"/>
    <col min="12310" max="12310" width="14.5703125" style="634" customWidth="1"/>
    <col min="12311" max="12311" width="7.5703125" style="634" customWidth="1"/>
    <col min="12312" max="12312" width="10.5703125" style="634" customWidth="1"/>
    <col min="12313" max="12313" width="10.42578125" style="634" customWidth="1"/>
    <col min="12314" max="12314" width="9.140625" style="634" customWidth="1"/>
    <col min="12315" max="12315" width="7.5703125" style="634" customWidth="1"/>
    <col min="12316" max="12316" width="11.7109375" style="634" customWidth="1"/>
    <col min="12317" max="12317" width="11.5703125" style="634" bestFit="1" customWidth="1"/>
    <col min="12318" max="12318" width="13" style="634" customWidth="1"/>
    <col min="12319" max="12319" width="12.7109375" style="634" customWidth="1"/>
    <col min="12320" max="12320" width="13.7109375" style="634" customWidth="1"/>
    <col min="12321" max="12545" width="9.140625" style="634"/>
    <col min="12546" max="12546" width="3.85546875" style="634" customWidth="1"/>
    <col min="12547" max="12547" width="28.85546875" style="634" customWidth="1"/>
    <col min="12548" max="12548" width="12.28515625" style="634" customWidth="1"/>
    <col min="12549" max="12550" width="0" style="634" hidden="1" customWidth="1"/>
    <col min="12551" max="12551" width="7.7109375" style="634" customWidth="1"/>
    <col min="12552" max="12552" width="8.42578125" style="634" customWidth="1"/>
    <col min="12553" max="12553" width="8.140625" style="634" customWidth="1"/>
    <col min="12554" max="12554" width="8.85546875" style="634" customWidth="1"/>
    <col min="12555" max="12555" width="0" style="634" hidden="1" customWidth="1"/>
    <col min="12556" max="12556" width="8.7109375" style="634" customWidth="1"/>
    <col min="12557" max="12557" width="8.85546875" style="634" customWidth="1"/>
    <col min="12558" max="12558" width="0" style="634" hidden="1" customWidth="1"/>
    <col min="12559" max="12559" width="8.42578125" style="634" customWidth="1"/>
    <col min="12560" max="12560" width="8.140625" style="634" customWidth="1"/>
    <col min="12561" max="12561" width="7.5703125" style="634" customWidth="1"/>
    <col min="12562" max="12562" width="8.7109375" style="634" customWidth="1"/>
    <col min="12563" max="12563" width="0" style="634" hidden="1" customWidth="1"/>
    <col min="12564" max="12564" width="8" style="634" customWidth="1"/>
    <col min="12565" max="12565" width="0" style="634" hidden="1" customWidth="1"/>
    <col min="12566" max="12566" width="14.5703125" style="634" customWidth="1"/>
    <col min="12567" max="12567" width="7.5703125" style="634" customWidth="1"/>
    <col min="12568" max="12568" width="10.5703125" style="634" customWidth="1"/>
    <col min="12569" max="12569" width="10.42578125" style="634" customWidth="1"/>
    <col min="12570" max="12570" width="9.140625" style="634" customWidth="1"/>
    <col min="12571" max="12571" width="7.5703125" style="634" customWidth="1"/>
    <col min="12572" max="12572" width="11.7109375" style="634" customWidth="1"/>
    <col min="12573" max="12573" width="11.5703125" style="634" bestFit="1" customWidth="1"/>
    <col min="12574" max="12574" width="13" style="634" customWidth="1"/>
    <col min="12575" max="12575" width="12.7109375" style="634" customWidth="1"/>
    <col min="12576" max="12576" width="13.7109375" style="634" customWidth="1"/>
    <col min="12577" max="12801" width="9.140625" style="634"/>
    <col min="12802" max="12802" width="3.85546875" style="634" customWidth="1"/>
    <col min="12803" max="12803" width="28.85546875" style="634" customWidth="1"/>
    <col min="12804" max="12804" width="12.28515625" style="634" customWidth="1"/>
    <col min="12805" max="12806" width="0" style="634" hidden="1" customWidth="1"/>
    <col min="12807" max="12807" width="7.7109375" style="634" customWidth="1"/>
    <col min="12808" max="12808" width="8.42578125" style="634" customWidth="1"/>
    <col min="12809" max="12809" width="8.140625" style="634" customWidth="1"/>
    <col min="12810" max="12810" width="8.85546875" style="634" customWidth="1"/>
    <col min="12811" max="12811" width="0" style="634" hidden="1" customWidth="1"/>
    <col min="12812" max="12812" width="8.7109375" style="634" customWidth="1"/>
    <col min="12813" max="12813" width="8.85546875" style="634" customWidth="1"/>
    <col min="12814" max="12814" width="0" style="634" hidden="1" customWidth="1"/>
    <col min="12815" max="12815" width="8.42578125" style="634" customWidth="1"/>
    <col min="12816" max="12816" width="8.140625" style="634" customWidth="1"/>
    <col min="12817" max="12817" width="7.5703125" style="634" customWidth="1"/>
    <col min="12818" max="12818" width="8.7109375" style="634" customWidth="1"/>
    <col min="12819" max="12819" width="0" style="634" hidden="1" customWidth="1"/>
    <col min="12820" max="12820" width="8" style="634" customWidth="1"/>
    <col min="12821" max="12821" width="0" style="634" hidden="1" customWidth="1"/>
    <col min="12822" max="12822" width="14.5703125" style="634" customWidth="1"/>
    <col min="12823" max="12823" width="7.5703125" style="634" customWidth="1"/>
    <col min="12824" max="12824" width="10.5703125" style="634" customWidth="1"/>
    <col min="12825" max="12825" width="10.42578125" style="634" customWidth="1"/>
    <col min="12826" max="12826" width="9.140625" style="634" customWidth="1"/>
    <col min="12827" max="12827" width="7.5703125" style="634" customWidth="1"/>
    <col min="12828" max="12828" width="11.7109375" style="634" customWidth="1"/>
    <col min="12829" max="12829" width="11.5703125" style="634" bestFit="1" customWidth="1"/>
    <col min="12830" max="12830" width="13" style="634" customWidth="1"/>
    <col min="12831" max="12831" width="12.7109375" style="634" customWidth="1"/>
    <col min="12832" max="12832" width="13.7109375" style="634" customWidth="1"/>
    <col min="12833" max="13057" width="9.140625" style="634"/>
    <col min="13058" max="13058" width="3.85546875" style="634" customWidth="1"/>
    <col min="13059" max="13059" width="28.85546875" style="634" customWidth="1"/>
    <col min="13060" max="13060" width="12.28515625" style="634" customWidth="1"/>
    <col min="13061" max="13062" width="0" style="634" hidden="1" customWidth="1"/>
    <col min="13063" max="13063" width="7.7109375" style="634" customWidth="1"/>
    <col min="13064" max="13064" width="8.42578125" style="634" customWidth="1"/>
    <col min="13065" max="13065" width="8.140625" style="634" customWidth="1"/>
    <col min="13066" max="13066" width="8.85546875" style="634" customWidth="1"/>
    <col min="13067" max="13067" width="0" style="634" hidden="1" customWidth="1"/>
    <col min="13068" max="13068" width="8.7109375" style="634" customWidth="1"/>
    <col min="13069" max="13069" width="8.85546875" style="634" customWidth="1"/>
    <col min="13070" max="13070" width="0" style="634" hidden="1" customWidth="1"/>
    <col min="13071" max="13071" width="8.42578125" style="634" customWidth="1"/>
    <col min="13072" max="13072" width="8.140625" style="634" customWidth="1"/>
    <col min="13073" max="13073" width="7.5703125" style="634" customWidth="1"/>
    <col min="13074" max="13074" width="8.7109375" style="634" customWidth="1"/>
    <col min="13075" max="13075" width="0" style="634" hidden="1" customWidth="1"/>
    <col min="13076" max="13076" width="8" style="634" customWidth="1"/>
    <col min="13077" max="13077" width="0" style="634" hidden="1" customWidth="1"/>
    <col min="13078" max="13078" width="14.5703125" style="634" customWidth="1"/>
    <col min="13079" max="13079" width="7.5703125" style="634" customWidth="1"/>
    <col min="13080" max="13080" width="10.5703125" style="634" customWidth="1"/>
    <col min="13081" max="13081" width="10.42578125" style="634" customWidth="1"/>
    <col min="13082" max="13082" width="9.140625" style="634" customWidth="1"/>
    <col min="13083" max="13083" width="7.5703125" style="634" customWidth="1"/>
    <col min="13084" max="13084" width="11.7109375" style="634" customWidth="1"/>
    <col min="13085" max="13085" width="11.5703125" style="634" bestFit="1" customWidth="1"/>
    <col min="13086" max="13086" width="13" style="634" customWidth="1"/>
    <col min="13087" max="13087" width="12.7109375" style="634" customWidth="1"/>
    <col min="13088" max="13088" width="13.7109375" style="634" customWidth="1"/>
    <col min="13089" max="13313" width="9.140625" style="634"/>
    <col min="13314" max="13314" width="3.85546875" style="634" customWidth="1"/>
    <col min="13315" max="13315" width="28.85546875" style="634" customWidth="1"/>
    <col min="13316" max="13316" width="12.28515625" style="634" customWidth="1"/>
    <col min="13317" max="13318" width="0" style="634" hidden="1" customWidth="1"/>
    <col min="13319" max="13319" width="7.7109375" style="634" customWidth="1"/>
    <col min="13320" max="13320" width="8.42578125" style="634" customWidth="1"/>
    <col min="13321" max="13321" width="8.140625" style="634" customWidth="1"/>
    <col min="13322" max="13322" width="8.85546875" style="634" customWidth="1"/>
    <col min="13323" max="13323" width="0" style="634" hidden="1" customWidth="1"/>
    <col min="13324" max="13324" width="8.7109375" style="634" customWidth="1"/>
    <col min="13325" max="13325" width="8.85546875" style="634" customWidth="1"/>
    <col min="13326" max="13326" width="0" style="634" hidden="1" customWidth="1"/>
    <col min="13327" max="13327" width="8.42578125" style="634" customWidth="1"/>
    <col min="13328" max="13328" width="8.140625" style="634" customWidth="1"/>
    <col min="13329" max="13329" width="7.5703125" style="634" customWidth="1"/>
    <col min="13330" max="13330" width="8.7109375" style="634" customWidth="1"/>
    <col min="13331" max="13331" width="0" style="634" hidden="1" customWidth="1"/>
    <col min="13332" max="13332" width="8" style="634" customWidth="1"/>
    <col min="13333" max="13333" width="0" style="634" hidden="1" customWidth="1"/>
    <col min="13334" max="13334" width="14.5703125" style="634" customWidth="1"/>
    <col min="13335" max="13335" width="7.5703125" style="634" customWidth="1"/>
    <col min="13336" max="13336" width="10.5703125" style="634" customWidth="1"/>
    <col min="13337" max="13337" width="10.42578125" style="634" customWidth="1"/>
    <col min="13338" max="13338" width="9.140625" style="634" customWidth="1"/>
    <col min="13339" max="13339" width="7.5703125" style="634" customWidth="1"/>
    <col min="13340" max="13340" width="11.7109375" style="634" customWidth="1"/>
    <col min="13341" max="13341" width="11.5703125" style="634" bestFit="1" customWidth="1"/>
    <col min="13342" max="13342" width="13" style="634" customWidth="1"/>
    <col min="13343" max="13343" width="12.7109375" style="634" customWidth="1"/>
    <col min="13344" max="13344" width="13.7109375" style="634" customWidth="1"/>
    <col min="13345" max="13569" width="9.140625" style="634"/>
    <col min="13570" max="13570" width="3.85546875" style="634" customWidth="1"/>
    <col min="13571" max="13571" width="28.85546875" style="634" customWidth="1"/>
    <col min="13572" max="13572" width="12.28515625" style="634" customWidth="1"/>
    <col min="13573" max="13574" width="0" style="634" hidden="1" customWidth="1"/>
    <col min="13575" max="13575" width="7.7109375" style="634" customWidth="1"/>
    <col min="13576" max="13576" width="8.42578125" style="634" customWidth="1"/>
    <col min="13577" max="13577" width="8.140625" style="634" customWidth="1"/>
    <col min="13578" max="13578" width="8.85546875" style="634" customWidth="1"/>
    <col min="13579" max="13579" width="0" style="634" hidden="1" customWidth="1"/>
    <col min="13580" max="13580" width="8.7109375" style="634" customWidth="1"/>
    <col min="13581" max="13581" width="8.85546875" style="634" customWidth="1"/>
    <col min="13582" max="13582" width="0" style="634" hidden="1" customWidth="1"/>
    <col min="13583" max="13583" width="8.42578125" style="634" customWidth="1"/>
    <col min="13584" max="13584" width="8.140625" style="634" customWidth="1"/>
    <col min="13585" max="13585" width="7.5703125" style="634" customWidth="1"/>
    <col min="13586" max="13586" width="8.7109375" style="634" customWidth="1"/>
    <col min="13587" max="13587" width="0" style="634" hidden="1" customWidth="1"/>
    <col min="13588" max="13588" width="8" style="634" customWidth="1"/>
    <col min="13589" max="13589" width="0" style="634" hidden="1" customWidth="1"/>
    <col min="13590" max="13590" width="14.5703125" style="634" customWidth="1"/>
    <col min="13591" max="13591" width="7.5703125" style="634" customWidth="1"/>
    <col min="13592" max="13592" width="10.5703125" style="634" customWidth="1"/>
    <col min="13593" max="13593" width="10.42578125" style="634" customWidth="1"/>
    <col min="13594" max="13594" width="9.140625" style="634" customWidth="1"/>
    <col min="13595" max="13595" width="7.5703125" style="634" customWidth="1"/>
    <col min="13596" max="13596" width="11.7109375" style="634" customWidth="1"/>
    <col min="13597" max="13597" width="11.5703125" style="634" bestFit="1" customWidth="1"/>
    <col min="13598" max="13598" width="13" style="634" customWidth="1"/>
    <col min="13599" max="13599" width="12.7109375" style="634" customWidth="1"/>
    <col min="13600" max="13600" width="13.7109375" style="634" customWidth="1"/>
    <col min="13601" max="13825" width="9.140625" style="634"/>
    <col min="13826" max="13826" width="3.85546875" style="634" customWidth="1"/>
    <col min="13827" max="13827" width="28.85546875" style="634" customWidth="1"/>
    <col min="13828" max="13828" width="12.28515625" style="634" customWidth="1"/>
    <col min="13829" max="13830" width="0" style="634" hidden="1" customWidth="1"/>
    <col min="13831" max="13831" width="7.7109375" style="634" customWidth="1"/>
    <col min="13832" max="13832" width="8.42578125" style="634" customWidth="1"/>
    <col min="13833" max="13833" width="8.140625" style="634" customWidth="1"/>
    <col min="13834" max="13834" width="8.85546875" style="634" customWidth="1"/>
    <col min="13835" max="13835" width="0" style="634" hidden="1" customWidth="1"/>
    <col min="13836" max="13836" width="8.7109375" style="634" customWidth="1"/>
    <col min="13837" max="13837" width="8.85546875" style="634" customWidth="1"/>
    <col min="13838" max="13838" width="0" style="634" hidden="1" customWidth="1"/>
    <col min="13839" max="13839" width="8.42578125" style="634" customWidth="1"/>
    <col min="13840" max="13840" width="8.140625" style="634" customWidth="1"/>
    <col min="13841" max="13841" width="7.5703125" style="634" customWidth="1"/>
    <col min="13842" max="13842" width="8.7109375" style="634" customWidth="1"/>
    <col min="13843" max="13843" width="0" style="634" hidden="1" customWidth="1"/>
    <col min="13844" max="13844" width="8" style="634" customWidth="1"/>
    <col min="13845" max="13845" width="0" style="634" hidden="1" customWidth="1"/>
    <col min="13846" max="13846" width="14.5703125" style="634" customWidth="1"/>
    <col min="13847" max="13847" width="7.5703125" style="634" customWidth="1"/>
    <col min="13848" max="13848" width="10.5703125" style="634" customWidth="1"/>
    <col min="13849" max="13849" width="10.42578125" style="634" customWidth="1"/>
    <col min="13850" max="13850" width="9.140625" style="634" customWidth="1"/>
    <col min="13851" max="13851" width="7.5703125" style="634" customWidth="1"/>
    <col min="13852" max="13852" width="11.7109375" style="634" customWidth="1"/>
    <col min="13853" max="13853" width="11.5703125" style="634" bestFit="1" customWidth="1"/>
    <col min="13854" max="13854" width="13" style="634" customWidth="1"/>
    <col min="13855" max="13855" width="12.7109375" style="634" customWidth="1"/>
    <col min="13856" max="13856" width="13.7109375" style="634" customWidth="1"/>
    <col min="13857" max="14081" width="9.140625" style="634"/>
    <col min="14082" max="14082" width="3.85546875" style="634" customWidth="1"/>
    <col min="14083" max="14083" width="28.85546875" style="634" customWidth="1"/>
    <col min="14084" max="14084" width="12.28515625" style="634" customWidth="1"/>
    <col min="14085" max="14086" width="0" style="634" hidden="1" customWidth="1"/>
    <col min="14087" max="14087" width="7.7109375" style="634" customWidth="1"/>
    <col min="14088" max="14088" width="8.42578125" style="634" customWidth="1"/>
    <col min="14089" max="14089" width="8.140625" style="634" customWidth="1"/>
    <col min="14090" max="14090" width="8.85546875" style="634" customWidth="1"/>
    <col min="14091" max="14091" width="0" style="634" hidden="1" customWidth="1"/>
    <col min="14092" max="14092" width="8.7109375" style="634" customWidth="1"/>
    <col min="14093" max="14093" width="8.85546875" style="634" customWidth="1"/>
    <col min="14094" max="14094" width="0" style="634" hidden="1" customWidth="1"/>
    <col min="14095" max="14095" width="8.42578125" style="634" customWidth="1"/>
    <col min="14096" max="14096" width="8.140625" style="634" customWidth="1"/>
    <col min="14097" max="14097" width="7.5703125" style="634" customWidth="1"/>
    <col min="14098" max="14098" width="8.7109375" style="634" customWidth="1"/>
    <col min="14099" max="14099" width="0" style="634" hidden="1" customWidth="1"/>
    <col min="14100" max="14100" width="8" style="634" customWidth="1"/>
    <col min="14101" max="14101" width="0" style="634" hidden="1" customWidth="1"/>
    <col min="14102" max="14102" width="14.5703125" style="634" customWidth="1"/>
    <col min="14103" max="14103" width="7.5703125" style="634" customWidth="1"/>
    <col min="14104" max="14104" width="10.5703125" style="634" customWidth="1"/>
    <col min="14105" max="14105" width="10.42578125" style="634" customWidth="1"/>
    <col min="14106" max="14106" width="9.140625" style="634" customWidth="1"/>
    <col min="14107" max="14107" width="7.5703125" style="634" customWidth="1"/>
    <col min="14108" max="14108" width="11.7109375" style="634" customWidth="1"/>
    <col min="14109" max="14109" width="11.5703125" style="634" bestFit="1" customWidth="1"/>
    <col min="14110" max="14110" width="13" style="634" customWidth="1"/>
    <col min="14111" max="14111" width="12.7109375" style="634" customWidth="1"/>
    <col min="14112" max="14112" width="13.7109375" style="634" customWidth="1"/>
    <col min="14113" max="14337" width="9.140625" style="634"/>
    <col min="14338" max="14338" width="3.85546875" style="634" customWidth="1"/>
    <col min="14339" max="14339" width="28.85546875" style="634" customWidth="1"/>
    <col min="14340" max="14340" width="12.28515625" style="634" customWidth="1"/>
    <col min="14341" max="14342" width="0" style="634" hidden="1" customWidth="1"/>
    <col min="14343" max="14343" width="7.7109375" style="634" customWidth="1"/>
    <col min="14344" max="14344" width="8.42578125" style="634" customWidth="1"/>
    <col min="14345" max="14345" width="8.140625" style="634" customWidth="1"/>
    <col min="14346" max="14346" width="8.85546875" style="634" customWidth="1"/>
    <col min="14347" max="14347" width="0" style="634" hidden="1" customWidth="1"/>
    <col min="14348" max="14348" width="8.7109375" style="634" customWidth="1"/>
    <col min="14349" max="14349" width="8.85546875" style="634" customWidth="1"/>
    <col min="14350" max="14350" width="0" style="634" hidden="1" customWidth="1"/>
    <col min="14351" max="14351" width="8.42578125" style="634" customWidth="1"/>
    <col min="14352" max="14352" width="8.140625" style="634" customWidth="1"/>
    <col min="14353" max="14353" width="7.5703125" style="634" customWidth="1"/>
    <col min="14354" max="14354" width="8.7109375" style="634" customWidth="1"/>
    <col min="14355" max="14355" width="0" style="634" hidden="1" customWidth="1"/>
    <col min="14356" max="14356" width="8" style="634" customWidth="1"/>
    <col min="14357" max="14357" width="0" style="634" hidden="1" customWidth="1"/>
    <col min="14358" max="14358" width="14.5703125" style="634" customWidth="1"/>
    <col min="14359" max="14359" width="7.5703125" style="634" customWidth="1"/>
    <col min="14360" max="14360" width="10.5703125" style="634" customWidth="1"/>
    <col min="14361" max="14361" width="10.42578125" style="634" customWidth="1"/>
    <col min="14362" max="14362" width="9.140625" style="634" customWidth="1"/>
    <col min="14363" max="14363" width="7.5703125" style="634" customWidth="1"/>
    <col min="14364" max="14364" width="11.7109375" style="634" customWidth="1"/>
    <col min="14365" max="14365" width="11.5703125" style="634" bestFit="1" customWidth="1"/>
    <col min="14366" max="14366" width="13" style="634" customWidth="1"/>
    <col min="14367" max="14367" width="12.7109375" style="634" customWidth="1"/>
    <col min="14368" max="14368" width="13.7109375" style="634" customWidth="1"/>
    <col min="14369" max="14593" width="9.140625" style="634"/>
    <col min="14594" max="14594" width="3.85546875" style="634" customWidth="1"/>
    <col min="14595" max="14595" width="28.85546875" style="634" customWidth="1"/>
    <col min="14596" max="14596" width="12.28515625" style="634" customWidth="1"/>
    <col min="14597" max="14598" width="0" style="634" hidden="1" customWidth="1"/>
    <col min="14599" max="14599" width="7.7109375" style="634" customWidth="1"/>
    <col min="14600" max="14600" width="8.42578125" style="634" customWidth="1"/>
    <col min="14601" max="14601" width="8.140625" style="634" customWidth="1"/>
    <col min="14602" max="14602" width="8.85546875" style="634" customWidth="1"/>
    <col min="14603" max="14603" width="0" style="634" hidden="1" customWidth="1"/>
    <col min="14604" max="14604" width="8.7109375" style="634" customWidth="1"/>
    <col min="14605" max="14605" width="8.85546875" style="634" customWidth="1"/>
    <col min="14606" max="14606" width="0" style="634" hidden="1" customWidth="1"/>
    <col min="14607" max="14607" width="8.42578125" style="634" customWidth="1"/>
    <col min="14608" max="14608" width="8.140625" style="634" customWidth="1"/>
    <col min="14609" max="14609" width="7.5703125" style="634" customWidth="1"/>
    <col min="14610" max="14610" width="8.7109375" style="634" customWidth="1"/>
    <col min="14611" max="14611" width="0" style="634" hidden="1" customWidth="1"/>
    <col min="14612" max="14612" width="8" style="634" customWidth="1"/>
    <col min="14613" max="14613" width="0" style="634" hidden="1" customWidth="1"/>
    <col min="14614" max="14614" width="14.5703125" style="634" customWidth="1"/>
    <col min="14615" max="14615" width="7.5703125" style="634" customWidth="1"/>
    <col min="14616" max="14616" width="10.5703125" style="634" customWidth="1"/>
    <col min="14617" max="14617" width="10.42578125" style="634" customWidth="1"/>
    <col min="14618" max="14618" width="9.140625" style="634" customWidth="1"/>
    <col min="14619" max="14619" width="7.5703125" style="634" customWidth="1"/>
    <col min="14620" max="14620" width="11.7109375" style="634" customWidth="1"/>
    <col min="14621" max="14621" width="11.5703125" style="634" bestFit="1" customWidth="1"/>
    <col min="14622" max="14622" width="13" style="634" customWidth="1"/>
    <col min="14623" max="14623" width="12.7109375" style="634" customWidth="1"/>
    <col min="14624" max="14624" width="13.7109375" style="634" customWidth="1"/>
    <col min="14625" max="14849" width="9.140625" style="634"/>
    <col min="14850" max="14850" width="3.85546875" style="634" customWidth="1"/>
    <col min="14851" max="14851" width="28.85546875" style="634" customWidth="1"/>
    <col min="14852" max="14852" width="12.28515625" style="634" customWidth="1"/>
    <col min="14853" max="14854" width="0" style="634" hidden="1" customWidth="1"/>
    <col min="14855" max="14855" width="7.7109375" style="634" customWidth="1"/>
    <col min="14856" max="14856" width="8.42578125" style="634" customWidth="1"/>
    <col min="14857" max="14857" width="8.140625" style="634" customWidth="1"/>
    <col min="14858" max="14858" width="8.85546875" style="634" customWidth="1"/>
    <col min="14859" max="14859" width="0" style="634" hidden="1" customWidth="1"/>
    <col min="14860" max="14860" width="8.7109375" style="634" customWidth="1"/>
    <col min="14861" max="14861" width="8.85546875" style="634" customWidth="1"/>
    <col min="14862" max="14862" width="0" style="634" hidden="1" customWidth="1"/>
    <col min="14863" max="14863" width="8.42578125" style="634" customWidth="1"/>
    <col min="14864" max="14864" width="8.140625" style="634" customWidth="1"/>
    <col min="14865" max="14865" width="7.5703125" style="634" customWidth="1"/>
    <col min="14866" max="14866" width="8.7109375" style="634" customWidth="1"/>
    <col min="14867" max="14867" width="0" style="634" hidden="1" customWidth="1"/>
    <col min="14868" max="14868" width="8" style="634" customWidth="1"/>
    <col min="14869" max="14869" width="0" style="634" hidden="1" customWidth="1"/>
    <col min="14870" max="14870" width="14.5703125" style="634" customWidth="1"/>
    <col min="14871" max="14871" width="7.5703125" style="634" customWidth="1"/>
    <col min="14872" max="14872" width="10.5703125" style="634" customWidth="1"/>
    <col min="14873" max="14873" width="10.42578125" style="634" customWidth="1"/>
    <col min="14874" max="14874" width="9.140625" style="634" customWidth="1"/>
    <col min="14875" max="14875" width="7.5703125" style="634" customWidth="1"/>
    <col min="14876" max="14876" width="11.7109375" style="634" customWidth="1"/>
    <col min="14877" max="14877" width="11.5703125" style="634" bestFit="1" customWidth="1"/>
    <col min="14878" max="14878" width="13" style="634" customWidth="1"/>
    <col min="14879" max="14879" width="12.7109375" style="634" customWidth="1"/>
    <col min="14880" max="14880" width="13.7109375" style="634" customWidth="1"/>
    <col min="14881" max="15105" width="9.140625" style="634"/>
    <col min="15106" max="15106" width="3.85546875" style="634" customWidth="1"/>
    <col min="15107" max="15107" width="28.85546875" style="634" customWidth="1"/>
    <col min="15108" max="15108" width="12.28515625" style="634" customWidth="1"/>
    <col min="15109" max="15110" width="0" style="634" hidden="1" customWidth="1"/>
    <col min="15111" max="15111" width="7.7109375" style="634" customWidth="1"/>
    <col min="15112" max="15112" width="8.42578125" style="634" customWidth="1"/>
    <col min="15113" max="15113" width="8.140625" style="634" customWidth="1"/>
    <col min="15114" max="15114" width="8.85546875" style="634" customWidth="1"/>
    <col min="15115" max="15115" width="0" style="634" hidden="1" customWidth="1"/>
    <col min="15116" max="15116" width="8.7109375" style="634" customWidth="1"/>
    <col min="15117" max="15117" width="8.85546875" style="634" customWidth="1"/>
    <col min="15118" max="15118" width="0" style="634" hidden="1" customWidth="1"/>
    <col min="15119" max="15119" width="8.42578125" style="634" customWidth="1"/>
    <col min="15120" max="15120" width="8.140625" style="634" customWidth="1"/>
    <col min="15121" max="15121" width="7.5703125" style="634" customWidth="1"/>
    <col min="15122" max="15122" width="8.7109375" style="634" customWidth="1"/>
    <col min="15123" max="15123" width="0" style="634" hidden="1" customWidth="1"/>
    <col min="15124" max="15124" width="8" style="634" customWidth="1"/>
    <col min="15125" max="15125" width="0" style="634" hidden="1" customWidth="1"/>
    <col min="15126" max="15126" width="14.5703125" style="634" customWidth="1"/>
    <col min="15127" max="15127" width="7.5703125" style="634" customWidth="1"/>
    <col min="15128" max="15128" width="10.5703125" style="634" customWidth="1"/>
    <col min="15129" max="15129" width="10.42578125" style="634" customWidth="1"/>
    <col min="15130" max="15130" width="9.140625" style="634" customWidth="1"/>
    <col min="15131" max="15131" width="7.5703125" style="634" customWidth="1"/>
    <col min="15132" max="15132" width="11.7109375" style="634" customWidth="1"/>
    <col min="15133" max="15133" width="11.5703125" style="634" bestFit="1" customWidth="1"/>
    <col min="15134" max="15134" width="13" style="634" customWidth="1"/>
    <col min="15135" max="15135" width="12.7109375" style="634" customWidth="1"/>
    <col min="15136" max="15136" width="13.7109375" style="634" customWidth="1"/>
    <col min="15137" max="15361" width="9.140625" style="634"/>
    <col min="15362" max="15362" width="3.85546875" style="634" customWidth="1"/>
    <col min="15363" max="15363" width="28.85546875" style="634" customWidth="1"/>
    <col min="15364" max="15364" width="12.28515625" style="634" customWidth="1"/>
    <col min="15365" max="15366" width="0" style="634" hidden="1" customWidth="1"/>
    <col min="15367" max="15367" width="7.7109375" style="634" customWidth="1"/>
    <col min="15368" max="15368" width="8.42578125" style="634" customWidth="1"/>
    <col min="15369" max="15369" width="8.140625" style="634" customWidth="1"/>
    <col min="15370" max="15370" width="8.85546875" style="634" customWidth="1"/>
    <col min="15371" max="15371" width="0" style="634" hidden="1" customWidth="1"/>
    <col min="15372" max="15372" width="8.7109375" style="634" customWidth="1"/>
    <col min="15373" max="15373" width="8.85546875" style="634" customWidth="1"/>
    <col min="15374" max="15374" width="0" style="634" hidden="1" customWidth="1"/>
    <col min="15375" max="15375" width="8.42578125" style="634" customWidth="1"/>
    <col min="15376" max="15376" width="8.140625" style="634" customWidth="1"/>
    <col min="15377" max="15377" width="7.5703125" style="634" customWidth="1"/>
    <col min="15378" max="15378" width="8.7109375" style="634" customWidth="1"/>
    <col min="15379" max="15379" width="0" style="634" hidden="1" customWidth="1"/>
    <col min="15380" max="15380" width="8" style="634" customWidth="1"/>
    <col min="15381" max="15381" width="0" style="634" hidden="1" customWidth="1"/>
    <col min="15382" max="15382" width="14.5703125" style="634" customWidth="1"/>
    <col min="15383" max="15383" width="7.5703125" style="634" customWidth="1"/>
    <col min="15384" max="15384" width="10.5703125" style="634" customWidth="1"/>
    <col min="15385" max="15385" width="10.42578125" style="634" customWidth="1"/>
    <col min="15386" max="15386" width="9.140625" style="634" customWidth="1"/>
    <col min="15387" max="15387" width="7.5703125" style="634" customWidth="1"/>
    <col min="15388" max="15388" width="11.7109375" style="634" customWidth="1"/>
    <col min="15389" max="15389" width="11.5703125" style="634" bestFit="1" customWidth="1"/>
    <col min="15390" max="15390" width="13" style="634" customWidth="1"/>
    <col min="15391" max="15391" width="12.7109375" style="634" customWidth="1"/>
    <col min="15392" max="15392" width="13.7109375" style="634" customWidth="1"/>
    <col min="15393" max="15617" width="9.140625" style="634"/>
    <col min="15618" max="15618" width="3.85546875" style="634" customWidth="1"/>
    <col min="15619" max="15619" width="28.85546875" style="634" customWidth="1"/>
    <col min="15620" max="15620" width="12.28515625" style="634" customWidth="1"/>
    <col min="15621" max="15622" width="0" style="634" hidden="1" customWidth="1"/>
    <col min="15623" max="15623" width="7.7109375" style="634" customWidth="1"/>
    <col min="15624" max="15624" width="8.42578125" style="634" customWidth="1"/>
    <col min="15625" max="15625" width="8.140625" style="634" customWidth="1"/>
    <col min="15626" max="15626" width="8.85546875" style="634" customWidth="1"/>
    <col min="15627" max="15627" width="0" style="634" hidden="1" customWidth="1"/>
    <col min="15628" max="15628" width="8.7109375" style="634" customWidth="1"/>
    <col min="15629" max="15629" width="8.85546875" style="634" customWidth="1"/>
    <col min="15630" max="15630" width="0" style="634" hidden="1" customWidth="1"/>
    <col min="15631" max="15631" width="8.42578125" style="634" customWidth="1"/>
    <col min="15632" max="15632" width="8.140625" style="634" customWidth="1"/>
    <col min="15633" max="15633" width="7.5703125" style="634" customWidth="1"/>
    <col min="15634" max="15634" width="8.7109375" style="634" customWidth="1"/>
    <col min="15635" max="15635" width="0" style="634" hidden="1" customWidth="1"/>
    <col min="15636" max="15636" width="8" style="634" customWidth="1"/>
    <col min="15637" max="15637" width="0" style="634" hidden="1" customWidth="1"/>
    <col min="15638" max="15638" width="14.5703125" style="634" customWidth="1"/>
    <col min="15639" max="15639" width="7.5703125" style="634" customWidth="1"/>
    <col min="15640" max="15640" width="10.5703125" style="634" customWidth="1"/>
    <col min="15641" max="15641" width="10.42578125" style="634" customWidth="1"/>
    <col min="15642" max="15642" width="9.140625" style="634" customWidth="1"/>
    <col min="15643" max="15643" width="7.5703125" style="634" customWidth="1"/>
    <col min="15644" max="15644" width="11.7109375" style="634" customWidth="1"/>
    <col min="15645" max="15645" width="11.5703125" style="634" bestFit="1" customWidth="1"/>
    <col min="15646" max="15646" width="13" style="634" customWidth="1"/>
    <col min="15647" max="15647" width="12.7109375" style="634" customWidth="1"/>
    <col min="15648" max="15648" width="13.7109375" style="634" customWidth="1"/>
    <col min="15649" max="15873" width="9.140625" style="634"/>
    <col min="15874" max="15874" width="3.85546875" style="634" customWidth="1"/>
    <col min="15875" max="15875" width="28.85546875" style="634" customWidth="1"/>
    <col min="15876" max="15876" width="12.28515625" style="634" customWidth="1"/>
    <col min="15877" max="15878" width="0" style="634" hidden="1" customWidth="1"/>
    <col min="15879" max="15879" width="7.7109375" style="634" customWidth="1"/>
    <col min="15880" max="15880" width="8.42578125" style="634" customWidth="1"/>
    <col min="15881" max="15881" width="8.140625" style="634" customWidth="1"/>
    <col min="15882" max="15882" width="8.85546875" style="634" customWidth="1"/>
    <col min="15883" max="15883" width="0" style="634" hidden="1" customWidth="1"/>
    <col min="15884" max="15884" width="8.7109375" style="634" customWidth="1"/>
    <col min="15885" max="15885" width="8.85546875" style="634" customWidth="1"/>
    <col min="15886" max="15886" width="0" style="634" hidden="1" customWidth="1"/>
    <col min="15887" max="15887" width="8.42578125" style="634" customWidth="1"/>
    <col min="15888" max="15888" width="8.140625" style="634" customWidth="1"/>
    <col min="15889" max="15889" width="7.5703125" style="634" customWidth="1"/>
    <col min="15890" max="15890" width="8.7109375" style="634" customWidth="1"/>
    <col min="15891" max="15891" width="0" style="634" hidden="1" customWidth="1"/>
    <col min="15892" max="15892" width="8" style="634" customWidth="1"/>
    <col min="15893" max="15893" width="0" style="634" hidden="1" customWidth="1"/>
    <col min="15894" max="15894" width="14.5703125" style="634" customWidth="1"/>
    <col min="15895" max="15895" width="7.5703125" style="634" customWidth="1"/>
    <col min="15896" max="15896" width="10.5703125" style="634" customWidth="1"/>
    <col min="15897" max="15897" width="10.42578125" style="634" customWidth="1"/>
    <col min="15898" max="15898" width="9.140625" style="634" customWidth="1"/>
    <col min="15899" max="15899" width="7.5703125" style="634" customWidth="1"/>
    <col min="15900" max="15900" width="11.7109375" style="634" customWidth="1"/>
    <col min="15901" max="15901" width="11.5703125" style="634" bestFit="1" customWidth="1"/>
    <col min="15902" max="15902" width="13" style="634" customWidth="1"/>
    <col min="15903" max="15903" width="12.7109375" style="634" customWidth="1"/>
    <col min="15904" max="15904" width="13.7109375" style="634" customWidth="1"/>
    <col min="15905" max="16129" width="9.140625" style="634"/>
    <col min="16130" max="16130" width="3.85546875" style="634" customWidth="1"/>
    <col min="16131" max="16131" width="28.85546875" style="634" customWidth="1"/>
    <col min="16132" max="16132" width="12.28515625" style="634" customWidth="1"/>
    <col min="16133" max="16134" width="0" style="634" hidden="1" customWidth="1"/>
    <col min="16135" max="16135" width="7.7109375" style="634" customWidth="1"/>
    <col min="16136" max="16136" width="8.42578125" style="634" customWidth="1"/>
    <col min="16137" max="16137" width="8.140625" style="634" customWidth="1"/>
    <col min="16138" max="16138" width="8.85546875" style="634" customWidth="1"/>
    <col min="16139" max="16139" width="0" style="634" hidden="1" customWidth="1"/>
    <col min="16140" max="16140" width="8.7109375" style="634" customWidth="1"/>
    <col min="16141" max="16141" width="8.85546875" style="634" customWidth="1"/>
    <col min="16142" max="16142" width="0" style="634" hidden="1" customWidth="1"/>
    <col min="16143" max="16143" width="8.42578125" style="634" customWidth="1"/>
    <col min="16144" max="16144" width="8.140625" style="634" customWidth="1"/>
    <col min="16145" max="16145" width="7.5703125" style="634" customWidth="1"/>
    <col min="16146" max="16146" width="8.7109375" style="634" customWidth="1"/>
    <col min="16147" max="16147" width="0" style="634" hidden="1" customWidth="1"/>
    <col min="16148" max="16148" width="8" style="634" customWidth="1"/>
    <col min="16149" max="16149" width="0" style="634" hidden="1" customWidth="1"/>
    <col min="16150" max="16150" width="14.5703125" style="634" customWidth="1"/>
    <col min="16151" max="16151" width="7.5703125" style="634" customWidth="1"/>
    <col min="16152" max="16152" width="10.5703125" style="634" customWidth="1"/>
    <col min="16153" max="16153" width="10.42578125" style="634" customWidth="1"/>
    <col min="16154" max="16154" width="9.140625" style="634" customWidth="1"/>
    <col min="16155" max="16155" width="7.5703125" style="634" customWidth="1"/>
    <col min="16156" max="16156" width="11.7109375" style="634" customWidth="1"/>
    <col min="16157" max="16157" width="11.5703125" style="634" bestFit="1" customWidth="1"/>
    <col min="16158" max="16158" width="13" style="634" customWidth="1"/>
    <col min="16159" max="16159" width="12.7109375" style="634" customWidth="1"/>
    <col min="16160" max="16160" width="13.7109375" style="634" customWidth="1"/>
    <col min="16161" max="16384" width="9.140625" style="634"/>
  </cols>
  <sheetData>
    <row r="1" spans="1:34">
      <c r="A1" s="631" t="s">
        <v>954</v>
      </c>
      <c r="B1" s="631"/>
      <c r="C1" s="631"/>
      <c r="D1" s="631"/>
      <c r="E1" s="631"/>
      <c r="F1" s="631"/>
      <c r="G1" s="631"/>
      <c r="H1" s="632" t="s">
        <v>624</v>
      </c>
      <c r="I1" s="633"/>
      <c r="J1" s="633"/>
      <c r="K1" s="889"/>
      <c r="L1" s="633"/>
      <c r="M1" s="633"/>
      <c r="N1" s="633"/>
      <c r="O1" s="633"/>
      <c r="P1" s="631"/>
      <c r="Q1" s="631"/>
      <c r="R1" s="631"/>
      <c r="S1" s="631"/>
      <c r="T1" s="631"/>
      <c r="U1" s="631"/>
      <c r="V1" s="631"/>
      <c r="W1" s="631"/>
      <c r="X1" s="631"/>
      <c r="Y1" s="631"/>
      <c r="Z1" s="631"/>
      <c r="AA1" s="631"/>
      <c r="AB1" s="631"/>
    </row>
    <row r="2" spans="1:34" ht="14.25">
      <c r="A2" s="936" t="s">
        <v>955</v>
      </c>
      <c r="B2" s="936"/>
      <c r="C2" s="936"/>
      <c r="D2" s="936"/>
      <c r="E2" s="936"/>
      <c r="F2" s="936"/>
      <c r="G2" s="936"/>
      <c r="H2" s="936"/>
      <c r="I2" s="936"/>
      <c r="J2" s="936"/>
      <c r="K2" s="936"/>
      <c r="L2" s="936"/>
      <c r="M2" s="936"/>
      <c r="N2" s="936"/>
      <c r="O2" s="936"/>
      <c r="P2" s="936"/>
      <c r="Q2" s="936"/>
      <c r="R2" s="936"/>
      <c r="S2" s="936"/>
      <c r="T2" s="936"/>
      <c r="U2" s="936"/>
      <c r="V2" s="936"/>
      <c r="W2" s="635"/>
      <c r="X2" s="635"/>
      <c r="Y2" s="635"/>
      <c r="Z2" s="635"/>
      <c r="AA2" s="635"/>
      <c r="AB2" s="635"/>
    </row>
    <row r="3" spans="1:34" s="637" customFormat="1" ht="18.75" customHeight="1">
      <c r="A3" s="937" t="s">
        <v>956</v>
      </c>
      <c r="B3" s="937"/>
      <c r="C3" s="937"/>
      <c r="D3" s="937"/>
      <c r="E3" s="937"/>
      <c r="F3" s="937"/>
      <c r="G3" s="937"/>
      <c r="H3" s="937"/>
      <c r="I3" s="937"/>
      <c r="J3" s="937"/>
      <c r="K3" s="937"/>
      <c r="L3" s="937"/>
      <c r="M3" s="937"/>
      <c r="N3" s="937"/>
      <c r="O3" s="937"/>
      <c r="P3" s="937"/>
      <c r="Q3" s="937"/>
      <c r="R3" s="937"/>
      <c r="S3" s="937"/>
      <c r="T3" s="937"/>
      <c r="U3" s="937"/>
      <c r="V3" s="937"/>
      <c r="W3" s="636"/>
      <c r="X3" s="636"/>
      <c r="Y3" s="636"/>
      <c r="Z3" s="636"/>
      <c r="AA3" s="636"/>
      <c r="AB3" s="636" t="s">
        <v>957</v>
      </c>
    </row>
    <row r="4" spans="1:34" ht="21" customHeight="1">
      <c r="A4" s="938" t="s">
        <v>0</v>
      </c>
      <c r="B4" s="940" t="s">
        <v>1</v>
      </c>
      <c r="C4" s="938" t="s">
        <v>2</v>
      </c>
      <c r="D4" s="942" t="s">
        <v>958</v>
      </c>
      <c r="E4" s="942" t="s">
        <v>959</v>
      </c>
      <c r="F4" s="942" t="s">
        <v>945</v>
      </c>
      <c r="G4" s="942" t="s">
        <v>960</v>
      </c>
      <c r="H4" s="944" t="s">
        <v>934</v>
      </c>
      <c r="I4" s="945"/>
      <c r="J4" s="945"/>
      <c r="K4" s="945"/>
      <c r="L4" s="945"/>
      <c r="M4" s="946"/>
      <c r="N4" s="942" t="s">
        <v>961</v>
      </c>
      <c r="O4" s="942" t="s">
        <v>962</v>
      </c>
      <c r="P4" s="949" t="s">
        <v>98</v>
      </c>
      <c r="Q4" s="950"/>
      <c r="R4" s="950"/>
      <c r="S4" s="950"/>
      <c r="T4" s="951"/>
      <c r="U4" s="952" t="s">
        <v>963</v>
      </c>
      <c r="V4" s="940" t="s">
        <v>3</v>
      </c>
      <c r="W4" s="635"/>
      <c r="X4" s="635"/>
      <c r="Y4" s="635"/>
      <c r="Z4" s="635"/>
      <c r="AA4" s="635"/>
      <c r="AB4" s="635"/>
    </row>
    <row r="5" spans="1:34" ht="95.25" customHeight="1">
      <c r="A5" s="939"/>
      <c r="B5" s="941"/>
      <c r="C5" s="939"/>
      <c r="D5" s="943"/>
      <c r="E5" s="943"/>
      <c r="F5" s="943"/>
      <c r="G5" s="943"/>
      <c r="H5" s="638" t="s">
        <v>964</v>
      </c>
      <c r="I5" s="638" t="s">
        <v>965</v>
      </c>
      <c r="J5" s="638" t="s">
        <v>941</v>
      </c>
      <c r="K5" s="890" t="s">
        <v>987</v>
      </c>
      <c r="L5" s="638" t="s">
        <v>966</v>
      </c>
      <c r="M5" s="638" t="s">
        <v>596</v>
      </c>
      <c r="N5" s="943"/>
      <c r="O5" s="943"/>
      <c r="P5" s="638" t="s">
        <v>946</v>
      </c>
      <c r="Q5" s="638" t="s">
        <v>947</v>
      </c>
      <c r="R5" s="638" t="s">
        <v>986</v>
      </c>
      <c r="S5" s="639"/>
      <c r="T5" s="639" t="s">
        <v>967</v>
      </c>
      <c r="U5" s="953"/>
      <c r="V5" s="941"/>
      <c r="W5" s="635"/>
      <c r="X5" s="635">
        <v>2018</v>
      </c>
      <c r="Y5" s="635">
        <v>2019</v>
      </c>
      <c r="Z5" s="635"/>
      <c r="AA5" s="635"/>
      <c r="AB5" s="635"/>
    </row>
    <row r="6" spans="1:34" ht="21" customHeight="1">
      <c r="A6" s="640">
        <v>-1</v>
      </c>
      <c r="B6" s="641">
        <f>+A6-1</f>
        <v>-2</v>
      </c>
      <c r="C6" s="641">
        <f>+B6-1</f>
        <v>-3</v>
      </c>
      <c r="D6" s="641"/>
      <c r="E6" s="641">
        <v>-4</v>
      </c>
      <c r="F6" s="641">
        <v>-5</v>
      </c>
      <c r="G6" s="641">
        <v>-6</v>
      </c>
      <c r="H6" s="641">
        <v>-7</v>
      </c>
      <c r="I6" s="641">
        <v>-8</v>
      </c>
      <c r="J6" s="641">
        <v>-7</v>
      </c>
      <c r="K6" s="891"/>
      <c r="L6" s="641">
        <v>-9</v>
      </c>
      <c r="M6" s="641">
        <v>-10</v>
      </c>
      <c r="N6" s="641">
        <v>-8</v>
      </c>
      <c r="O6" s="641">
        <v>-11</v>
      </c>
      <c r="P6" s="641">
        <v>-12</v>
      </c>
      <c r="Q6" s="641">
        <v>-13</v>
      </c>
      <c r="R6" s="641">
        <v>-14</v>
      </c>
      <c r="S6" s="641">
        <v>-12</v>
      </c>
      <c r="T6" s="641">
        <v>-15</v>
      </c>
      <c r="U6" s="641"/>
      <c r="V6" s="641">
        <v>-16</v>
      </c>
      <c r="W6" s="642"/>
      <c r="X6" s="642"/>
      <c r="Y6" s="642"/>
      <c r="Z6" s="642"/>
      <c r="AA6" s="642"/>
      <c r="AB6" s="642"/>
    </row>
    <row r="7" spans="1:34" ht="22.5" customHeight="1">
      <c r="A7" s="679" t="s">
        <v>6</v>
      </c>
      <c r="B7" s="680" t="s">
        <v>7</v>
      </c>
      <c r="C7" s="679"/>
      <c r="D7" s="679"/>
      <c r="E7" s="679"/>
      <c r="F7" s="679"/>
      <c r="G7" s="679"/>
      <c r="H7" s="681"/>
      <c r="I7" s="681"/>
      <c r="J7" s="681"/>
      <c r="K7" s="892"/>
      <c r="L7" s="681"/>
      <c r="M7" s="681"/>
      <c r="N7" s="681"/>
      <c r="O7" s="681"/>
      <c r="P7" s="682"/>
      <c r="Q7" s="682"/>
      <c r="R7" s="682"/>
      <c r="S7" s="682"/>
      <c r="T7" s="682"/>
      <c r="U7" s="682"/>
      <c r="V7" s="679"/>
      <c r="W7" s="643"/>
      <c r="X7" s="643"/>
      <c r="Y7" s="643"/>
      <c r="Z7" s="643"/>
      <c r="AA7" s="643"/>
      <c r="AB7" s="643"/>
    </row>
    <row r="8" spans="1:34" ht="39" hidden="1" customHeight="1">
      <c r="A8" s="683">
        <v>1</v>
      </c>
      <c r="B8" s="684" t="s">
        <v>968</v>
      </c>
      <c r="C8" s="683" t="s">
        <v>24</v>
      </c>
      <c r="D8" s="683"/>
      <c r="E8" s="685">
        <v>4.5156699336728963</v>
      </c>
      <c r="F8" s="685"/>
      <c r="G8" s="685"/>
      <c r="H8" s="686"/>
      <c r="I8" s="686"/>
      <c r="J8" s="686"/>
      <c r="K8" s="893"/>
      <c r="L8" s="686"/>
      <c r="M8" s="687">
        <v>7.051570965740666</v>
      </c>
      <c r="N8" s="687">
        <v>7.1769878182490032</v>
      </c>
      <c r="O8" s="687">
        <v>7.3</v>
      </c>
      <c r="P8" s="688"/>
      <c r="Q8" s="688"/>
      <c r="R8" s="688"/>
      <c r="S8" s="688"/>
      <c r="T8" s="688"/>
      <c r="U8" s="689"/>
      <c r="V8" s="690" t="s">
        <v>969</v>
      </c>
      <c r="W8" s="635"/>
      <c r="X8" s="635"/>
      <c r="Y8" s="635"/>
      <c r="Z8" s="635"/>
      <c r="AA8" s="635"/>
      <c r="AB8" s="635"/>
    </row>
    <row r="9" spans="1:34" ht="45" hidden="1" customHeight="1">
      <c r="A9" s="683" t="s">
        <v>970</v>
      </c>
      <c r="B9" s="684" t="s">
        <v>971</v>
      </c>
      <c r="C9" s="683" t="s">
        <v>884</v>
      </c>
      <c r="D9" s="685">
        <v>1249.219376222313</v>
      </c>
      <c r="E9" s="685">
        <v>1305.6300000000001</v>
      </c>
      <c r="F9" s="685"/>
      <c r="G9" s="685"/>
      <c r="H9" s="686"/>
      <c r="I9" s="691">
        <v>1370.3775752251004</v>
      </c>
      <c r="J9" s="686"/>
      <c r="K9" s="893"/>
      <c r="L9" s="686"/>
      <c r="M9" s="691">
        <v>1397.6974260000002</v>
      </c>
      <c r="N9" s="692">
        <v>1498.01</v>
      </c>
      <c r="O9" s="692"/>
      <c r="P9" s="693">
        <v>107.05157096574067</v>
      </c>
      <c r="Q9" s="693"/>
      <c r="R9" s="689"/>
      <c r="S9" s="693">
        <v>107.176987818249</v>
      </c>
      <c r="T9" s="693"/>
      <c r="U9" s="689"/>
      <c r="V9" s="683"/>
      <c r="W9" s="643"/>
      <c r="X9" s="644">
        <v>1397.6974260000002</v>
      </c>
      <c r="Y9" s="645">
        <v>1498.0055709234</v>
      </c>
      <c r="Z9" s="644">
        <v>21.625603737886529</v>
      </c>
      <c r="AA9" s="643"/>
      <c r="AB9" s="646">
        <v>2017</v>
      </c>
      <c r="AC9" s="647">
        <v>2018</v>
      </c>
      <c r="AD9" s="647">
        <v>2019</v>
      </c>
      <c r="AE9" s="647">
        <v>2020</v>
      </c>
      <c r="AF9" s="648" t="s">
        <v>972</v>
      </c>
      <c r="AG9" s="648"/>
      <c r="AH9" s="649" t="s">
        <v>973</v>
      </c>
    </row>
    <row r="10" spans="1:34" hidden="1">
      <c r="A10" s="683"/>
      <c r="B10" s="694" t="s">
        <v>10</v>
      </c>
      <c r="C10" s="695" t="s">
        <v>884</v>
      </c>
      <c r="D10" s="696">
        <v>260.21499999999997</v>
      </c>
      <c r="E10" s="697">
        <v>271.14</v>
      </c>
      <c r="F10" s="697"/>
      <c r="G10" s="697"/>
      <c r="H10" s="686"/>
      <c r="I10" s="698">
        <v>284.15894343999997</v>
      </c>
      <c r="J10" s="686"/>
      <c r="K10" s="893"/>
      <c r="L10" s="686"/>
      <c r="M10" s="698">
        <v>282.39231000000001</v>
      </c>
      <c r="N10" s="698">
        <v>294.11</v>
      </c>
      <c r="O10" s="698">
        <v>435.74019047619043</v>
      </c>
      <c r="P10" s="699">
        <v>104.15</v>
      </c>
      <c r="Q10" s="699"/>
      <c r="R10" s="700"/>
      <c r="S10" s="699">
        <v>104.14943664719483</v>
      </c>
      <c r="T10" s="699"/>
      <c r="U10" s="700"/>
      <c r="V10" s="683"/>
      <c r="W10" s="643"/>
      <c r="X10" s="644">
        <v>282.39231000000001</v>
      </c>
      <c r="Y10" s="644">
        <v>294.11159086500004</v>
      </c>
      <c r="Z10" s="643">
        <v>19.633544532394755</v>
      </c>
      <c r="AA10" s="643"/>
      <c r="AB10" s="650">
        <v>392.448036</v>
      </c>
      <c r="AC10" s="650">
        <v>480.06692700000002</v>
      </c>
      <c r="AD10" s="650">
        <v>802.16499999999996</v>
      </c>
      <c r="AE10" s="651">
        <v>915.05439999999999</v>
      </c>
      <c r="AF10" s="651">
        <v>435.74019047619043</v>
      </c>
      <c r="AG10" s="651">
        <v>2.1</v>
      </c>
      <c r="AH10" s="652">
        <v>2.7274319132297435</v>
      </c>
    </row>
    <row r="11" spans="1:34" hidden="1">
      <c r="A11" s="683"/>
      <c r="B11" s="694" t="s">
        <v>17</v>
      </c>
      <c r="C11" s="695" t="s">
        <v>884</v>
      </c>
      <c r="D11" s="696">
        <v>628.94437622231317</v>
      </c>
      <c r="E11" s="697">
        <v>660.39</v>
      </c>
      <c r="F11" s="697"/>
      <c r="G11" s="697"/>
      <c r="H11" s="686"/>
      <c r="I11" s="698">
        <v>693.41117478510034</v>
      </c>
      <c r="J11" s="686"/>
      <c r="K11" s="893"/>
      <c r="L11" s="686"/>
      <c r="M11" s="698">
        <v>730.65549599999997</v>
      </c>
      <c r="N11" s="698">
        <v>808.4</v>
      </c>
      <c r="O11" s="698">
        <v>955</v>
      </c>
      <c r="P11" s="699">
        <v>110.64</v>
      </c>
      <c r="Q11" s="699"/>
      <c r="R11" s="700"/>
      <c r="S11" s="699">
        <v>110.64037763701431</v>
      </c>
      <c r="T11" s="699"/>
      <c r="U11" s="700"/>
      <c r="V11" s="683"/>
      <c r="W11" s="643"/>
      <c r="X11" s="644">
        <v>730.65549599999997</v>
      </c>
      <c r="Y11" s="644">
        <v>808.39724077439996</v>
      </c>
      <c r="Z11" s="643"/>
      <c r="AA11" s="643"/>
      <c r="AB11" s="650">
        <v>955.84848599999998</v>
      </c>
      <c r="AC11" s="650">
        <v>1044.8373592799999</v>
      </c>
      <c r="AD11" s="650">
        <v>956.7349999999999</v>
      </c>
      <c r="AE11" s="651">
        <v>955.08802999999989</v>
      </c>
      <c r="AF11" s="651">
        <v>955</v>
      </c>
      <c r="AG11" s="651">
        <v>1.000092178010471</v>
      </c>
      <c r="AH11" s="652">
        <v>1.1834920831271647</v>
      </c>
    </row>
    <row r="12" spans="1:34" hidden="1">
      <c r="A12" s="683"/>
      <c r="B12" s="694" t="s">
        <v>23</v>
      </c>
      <c r="C12" s="695" t="s">
        <v>884</v>
      </c>
      <c r="D12" s="696">
        <v>360.06</v>
      </c>
      <c r="E12" s="697">
        <v>374.1</v>
      </c>
      <c r="F12" s="697"/>
      <c r="G12" s="697"/>
      <c r="H12" s="686"/>
      <c r="I12" s="698">
        <v>392.807457</v>
      </c>
      <c r="J12" s="686"/>
      <c r="K12" s="893"/>
      <c r="L12" s="686"/>
      <c r="M12" s="698">
        <v>384.64962000000003</v>
      </c>
      <c r="N12" s="698">
        <v>395.5</v>
      </c>
      <c r="O12" s="698">
        <v>600</v>
      </c>
      <c r="P12" s="699">
        <v>102.82</v>
      </c>
      <c r="Q12" s="699"/>
      <c r="R12" s="700"/>
      <c r="S12" s="699">
        <v>102.82084771070356</v>
      </c>
      <c r="T12" s="699"/>
      <c r="U12" s="700"/>
      <c r="V12" s="683"/>
      <c r="W12" s="643"/>
      <c r="X12" s="644">
        <v>384.64962000000003</v>
      </c>
      <c r="Y12" s="644">
        <v>395.49673928400006</v>
      </c>
      <c r="Z12" s="643"/>
      <c r="AA12" s="643"/>
      <c r="AB12" s="650">
        <v>541.47234000000003</v>
      </c>
      <c r="AC12" s="650">
        <v>635.44117224000001</v>
      </c>
      <c r="AD12" s="650">
        <v>906.09999999999991</v>
      </c>
      <c r="AE12" s="651">
        <v>989.40257000000008</v>
      </c>
      <c r="AF12" s="651">
        <v>600</v>
      </c>
      <c r="AG12" s="651">
        <v>1.6490042833333334</v>
      </c>
      <c r="AH12" s="652">
        <v>2.2910240202275598</v>
      </c>
    </row>
    <row r="13" spans="1:34" ht="21" customHeight="1">
      <c r="A13" s="683">
        <v>1</v>
      </c>
      <c r="B13" s="684" t="s">
        <v>974</v>
      </c>
      <c r="C13" s="683" t="s">
        <v>24</v>
      </c>
      <c r="D13" s="689">
        <v>100</v>
      </c>
      <c r="E13" s="689">
        <v>100</v>
      </c>
      <c r="F13" s="689">
        <v>100</v>
      </c>
      <c r="G13" s="689">
        <v>100</v>
      </c>
      <c r="H13" s="701">
        <v>100</v>
      </c>
      <c r="I13" s="701">
        <v>100</v>
      </c>
      <c r="J13" s="701"/>
      <c r="K13" s="894"/>
      <c r="L13" s="701"/>
      <c r="M13" s="701">
        <v>100</v>
      </c>
      <c r="N13" s="701">
        <v>100</v>
      </c>
      <c r="O13" s="701">
        <v>100</v>
      </c>
      <c r="P13" s="689"/>
      <c r="Q13" s="689"/>
      <c r="R13" s="689"/>
      <c r="S13" s="689"/>
      <c r="T13" s="689"/>
      <c r="U13" s="689"/>
      <c r="V13" s="683"/>
      <c r="W13" s="643"/>
      <c r="X13" s="643"/>
      <c r="Y13" s="643"/>
      <c r="Z13" s="643"/>
      <c r="AA13" s="643"/>
      <c r="AB13" s="653">
        <v>1889.7688620000001</v>
      </c>
      <c r="AC13" s="653">
        <v>2160.3454585199997</v>
      </c>
      <c r="AD13" s="653">
        <v>2665</v>
      </c>
      <c r="AE13" s="654">
        <v>2859.5450000000001</v>
      </c>
      <c r="AF13" s="654">
        <v>1990.7401904761905</v>
      </c>
      <c r="AG13" s="654"/>
    </row>
    <row r="14" spans="1:34" ht="15" customHeight="1">
      <c r="A14" s="695"/>
      <c r="B14" s="694" t="s">
        <v>10</v>
      </c>
      <c r="C14" s="695" t="s">
        <v>24</v>
      </c>
      <c r="D14" s="700">
        <v>29</v>
      </c>
      <c r="E14" s="702">
        <v>34.200000000000003</v>
      </c>
      <c r="F14" s="703">
        <v>32.200000000000003</v>
      </c>
      <c r="G14" s="703">
        <v>28</v>
      </c>
      <c r="H14" s="703">
        <v>30.1</v>
      </c>
      <c r="I14" s="703">
        <v>30.1</v>
      </c>
      <c r="J14" s="703"/>
      <c r="K14" s="895"/>
      <c r="L14" s="703"/>
      <c r="M14" s="703">
        <v>30.1</v>
      </c>
      <c r="N14" s="704">
        <v>30.1</v>
      </c>
      <c r="O14" s="704">
        <v>32</v>
      </c>
      <c r="P14" s="697">
        <f>J14/F14</f>
        <v>0</v>
      </c>
      <c r="Q14" s="697">
        <f>J14/I14</f>
        <v>0</v>
      </c>
      <c r="R14" s="697">
        <f>J14/H14</f>
        <v>0</v>
      </c>
      <c r="S14" s="697">
        <v>-32.200000000000003</v>
      </c>
      <c r="T14" s="697">
        <v>4</v>
      </c>
      <c r="U14" s="700"/>
      <c r="V14" s="954" t="s">
        <v>969</v>
      </c>
      <c r="W14" s="655"/>
      <c r="X14" s="655"/>
      <c r="Y14" s="655"/>
      <c r="Z14" s="655"/>
      <c r="AA14" s="655"/>
      <c r="AB14" s="655"/>
      <c r="AC14" s="653"/>
      <c r="AD14" s="650"/>
    </row>
    <row r="15" spans="1:34">
      <c r="A15" s="695"/>
      <c r="B15" s="694" t="s">
        <v>17</v>
      </c>
      <c r="C15" s="695" t="s">
        <v>24</v>
      </c>
      <c r="D15" s="700">
        <v>48</v>
      </c>
      <c r="E15" s="702">
        <v>32.799999999999997</v>
      </c>
      <c r="F15" s="703">
        <v>34.299999999999997</v>
      </c>
      <c r="G15" s="703">
        <v>37.4</v>
      </c>
      <c r="H15" s="703">
        <v>35.9</v>
      </c>
      <c r="I15" s="703">
        <v>35.9</v>
      </c>
      <c r="J15" s="703"/>
      <c r="K15" s="895"/>
      <c r="L15" s="703"/>
      <c r="M15" s="703">
        <v>35.9</v>
      </c>
      <c r="N15" s="704">
        <v>35.9</v>
      </c>
      <c r="O15" s="704">
        <v>33.4</v>
      </c>
      <c r="P15" s="697">
        <f t="shared" ref="P15:P16" si="0">J15/F15</f>
        <v>0</v>
      </c>
      <c r="Q15" s="697">
        <f t="shared" ref="Q15:Q16" si="1">J15/I15</f>
        <v>0</v>
      </c>
      <c r="R15" s="697">
        <f t="shared" ref="R15:R17" si="2">J15/H15</f>
        <v>0</v>
      </c>
      <c r="S15" s="697">
        <v>0</v>
      </c>
      <c r="T15" s="697">
        <v>-4</v>
      </c>
      <c r="U15" s="700"/>
      <c r="V15" s="954"/>
      <c r="W15" s="655"/>
      <c r="X15" s="655"/>
      <c r="Y15" s="655"/>
      <c r="Z15" s="655"/>
      <c r="AA15" s="655"/>
      <c r="AB15" s="655"/>
      <c r="AD15" s="651">
        <v>30.1</v>
      </c>
      <c r="AE15" s="654">
        <v>802.16499999999996</v>
      </c>
      <c r="AF15" s="654"/>
      <c r="AG15" s="654"/>
    </row>
    <row r="16" spans="1:34">
      <c r="A16" s="695"/>
      <c r="B16" s="694" t="s">
        <v>23</v>
      </c>
      <c r="C16" s="695" t="s">
        <v>24</v>
      </c>
      <c r="D16" s="700">
        <v>23</v>
      </c>
      <c r="E16" s="702">
        <v>33</v>
      </c>
      <c r="F16" s="703">
        <v>33.5</v>
      </c>
      <c r="G16" s="703">
        <v>34.6</v>
      </c>
      <c r="H16" s="703">
        <v>34</v>
      </c>
      <c r="I16" s="703">
        <v>34</v>
      </c>
      <c r="J16" s="703"/>
      <c r="K16" s="895"/>
      <c r="L16" s="703"/>
      <c r="M16" s="703">
        <v>34</v>
      </c>
      <c r="N16" s="704">
        <v>34</v>
      </c>
      <c r="O16" s="704">
        <v>34.6</v>
      </c>
      <c r="P16" s="697">
        <f t="shared" si="0"/>
        <v>0</v>
      </c>
      <c r="Q16" s="697">
        <f t="shared" si="1"/>
        <v>0</v>
      </c>
      <c r="R16" s="697">
        <f t="shared" si="2"/>
        <v>0</v>
      </c>
      <c r="S16" s="697">
        <v>0</v>
      </c>
      <c r="T16" s="697">
        <v>0</v>
      </c>
      <c r="U16" s="700"/>
      <c r="V16" s="954"/>
      <c r="W16" s="655"/>
      <c r="X16" s="655"/>
      <c r="Y16" s="655"/>
      <c r="Z16" s="655"/>
      <c r="AA16" s="655"/>
      <c r="AB16" s="655"/>
      <c r="AC16" s="654"/>
      <c r="AD16" s="651">
        <v>35.9</v>
      </c>
      <c r="AE16" s="654">
        <v>956.7349999999999</v>
      </c>
      <c r="AF16" s="654"/>
      <c r="AG16" s="654"/>
    </row>
    <row r="17" spans="1:33" ht="25.5" hidden="1">
      <c r="A17" s="683">
        <v>2</v>
      </c>
      <c r="B17" s="684" t="s">
        <v>975</v>
      </c>
      <c r="C17" s="690" t="s">
        <v>886</v>
      </c>
      <c r="D17" s="689"/>
      <c r="E17" s="705">
        <v>27.3</v>
      </c>
      <c r="F17" s="705"/>
      <c r="G17" s="705"/>
      <c r="H17" s="706"/>
      <c r="I17" s="703">
        <v>36</v>
      </c>
      <c r="J17" s="706"/>
      <c r="K17" s="896"/>
      <c r="L17" s="706">
        <v>28.5</v>
      </c>
      <c r="M17" s="706">
        <v>32</v>
      </c>
      <c r="N17" s="707">
        <v>36</v>
      </c>
      <c r="O17" s="707"/>
      <c r="P17" s="688">
        <v>117.21611721611723</v>
      </c>
      <c r="Q17" s="697">
        <v>32</v>
      </c>
      <c r="R17" s="697" t="e">
        <f t="shared" si="2"/>
        <v>#DIV/0!</v>
      </c>
      <c r="S17" s="688">
        <v>112.5</v>
      </c>
      <c r="T17" s="688"/>
      <c r="U17" s="689"/>
      <c r="V17" s="683"/>
      <c r="W17" s="643"/>
      <c r="X17" s="643"/>
      <c r="Y17" s="643"/>
      <c r="Z17" s="643"/>
      <c r="AA17" s="643"/>
      <c r="AB17" s="644">
        <v>1889.7688620000001</v>
      </c>
      <c r="AD17" s="651">
        <v>34</v>
      </c>
      <c r="AE17" s="654">
        <v>906.09999999999991</v>
      </c>
      <c r="AF17" s="654"/>
      <c r="AG17" s="654"/>
    </row>
    <row r="18" spans="1:33" s="656" customFormat="1" ht="39.75" customHeight="1">
      <c r="A18" s="683">
        <v>2</v>
      </c>
      <c r="B18" s="684" t="s">
        <v>25</v>
      </c>
      <c r="C18" s="690" t="s">
        <v>886</v>
      </c>
      <c r="D18" s="705"/>
      <c r="E18" s="705">
        <v>28</v>
      </c>
      <c r="F18" s="705">
        <v>32</v>
      </c>
      <c r="G18" s="705">
        <v>38</v>
      </c>
      <c r="H18" s="692">
        <v>36</v>
      </c>
      <c r="I18" s="706">
        <v>36</v>
      </c>
      <c r="J18" s="701"/>
      <c r="K18" s="894"/>
      <c r="L18" s="701"/>
      <c r="M18" s="701">
        <v>36</v>
      </c>
      <c r="N18" s="692">
        <v>36</v>
      </c>
      <c r="O18" s="692">
        <v>38.5</v>
      </c>
      <c r="P18" s="697">
        <f t="shared" ref="P18:P61" si="3">J18/F18</f>
        <v>0</v>
      </c>
      <c r="Q18" s="697">
        <f t="shared" ref="Q18:Q65" si="4">J18/I18</f>
        <v>0</v>
      </c>
      <c r="R18" s="697">
        <f t="shared" ref="R18:R65" si="5">J18/H18</f>
        <v>0</v>
      </c>
      <c r="S18" s="688">
        <v>0</v>
      </c>
      <c r="T18" s="688">
        <v>101.31578947368421</v>
      </c>
      <c r="U18" s="689"/>
      <c r="V18" s="683"/>
      <c r="W18" s="643"/>
      <c r="X18" s="643"/>
      <c r="Y18" s="643"/>
      <c r="Z18" s="643"/>
      <c r="AA18" s="643"/>
      <c r="AB18" s="645">
        <v>20.766986052710184</v>
      </c>
      <c r="AE18" s="656">
        <v>2665</v>
      </c>
    </row>
    <row r="19" spans="1:33" s="656" customFormat="1" ht="22.5" customHeight="1">
      <c r="A19" s="683">
        <v>3</v>
      </c>
      <c r="B19" s="684" t="s">
        <v>36</v>
      </c>
      <c r="C19" s="683" t="s">
        <v>9</v>
      </c>
      <c r="D19" s="689"/>
      <c r="E19" s="689">
        <v>49271</v>
      </c>
      <c r="F19" s="689">
        <v>33946</v>
      </c>
      <c r="G19" s="689">
        <v>80000</v>
      </c>
      <c r="H19" s="708">
        <v>54600</v>
      </c>
      <c r="I19" s="709">
        <v>54600</v>
      </c>
      <c r="J19" s="708">
        <v>27443.407999999999</v>
      </c>
      <c r="K19" s="897">
        <v>27985</v>
      </c>
      <c r="L19" s="710">
        <v>22247.8</v>
      </c>
      <c r="M19" s="708">
        <v>54600</v>
      </c>
      <c r="N19" s="708">
        <v>54600</v>
      </c>
      <c r="O19" s="708">
        <v>80000</v>
      </c>
      <c r="P19" s="697">
        <f t="shared" si="3"/>
        <v>0.80844305661933658</v>
      </c>
      <c r="Q19" s="697">
        <f t="shared" si="4"/>
        <v>0.50262652014652009</v>
      </c>
      <c r="R19" s="697">
        <f t="shared" si="5"/>
        <v>0.50262652014652009</v>
      </c>
      <c r="S19" s="688">
        <v>40.746886446886442</v>
      </c>
      <c r="T19" s="688">
        <v>100</v>
      </c>
      <c r="U19" s="689"/>
      <c r="V19" s="711"/>
      <c r="W19" s="643"/>
      <c r="X19" s="643"/>
      <c r="Y19" s="643"/>
      <c r="Z19" s="643"/>
      <c r="AA19" s="643"/>
      <c r="AB19" s="643"/>
    </row>
    <row r="20" spans="1:33" s="656" customFormat="1" ht="22.5" customHeight="1">
      <c r="A20" s="683">
        <v>4</v>
      </c>
      <c r="B20" s="684" t="s">
        <v>682</v>
      </c>
      <c r="C20" s="683" t="s">
        <v>26</v>
      </c>
      <c r="D20" s="689"/>
      <c r="E20" s="689">
        <v>31005.649999999998</v>
      </c>
      <c r="F20" s="689">
        <v>17622.919999999998</v>
      </c>
      <c r="G20" s="689" t="s">
        <v>976</v>
      </c>
      <c r="H20" s="708">
        <v>30640</v>
      </c>
      <c r="I20" s="709">
        <v>30640.15</v>
      </c>
      <c r="J20" s="708">
        <f>'Biểu TH'!G64</f>
        <v>30958.462100000001</v>
      </c>
      <c r="K20" s="897">
        <f>'Biểu TH'!H64</f>
        <v>30958.462100000001</v>
      </c>
      <c r="L20" s="708">
        <v>16767.54</v>
      </c>
      <c r="M20" s="708">
        <v>30739.657999999999</v>
      </c>
      <c r="N20" s="708">
        <v>30640.15</v>
      </c>
      <c r="O20" s="708">
        <v>30800.22</v>
      </c>
      <c r="P20" s="763">
        <f t="shared" si="3"/>
        <v>1.7567158053262457</v>
      </c>
      <c r="Q20" s="763">
        <f t="shared" si="4"/>
        <v>1.0103887252510186</v>
      </c>
      <c r="R20" s="763">
        <f t="shared" si="5"/>
        <v>1.0103936716710182</v>
      </c>
      <c r="S20" s="688">
        <v>54.724079353397428</v>
      </c>
      <c r="T20" s="688"/>
      <c r="U20" s="689"/>
      <c r="V20" s="683"/>
      <c r="W20" s="643"/>
      <c r="X20" s="643"/>
      <c r="Y20" s="643"/>
      <c r="Z20" s="643"/>
      <c r="AA20" s="643"/>
      <c r="AB20" s="643"/>
    </row>
    <row r="21" spans="1:33">
      <c r="A21" s="695"/>
      <c r="B21" s="694" t="s">
        <v>33</v>
      </c>
      <c r="C21" s="695" t="s">
        <v>34</v>
      </c>
      <c r="D21" s="712"/>
      <c r="E21" s="712">
        <v>1020</v>
      </c>
      <c r="F21" s="712">
        <v>1020</v>
      </c>
      <c r="G21" s="712"/>
      <c r="H21" s="713">
        <v>1020</v>
      </c>
      <c r="I21" s="713">
        <v>1020.04</v>
      </c>
      <c r="J21" s="713">
        <v>1020</v>
      </c>
      <c r="K21" s="898">
        <v>1020</v>
      </c>
      <c r="L21" s="713">
        <v>1020</v>
      </c>
      <c r="M21" s="713">
        <v>1020</v>
      </c>
      <c r="N21" s="713">
        <v>1020.04</v>
      </c>
      <c r="O21" s="713">
        <v>1020</v>
      </c>
      <c r="P21" s="760">
        <f t="shared" si="3"/>
        <v>1</v>
      </c>
      <c r="Q21" s="760">
        <f t="shared" si="4"/>
        <v>0.99996078585153525</v>
      </c>
      <c r="R21" s="760">
        <f t="shared" si="5"/>
        <v>1</v>
      </c>
      <c r="S21" s="697">
        <v>99.996078585153526</v>
      </c>
      <c r="T21" s="697"/>
      <c r="U21" s="700"/>
      <c r="V21" s="695"/>
      <c r="W21" s="657"/>
      <c r="X21" s="657"/>
      <c r="Y21" s="657"/>
      <c r="Z21" s="657"/>
      <c r="AA21" s="657"/>
      <c r="AB21" s="657"/>
    </row>
    <row r="22" spans="1:33" s="659" customFormat="1">
      <c r="A22" s="714"/>
      <c r="B22" s="715" t="s">
        <v>887</v>
      </c>
      <c r="C22" s="714" t="s">
        <v>34</v>
      </c>
      <c r="D22" s="716"/>
      <c r="E22" s="716">
        <v>403</v>
      </c>
      <c r="F22" s="712">
        <v>824.8</v>
      </c>
      <c r="G22" s="716">
        <v>400</v>
      </c>
      <c r="H22" s="717">
        <v>1128</v>
      </c>
      <c r="I22" s="713">
        <v>1128</v>
      </c>
      <c r="J22" s="717">
        <f>'Biểu TH'!G108</f>
        <v>1141.19</v>
      </c>
      <c r="K22" s="717">
        <f>'Biểu TH'!H108</f>
        <v>1141.19</v>
      </c>
      <c r="L22" s="717">
        <v>973</v>
      </c>
      <c r="M22" s="717">
        <v>1128</v>
      </c>
      <c r="N22" s="717">
        <v>1433</v>
      </c>
      <c r="O22" s="717">
        <v>1328</v>
      </c>
      <c r="P22" s="760">
        <f t="shared" si="3"/>
        <v>1.3835960232783706</v>
      </c>
      <c r="Q22" s="760">
        <f t="shared" si="4"/>
        <v>1.0116932624113475</v>
      </c>
      <c r="R22" s="760">
        <f t="shared" si="5"/>
        <v>1.0116932624113475</v>
      </c>
      <c r="S22" s="697">
        <v>86.25886524822694</v>
      </c>
      <c r="T22" s="697">
        <v>332</v>
      </c>
      <c r="U22" s="716"/>
      <c r="V22" s="714"/>
      <c r="W22" s="658"/>
      <c r="X22" s="658"/>
      <c r="Y22" s="658"/>
      <c r="Z22" s="658"/>
      <c r="AA22" s="658"/>
      <c r="AB22" s="658"/>
    </row>
    <row r="23" spans="1:33" s="659" customFormat="1">
      <c r="A23" s="718"/>
      <c r="B23" s="719" t="s">
        <v>854</v>
      </c>
      <c r="C23" s="718" t="s">
        <v>29</v>
      </c>
      <c r="D23" s="720"/>
      <c r="E23" s="720">
        <v>190</v>
      </c>
      <c r="F23" s="712">
        <v>421.5</v>
      </c>
      <c r="G23" s="720"/>
      <c r="H23" s="721">
        <v>305</v>
      </c>
      <c r="I23" s="713">
        <v>305</v>
      </c>
      <c r="J23" s="721">
        <f>'Biểu TH'!G109</f>
        <v>318.19</v>
      </c>
      <c r="K23" s="721">
        <v>318.19</v>
      </c>
      <c r="L23" s="721">
        <v>150</v>
      </c>
      <c r="M23" s="721">
        <v>318.19</v>
      </c>
      <c r="N23" s="721">
        <v>305</v>
      </c>
      <c r="O23" s="721">
        <v>200</v>
      </c>
      <c r="P23" s="760">
        <f t="shared" si="3"/>
        <v>0.75489916963226567</v>
      </c>
      <c r="Q23" s="760">
        <f t="shared" si="4"/>
        <v>1.0432459016393443</v>
      </c>
      <c r="R23" s="760">
        <f t="shared" si="5"/>
        <v>1.0432459016393443</v>
      </c>
      <c r="S23" s="697">
        <v>49.180327868852459</v>
      </c>
      <c r="T23" s="697"/>
      <c r="U23" s="720"/>
      <c r="V23" s="718"/>
      <c r="W23" s="660"/>
      <c r="X23" s="660"/>
      <c r="Y23" s="660"/>
      <c r="Z23" s="660"/>
      <c r="AA23" s="660"/>
      <c r="AB23" s="660"/>
      <c r="AC23" s="661"/>
    </row>
    <row r="24" spans="1:33" s="659" customFormat="1">
      <c r="A24" s="714"/>
      <c r="B24" s="722" t="s">
        <v>888</v>
      </c>
      <c r="C24" s="714" t="s">
        <v>29</v>
      </c>
      <c r="D24" s="716"/>
      <c r="E24" s="716">
        <v>598</v>
      </c>
      <c r="F24" s="712">
        <v>210</v>
      </c>
      <c r="G24" s="716"/>
      <c r="H24" s="716">
        <v>100</v>
      </c>
      <c r="I24" s="713">
        <v>100</v>
      </c>
      <c r="J24" s="717">
        <f>'Biểu TH'!G159</f>
        <v>100</v>
      </c>
      <c r="K24" s="717">
        <f>'Biểu TH'!H159</f>
        <v>100</v>
      </c>
      <c r="L24" s="717"/>
      <c r="M24" s="717">
        <v>100</v>
      </c>
      <c r="N24" s="717">
        <v>100</v>
      </c>
      <c r="O24" s="717">
        <v>0</v>
      </c>
      <c r="P24" s="760">
        <f t="shared" si="3"/>
        <v>0.47619047619047616</v>
      </c>
      <c r="Q24" s="760">
        <f t="shared" si="4"/>
        <v>1</v>
      </c>
      <c r="R24" s="760">
        <f t="shared" si="5"/>
        <v>1</v>
      </c>
      <c r="S24" s="697">
        <v>0</v>
      </c>
      <c r="T24" s="697"/>
      <c r="U24" s="716"/>
      <c r="V24" s="714"/>
      <c r="W24" s="658"/>
      <c r="X24" s="658"/>
      <c r="Y24" s="658"/>
      <c r="Z24" s="658"/>
      <c r="AA24" s="658"/>
      <c r="AB24" s="658"/>
    </row>
    <row r="25" spans="1:33">
      <c r="A25" s="695"/>
      <c r="B25" s="723" t="s">
        <v>855</v>
      </c>
      <c r="C25" s="695" t="s">
        <v>24</v>
      </c>
      <c r="D25" s="699"/>
      <c r="E25" s="699">
        <v>33.76</v>
      </c>
      <c r="F25" s="724">
        <v>34</v>
      </c>
      <c r="G25" s="699">
        <v>35</v>
      </c>
      <c r="H25" s="725">
        <v>34.5</v>
      </c>
      <c r="I25" s="703">
        <v>34.5</v>
      </c>
      <c r="J25" s="725">
        <f>F25</f>
        <v>34</v>
      </c>
      <c r="K25" s="899">
        <f>'Biểu TH'!H157</f>
        <v>34.5</v>
      </c>
      <c r="L25" s="725">
        <v>34.5</v>
      </c>
      <c r="M25" s="725">
        <v>34.5</v>
      </c>
      <c r="N25" s="725">
        <v>34.5</v>
      </c>
      <c r="O25" s="725">
        <v>35</v>
      </c>
      <c r="P25" s="760">
        <f t="shared" si="3"/>
        <v>1</v>
      </c>
      <c r="Q25" s="760">
        <f t="shared" si="4"/>
        <v>0.98550724637681164</v>
      </c>
      <c r="R25" s="760">
        <f t="shared" si="5"/>
        <v>0.98550724637681164</v>
      </c>
      <c r="S25" s="697">
        <v>100</v>
      </c>
      <c r="T25" s="697">
        <v>100</v>
      </c>
      <c r="U25" s="700"/>
      <c r="V25" s="726"/>
      <c r="W25" s="655"/>
      <c r="X25" s="655"/>
      <c r="Y25" s="655"/>
      <c r="Z25" s="655"/>
      <c r="AA25" s="655"/>
      <c r="AB25" s="655"/>
    </row>
    <row r="26" spans="1:33">
      <c r="A26" s="695"/>
      <c r="B26" s="723" t="s">
        <v>856</v>
      </c>
      <c r="C26" s="695" t="s">
        <v>72</v>
      </c>
      <c r="D26" s="700"/>
      <c r="E26" s="700">
        <v>4</v>
      </c>
      <c r="F26" s="700">
        <v>5</v>
      </c>
      <c r="G26" s="700"/>
      <c r="H26" s="727">
        <v>7</v>
      </c>
      <c r="I26" s="713">
        <v>7</v>
      </c>
      <c r="J26" s="727">
        <v>5</v>
      </c>
      <c r="K26" s="717">
        <f>'Biểu TH'!H184</f>
        <v>5</v>
      </c>
      <c r="L26" s="727">
        <v>5</v>
      </c>
      <c r="M26" s="727">
        <v>7</v>
      </c>
      <c r="N26" s="727">
        <v>7</v>
      </c>
      <c r="O26" s="727">
        <v>7</v>
      </c>
      <c r="P26" s="760">
        <f t="shared" si="3"/>
        <v>1</v>
      </c>
      <c r="Q26" s="760">
        <f t="shared" si="4"/>
        <v>0.7142857142857143</v>
      </c>
      <c r="R26" s="760">
        <f t="shared" si="5"/>
        <v>0.7142857142857143</v>
      </c>
      <c r="S26" s="697">
        <v>71.428571428571431</v>
      </c>
      <c r="T26" s="697"/>
      <c r="U26" s="700"/>
      <c r="V26" s="695"/>
      <c r="W26" s="657"/>
      <c r="X26" s="657"/>
      <c r="Y26" s="657"/>
      <c r="Z26" s="657"/>
      <c r="AA26" s="657"/>
      <c r="AB26" s="657"/>
    </row>
    <row r="27" spans="1:33">
      <c r="A27" s="695"/>
      <c r="B27" s="723" t="s">
        <v>857</v>
      </c>
      <c r="C27" s="695" t="s">
        <v>24</v>
      </c>
      <c r="D27" s="699"/>
      <c r="E27" s="699">
        <v>36.36</v>
      </c>
      <c r="F27" s="699">
        <v>45.45</v>
      </c>
      <c r="G27" s="699">
        <v>55</v>
      </c>
      <c r="H27" s="725">
        <v>63.64</v>
      </c>
      <c r="I27" s="728">
        <v>63.636363636363633</v>
      </c>
      <c r="J27" s="699">
        <f>'Biểu TH'!G185</f>
        <v>45.5</v>
      </c>
      <c r="K27" s="729">
        <f>'Biểu TH'!H185</f>
        <v>45.5</v>
      </c>
      <c r="L27" s="725">
        <v>45.5</v>
      </c>
      <c r="M27" s="725">
        <v>63.64</v>
      </c>
      <c r="N27" s="725">
        <v>63.636363636363633</v>
      </c>
      <c r="O27" s="725">
        <v>63.64</v>
      </c>
      <c r="P27" s="760">
        <f t="shared" si="3"/>
        <v>1.0011001100110011</v>
      </c>
      <c r="Q27" s="760">
        <f t="shared" si="4"/>
        <v>0.71500000000000008</v>
      </c>
      <c r="R27" s="760">
        <f t="shared" si="5"/>
        <v>0.71495914519170334</v>
      </c>
      <c r="S27" s="697">
        <v>71.500000000000014</v>
      </c>
      <c r="T27" s="697">
        <v>115.70909090909092</v>
      </c>
      <c r="U27" s="700"/>
      <c r="V27" s="726"/>
      <c r="W27" s="655"/>
      <c r="X27" s="655"/>
      <c r="Y27" s="655"/>
      <c r="Z27" s="655"/>
      <c r="AA27" s="655"/>
      <c r="AB27" s="655"/>
    </row>
    <row r="28" spans="1:33">
      <c r="A28" s="695"/>
      <c r="B28" s="723" t="s">
        <v>977</v>
      </c>
      <c r="C28" s="695" t="s">
        <v>87</v>
      </c>
      <c r="D28" s="699"/>
      <c r="E28" s="729">
        <v>13.64</v>
      </c>
      <c r="F28" s="729">
        <v>14.73</v>
      </c>
      <c r="G28" s="729"/>
      <c r="H28" s="725">
        <v>16.64</v>
      </c>
      <c r="I28" s="728">
        <v>16.64</v>
      </c>
      <c r="J28" s="725">
        <f>'Biểu TH'!G190</f>
        <v>14.27</v>
      </c>
      <c r="K28" s="899">
        <f>'Biểu TH'!H190</f>
        <v>14.27</v>
      </c>
      <c r="L28" s="725">
        <v>14</v>
      </c>
      <c r="M28" s="725">
        <v>14.27</v>
      </c>
      <c r="N28" s="725">
        <v>16.64</v>
      </c>
      <c r="O28" s="725">
        <v>15.91</v>
      </c>
      <c r="P28" s="760">
        <f t="shared" si="3"/>
        <v>0.96877121520706033</v>
      </c>
      <c r="Q28" s="760">
        <f t="shared" si="4"/>
        <v>0.85757211538461531</v>
      </c>
      <c r="R28" s="760">
        <f t="shared" si="5"/>
        <v>0.85757211538461531</v>
      </c>
      <c r="S28" s="697">
        <v>84.134615384615387</v>
      </c>
      <c r="T28" s="697"/>
      <c r="U28" s="700"/>
      <c r="V28" s="695"/>
      <c r="W28" s="657"/>
      <c r="X28" s="657"/>
      <c r="Y28" s="657"/>
      <c r="Z28" s="657"/>
      <c r="AA28" s="657"/>
      <c r="AB28" s="657"/>
    </row>
    <row r="29" spans="1:33" s="656" customFormat="1">
      <c r="A29" s="683">
        <v>5</v>
      </c>
      <c r="B29" s="684" t="s">
        <v>660</v>
      </c>
      <c r="C29" s="683" t="s">
        <v>24</v>
      </c>
      <c r="D29" s="705"/>
      <c r="E29" s="705">
        <v>6.9</v>
      </c>
      <c r="F29" s="705"/>
      <c r="G29" s="705">
        <v>5.5</v>
      </c>
      <c r="H29" s="707">
        <v>7.5</v>
      </c>
      <c r="I29" s="706">
        <v>7.4997550700499573</v>
      </c>
      <c r="J29" s="707">
        <v>0</v>
      </c>
      <c r="K29" s="900"/>
      <c r="L29" s="707">
        <v>0</v>
      </c>
      <c r="M29" s="692">
        <v>7.4997550700499573</v>
      </c>
      <c r="N29" s="707">
        <v>7.4997550700499573</v>
      </c>
      <c r="O29" s="707">
        <v>-8.9</v>
      </c>
      <c r="P29" s="760"/>
      <c r="Q29" s="760"/>
      <c r="R29" s="760"/>
      <c r="S29" s="688">
        <v>0</v>
      </c>
      <c r="T29" s="688">
        <v>-161.81818181818181</v>
      </c>
      <c r="U29" s="689"/>
      <c r="V29" s="690"/>
      <c r="W29" s="635"/>
      <c r="X29" s="635"/>
      <c r="Y29" s="635"/>
      <c r="Z29" s="635"/>
      <c r="AA29" s="635"/>
      <c r="AB29" s="635"/>
    </row>
    <row r="30" spans="1:33">
      <c r="A30" s="683" t="s">
        <v>52</v>
      </c>
      <c r="B30" s="684" t="s">
        <v>53</v>
      </c>
      <c r="C30" s="683"/>
      <c r="D30" s="683"/>
      <c r="E30" s="683"/>
      <c r="F30" s="683"/>
      <c r="G30" s="683"/>
      <c r="H30" s="686"/>
      <c r="I30" s="703">
        <v>0</v>
      </c>
      <c r="J30" s="686"/>
      <c r="K30" s="893"/>
      <c r="L30" s="686"/>
      <c r="M30" s="686"/>
      <c r="N30" s="686"/>
      <c r="O30" s="686"/>
      <c r="P30" s="760"/>
      <c r="Q30" s="760"/>
      <c r="R30" s="760"/>
      <c r="S30" s="697"/>
      <c r="T30" s="697"/>
      <c r="U30" s="700"/>
      <c r="V30" s="683"/>
      <c r="W30" s="643"/>
      <c r="X30" s="643"/>
      <c r="Y30" s="643"/>
      <c r="Z30" s="643"/>
      <c r="AA30" s="643"/>
      <c r="AB30" s="643"/>
    </row>
    <row r="31" spans="1:33" ht="31.5" customHeight="1">
      <c r="A31" s="683">
        <v>6</v>
      </c>
      <c r="B31" s="684" t="s">
        <v>892</v>
      </c>
      <c r="C31" s="683"/>
      <c r="D31" s="683"/>
      <c r="E31" s="683"/>
      <c r="F31" s="683"/>
      <c r="G31" s="683"/>
      <c r="H31" s="686"/>
      <c r="I31" s="703">
        <v>0</v>
      </c>
      <c r="J31" s="686"/>
      <c r="K31" s="893"/>
      <c r="L31" s="686"/>
      <c r="M31" s="686"/>
      <c r="N31" s="686"/>
      <c r="O31" s="686"/>
      <c r="P31" s="760"/>
      <c r="Q31" s="760"/>
      <c r="R31" s="760"/>
      <c r="S31" s="697"/>
      <c r="T31" s="697"/>
      <c r="U31" s="700"/>
      <c r="V31" s="683"/>
      <c r="W31" s="643"/>
      <c r="X31" s="643"/>
      <c r="Y31" s="643"/>
      <c r="Z31" s="643"/>
      <c r="AA31" s="643"/>
      <c r="AB31" s="643"/>
    </row>
    <row r="32" spans="1:33" ht="25.5">
      <c r="A32" s="683"/>
      <c r="B32" s="723" t="s">
        <v>704</v>
      </c>
      <c r="C32" s="695" t="s">
        <v>61</v>
      </c>
      <c r="D32" s="700"/>
      <c r="E32" s="700">
        <v>11</v>
      </c>
      <c r="F32" s="700">
        <v>11</v>
      </c>
      <c r="G32" s="700"/>
      <c r="H32" s="727">
        <v>11</v>
      </c>
      <c r="I32" s="713">
        <v>11</v>
      </c>
      <c r="J32" s="727">
        <v>11</v>
      </c>
      <c r="K32" s="717">
        <v>11</v>
      </c>
      <c r="L32" s="727">
        <v>11</v>
      </c>
      <c r="M32" s="727">
        <v>11</v>
      </c>
      <c r="N32" s="727">
        <v>12</v>
      </c>
      <c r="O32" s="727">
        <v>11</v>
      </c>
      <c r="P32" s="760">
        <f t="shared" si="3"/>
        <v>1</v>
      </c>
      <c r="Q32" s="760">
        <f t="shared" si="4"/>
        <v>1</v>
      </c>
      <c r="R32" s="760">
        <f t="shared" si="5"/>
        <v>1</v>
      </c>
      <c r="S32" s="697">
        <v>100</v>
      </c>
      <c r="T32" s="697"/>
      <c r="U32" s="700"/>
      <c r="V32" s="683"/>
      <c r="W32" s="643"/>
      <c r="X32" s="643"/>
      <c r="Y32" s="643"/>
      <c r="Z32" s="643"/>
      <c r="AA32" s="643"/>
      <c r="AB32" s="643"/>
    </row>
    <row r="33" spans="1:28" ht="25.5">
      <c r="A33" s="683"/>
      <c r="B33" s="723" t="s">
        <v>893</v>
      </c>
      <c r="C33" s="695" t="s">
        <v>24</v>
      </c>
      <c r="D33" s="700"/>
      <c r="E33" s="700">
        <v>100</v>
      </c>
      <c r="F33" s="700">
        <v>100</v>
      </c>
      <c r="G33" s="700"/>
      <c r="H33" s="700">
        <v>100</v>
      </c>
      <c r="I33" s="713">
        <v>100</v>
      </c>
      <c r="J33" s="700">
        <v>100</v>
      </c>
      <c r="K33" s="716">
        <v>100</v>
      </c>
      <c r="L33" s="700">
        <v>100</v>
      </c>
      <c r="M33" s="700">
        <v>100</v>
      </c>
      <c r="N33" s="700">
        <v>100</v>
      </c>
      <c r="O33" s="700">
        <v>100</v>
      </c>
      <c r="P33" s="760">
        <f t="shared" si="3"/>
        <v>1</v>
      </c>
      <c r="Q33" s="760">
        <f t="shared" si="4"/>
        <v>1</v>
      </c>
      <c r="R33" s="760">
        <f t="shared" si="5"/>
        <v>1</v>
      </c>
      <c r="S33" s="697">
        <v>100</v>
      </c>
      <c r="T33" s="697"/>
      <c r="U33" s="700"/>
      <c r="V33" s="730"/>
      <c r="W33" s="655"/>
      <c r="X33" s="655"/>
      <c r="Y33" s="655"/>
      <c r="Z33" s="655"/>
      <c r="AA33" s="655"/>
      <c r="AB33" s="655"/>
    </row>
    <row r="34" spans="1:28" ht="25.5">
      <c r="A34" s="683"/>
      <c r="B34" s="723" t="s">
        <v>894</v>
      </c>
      <c r="C34" s="695" t="s">
        <v>24</v>
      </c>
      <c r="D34" s="700"/>
      <c r="E34" s="700">
        <v>98</v>
      </c>
      <c r="F34" s="700">
        <v>98</v>
      </c>
      <c r="G34" s="700">
        <v>100</v>
      </c>
      <c r="H34" s="727">
        <v>100</v>
      </c>
      <c r="I34" s="713">
        <v>100</v>
      </c>
      <c r="J34" s="727">
        <v>98</v>
      </c>
      <c r="K34" s="717">
        <v>98</v>
      </c>
      <c r="L34" s="727">
        <v>100</v>
      </c>
      <c r="M34" s="727">
        <v>100</v>
      </c>
      <c r="N34" s="727">
        <v>100</v>
      </c>
      <c r="O34" s="727">
        <v>100</v>
      </c>
      <c r="P34" s="760">
        <f t="shared" si="3"/>
        <v>1</v>
      </c>
      <c r="Q34" s="760">
        <f t="shared" si="4"/>
        <v>0.98</v>
      </c>
      <c r="R34" s="760">
        <f t="shared" si="5"/>
        <v>0.98</v>
      </c>
      <c r="S34" s="697">
        <v>100</v>
      </c>
      <c r="T34" s="697">
        <v>100</v>
      </c>
      <c r="U34" s="700"/>
      <c r="V34" s="731"/>
      <c r="W34" s="662"/>
      <c r="X34" s="662"/>
      <c r="Y34" s="662"/>
      <c r="Z34" s="662"/>
      <c r="AA34" s="662"/>
      <c r="AB34" s="662"/>
    </row>
    <row r="35" spans="1:28" ht="25.5">
      <c r="A35" s="683"/>
      <c r="B35" s="723" t="s">
        <v>895</v>
      </c>
      <c r="C35" s="695" t="s">
        <v>24</v>
      </c>
      <c r="D35" s="700"/>
      <c r="E35" s="700">
        <v>98</v>
      </c>
      <c r="F35" s="700">
        <v>99</v>
      </c>
      <c r="G35" s="700"/>
      <c r="H35" s="727">
        <v>100</v>
      </c>
      <c r="I35" s="713">
        <v>100</v>
      </c>
      <c r="J35" s="727">
        <v>99</v>
      </c>
      <c r="K35" s="717">
        <v>99</v>
      </c>
      <c r="L35" s="727">
        <v>97</v>
      </c>
      <c r="M35" s="727">
        <v>100</v>
      </c>
      <c r="N35" s="727">
        <v>100</v>
      </c>
      <c r="O35" s="727">
        <v>100</v>
      </c>
      <c r="P35" s="760">
        <f t="shared" si="3"/>
        <v>1</v>
      </c>
      <c r="Q35" s="760">
        <f t="shared" si="4"/>
        <v>0.99</v>
      </c>
      <c r="R35" s="760">
        <f t="shared" si="5"/>
        <v>0.99</v>
      </c>
      <c r="S35" s="697">
        <v>97</v>
      </c>
      <c r="T35" s="697"/>
      <c r="U35" s="700"/>
      <c r="V35" s="731"/>
      <c r="W35" s="662"/>
      <c r="X35" s="662"/>
      <c r="Y35" s="662"/>
      <c r="Z35" s="662"/>
      <c r="AA35" s="662"/>
      <c r="AB35" s="662"/>
    </row>
    <row r="36" spans="1:28" ht="25.5">
      <c r="A36" s="683"/>
      <c r="B36" s="723" t="s">
        <v>896</v>
      </c>
      <c r="C36" s="695" t="s">
        <v>24</v>
      </c>
      <c r="D36" s="700"/>
      <c r="E36" s="700">
        <v>98</v>
      </c>
      <c r="F36" s="700">
        <v>96</v>
      </c>
      <c r="G36" s="700">
        <v>98</v>
      </c>
      <c r="H36" s="727">
        <v>96</v>
      </c>
      <c r="I36" s="713">
        <v>97</v>
      </c>
      <c r="J36" s="727">
        <v>96</v>
      </c>
      <c r="K36" s="717">
        <v>96</v>
      </c>
      <c r="L36" s="727">
        <v>97</v>
      </c>
      <c r="M36" s="727">
        <v>97</v>
      </c>
      <c r="N36" s="727">
        <v>97</v>
      </c>
      <c r="O36" s="727">
        <v>98</v>
      </c>
      <c r="P36" s="760">
        <f t="shared" si="3"/>
        <v>1</v>
      </c>
      <c r="Q36" s="760">
        <f t="shared" si="4"/>
        <v>0.98969072164948457</v>
      </c>
      <c r="R36" s="760">
        <f t="shared" si="5"/>
        <v>1</v>
      </c>
      <c r="S36" s="697">
        <v>100</v>
      </c>
      <c r="T36" s="697">
        <v>100</v>
      </c>
      <c r="U36" s="700"/>
      <c r="V36" s="731"/>
      <c r="W36" s="662"/>
      <c r="X36" s="662"/>
      <c r="Y36" s="662"/>
      <c r="Z36" s="662"/>
      <c r="AA36" s="662"/>
      <c r="AB36" s="662"/>
    </row>
    <row r="37" spans="1:28" ht="25.5">
      <c r="A37" s="683"/>
      <c r="B37" s="723" t="s">
        <v>897</v>
      </c>
      <c r="C37" s="695" t="s">
        <v>24</v>
      </c>
      <c r="D37" s="700"/>
      <c r="E37" s="700">
        <v>100</v>
      </c>
      <c r="F37" s="700">
        <v>100</v>
      </c>
      <c r="G37" s="700">
        <v>100</v>
      </c>
      <c r="H37" s="727">
        <v>100</v>
      </c>
      <c r="I37" s="713">
        <v>100</v>
      </c>
      <c r="J37" s="727">
        <v>100</v>
      </c>
      <c r="K37" s="717">
        <v>100</v>
      </c>
      <c r="L37" s="727">
        <v>0</v>
      </c>
      <c r="M37" s="727">
        <v>100</v>
      </c>
      <c r="N37" s="727">
        <v>100</v>
      </c>
      <c r="O37" s="727">
        <v>100</v>
      </c>
      <c r="P37" s="760">
        <f t="shared" si="3"/>
        <v>1</v>
      </c>
      <c r="Q37" s="760">
        <f t="shared" si="4"/>
        <v>1</v>
      </c>
      <c r="R37" s="760">
        <f t="shared" si="5"/>
        <v>1</v>
      </c>
      <c r="S37" s="697">
        <v>0</v>
      </c>
      <c r="T37" s="697">
        <v>100</v>
      </c>
      <c r="U37" s="700"/>
      <c r="V37" s="731"/>
      <c r="W37" s="662"/>
      <c r="X37" s="662"/>
      <c r="Y37" s="662"/>
      <c r="Z37" s="662"/>
      <c r="AA37" s="662"/>
      <c r="AB37" s="662"/>
    </row>
    <row r="38" spans="1:28" ht="25.5">
      <c r="A38" s="683"/>
      <c r="B38" s="723" t="s">
        <v>221</v>
      </c>
      <c r="C38" s="695" t="s">
        <v>24</v>
      </c>
      <c r="D38" s="700"/>
      <c r="E38" s="700">
        <v>95</v>
      </c>
      <c r="F38" s="700">
        <v>95</v>
      </c>
      <c r="G38" s="700">
        <v>100</v>
      </c>
      <c r="H38" s="704">
        <v>96.5</v>
      </c>
      <c r="I38" s="703">
        <v>96.5</v>
      </c>
      <c r="J38" s="727"/>
      <c r="K38" s="717"/>
      <c r="L38" s="727">
        <v>90</v>
      </c>
      <c r="M38" s="704">
        <v>96.5</v>
      </c>
      <c r="N38" s="704">
        <v>96.5</v>
      </c>
      <c r="O38" s="704">
        <v>98</v>
      </c>
      <c r="P38" s="760">
        <f t="shared" si="3"/>
        <v>0</v>
      </c>
      <c r="Q38" s="760">
        <f t="shared" si="4"/>
        <v>0</v>
      </c>
      <c r="R38" s="760">
        <f t="shared" si="5"/>
        <v>0</v>
      </c>
      <c r="S38" s="697">
        <v>93.264248704663217</v>
      </c>
      <c r="T38" s="697">
        <v>98</v>
      </c>
      <c r="U38" s="700"/>
      <c r="V38" s="731"/>
      <c r="W38" s="662"/>
      <c r="X38" s="662"/>
      <c r="Y38" s="662"/>
      <c r="Z38" s="662"/>
      <c r="AA38" s="662"/>
      <c r="AB38" s="662"/>
    </row>
    <row r="39" spans="1:28" ht="16.5" customHeight="1">
      <c r="A39" s="683">
        <v>7</v>
      </c>
      <c r="B39" s="732" t="s">
        <v>64</v>
      </c>
      <c r="C39" s="683"/>
      <c r="D39" s="683"/>
      <c r="E39" s="683"/>
      <c r="F39" s="683"/>
      <c r="G39" s="683"/>
      <c r="H39" s="686"/>
      <c r="I39" s="703">
        <v>0</v>
      </c>
      <c r="J39" s="686"/>
      <c r="K39" s="893"/>
      <c r="L39" s="686"/>
      <c r="M39" s="686"/>
      <c r="N39" s="686"/>
      <c r="O39" s="686"/>
      <c r="P39" s="760"/>
      <c r="Q39" s="760"/>
      <c r="R39" s="760"/>
      <c r="S39" s="697"/>
      <c r="T39" s="697"/>
      <c r="U39" s="689"/>
      <c r="V39" s="683"/>
      <c r="W39" s="643"/>
      <c r="X39" s="643"/>
      <c r="Y39" s="643"/>
      <c r="Z39" s="643"/>
      <c r="AA39" s="643"/>
      <c r="AB39" s="643"/>
    </row>
    <row r="40" spans="1:28" ht="51">
      <c r="A40" s="683"/>
      <c r="B40" s="723" t="s">
        <v>978</v>
      </c>
      <c r="C40" s="695" t="s">
        <v>899</v>
      </c>
      <c r="D40" s="700"/>
      <c r="E40" s="700">
        <v>12</v>
      </c>
      <c r="F40" s="700">
        <v>12</v>
      </c>
      <c r="G40" s="700">
        <v>12</v>
      </c>
      <c r="H40" s="727">
        <v>12</v>
      </c>
      <c r="I40" s="713">
        <v>12</v>
      </c>
      <c r="J40" s="727">
        <v>12</v>
      </c>
      <c r="K40" s="717">
        <f>J40</f>
        <v>12</v>
      </c>
      <c r="L40" s="727">
        <v>12</v>
      </c>
      <c r="M40" s="727">
        <v>12</v>
      </c>
      <c r="N40" s="727">
        <v>12</v>
      </c>
      <c r="O40" s="727">
        <v>12</v>
      </c>
      <c r="P40" s="760">
        <f t="shared" si="3"/>
        <v>1</v>
      </c>
      <c r="Q40" s="760">
        <f t="shared" si="4"/>
        <v>1</v>
      </c>
      <c r="R40" s="760">
        <f t="shared" si="5"/>
        <v>1</v>
      </c>
      <c r="S40" s="697">
        <v>100</v>
      </c>
      <c r="T40" s="697">
        <v>100</v>
      </c>
      <c r="U40" s="700"/>
      <c r="V40" s="695"/>
      <c r="W40" s="657"/>
      <c r="X40" s="657"/>
      <c r="Y40" s="657"/>
      <c r="Z40" s="657"/>
      <c r="AA40" s="657"/>
      <c r="AB40" s="657"/>
    </row>
    <row r="41" spans="1:28">
      <c r="A41" s="683"/>
      <c r="B41" s="723" t="s">
        <v>900</v>
      </c>
      <c r="C41" s="695" t="s">
        <v>66</v>
      </c>
      <c r="D41" s="700"/>
      <c r="E41" s="700">
        <v>23</v>
      </c>
      <c r="F41" s="700">
        <v>17</v>
      </c>
      <c r="G41" s="700">
        <v>28</v>
      </c>
      <c r="H41" s="727">
        <v>25</v>
      </c>
      <c r="I41" s="713">
        <v>25</v>
      </c>
      <c r="J41" s="727">
        <v>23</v>
      </c>
      <c r="K41" s="717">
        <f>'Biểu TH'!H462</f>
        <v>23</v>
      </c>
      <c r="L41" s="727">
        <v>23</v>
      </c>
      <c r="M41" s="727">
        <v>25</v>
      </c>
      <c r="N41" s="727">
        <v>25</v>
      </c>
      <c r="O41" s="727">
        <v>27</v>
      </c>
      <c r="P41" s="760">
        <f t="shared" si="3"/>
        <v>1.3529411764705883</v>
      </c>
      <c r="Q41" s="760">
        <f t="shared" si="4"/>
        <v>0.92</v>
      </c>
      <c r="R41" s="760">
        <f t="shared" si="5"/>
        <v>0.92</v>
      </c>
      <c r="S41" s="697">
        <v>92</v>
      </c>
      <c r="T41" s="697">
        <v>96.428571428571431</v>
      </c>
      <c r="U41" s="700"/>
      <c r="V41" s="695"/>
      <c r="W41" s="657"/>
      <c r="X41" s="657"/>
      <c r="Y41" s="657"/>
      <c r="Z41" s="657"/>
      <c r="AA41" s="657"/>
      <c r="AB41" s="657"/>
    </row>
    <row r="42" spans="1:28">
      <c r="A42" s="683"/>
      <c r="B42" s="723" t="s">
        <v>901</v>
      </c>
      <c r="C42" s="695" t="s">
        <v>66</v>
      </c>
      <c r="D42" s="700"/>
      <c r="E42" s="724">
        <v>5</v>
      </c>
      <c r="F42" s="724">
        <v>1</v>
      </c>
      <c r="G42" s="724"/>
      <c r="H42" s="727">
        <v>2</v>
      </c>
      <c r="I42" s="713">
        <v>2</v>
      </c>
      <c r="J42" s="727">
        <v>0</v>
      </c>
      <c r="K42" s="717">
        <v>0</v>
      </c>
      <c r="L42" s="727">
        <v>0</v>
      </c>
      <c r="M42" s="727">
        <v>2</v>
      </c>
      <c r="N42" s="727">
        <v>2</v>
      </c>
      <c r="O42" s="727">
        <v>2</v>
      </c>
      <c r="P42" s="760">
        <f t="shared" si="3"/>
        <v>0</v>
      </c>
      <c r="Q42" s="760">
        <f t="shared" si="4"/>
        <v>0</v>
      </c>
      <c r="R42" s="760">
        <f t="shared" si="5"/>
        <v>0</v>
      </c>
      <c r="S42" s="697">
        <v>0</v>
      </c>
      <c r="T42" s="697"/>
      <c r="U42" s="700"/>
      <c r="V42" s="695"/>
      <c r="W42" s="657"/>
      <c r="X42" s="657"/>
      <c r="Y42" s="657"/>
      <c r="Z42" s="657"/>
      <c r="AA42" s="657"/>
      <c r="AB42" s="657"/>
    </row>
    <row r="43" spans="1:28">
      <c r="A43" s="683"/>
      <c r="B43" s="723" t="s">
        <v>902</v>
      </c>
      <c r="C43" s="695" t="s">
        <v>24</v>
      </c>
      <c r="D43" s="697"/>
      <c r="E43" s="697">
        <v>43.39622641509434</v>
      </c>
      <c r="F43" s="724">
        <v>41.46</v>
      </c>
      <c r="G43" s="724"/>
      <c r="H43" s="725">
        <v>64.099999999999994</v>
      </c>
      <c r="I43" s="703">
        <v>64.099999999999994</v>
      </c>
      <c r="J43" s="725">
        <v>58.97</v>
      </c>
      <c r="K43" s="899">
        <f>'Biểu TH'!H463</f>
        <v>58.97</v>
      </c>
      <c r="L43" s="725">
        <v>58.97</v>
      </c>
      <c r="M43" s="725">
        <v>64.099999999999994</v>
      </c>
      <c r="N43" s="704">
        <v>64.099999999999994</v>
      </c>
      <c r="O43" s="704">
        <v>69.23</v>
      </c>
      <c r="P43" s="760">
        <f t="shared" si="3"/>
        <v>1.4223347805113362</v>
      </c>
      <c r="Q43" s="760">
        <f t="shared" si="4"/>
        <v>0.91996879875195015</v>
      </c>
      <c r="R43" s="760">
        <f t="shared" si="5"/>
        <v>0.91996879875195015</v>
      </c>
      <c r="S43" s="697">
        <v>91.99687987519502</v>
      </c>
      <c r="T43" s="697"/>
      <c r="U43" s="700"/>
      <c r="V43" s="730"/>
      <c r="W43" s="655"/>
      <c r="X43" s="655"/>
      <c r="Y43" s="655"/>
      <c r="Z43" s="655"/>
      <c r="AA43" s="655"/>
      <c r="AB43" s="655"/>
    </row>
    <row r="44" spans="1:28" ht="13.5">
      <c r="A44" s="733"/>
      <c r="B44" s="734" t="s">
        <v>720</v>
      </c>
      <c r="C44" s="735"/>
      <c r="D44" s="735"/>
      <c r="E44" s="735"/>
      <c r="F44" s="735"/>
      <c r="G44" s="735"/>
      <c r="H44" s="736"/>
      <c r="I44" s="703">
        <v>0</v>
      </c>
      <c r="J44" s="736"/>
      <c r="K44" s="901"/>
      <c r="L44" s="736"/>
      <c r="M44" s="736"/>
      <c r="N44" s="736"/>
      <c r="O44" s="736"/>
      <c r="P44" s="760"/>
      <c r="Q44" s="760"/>
      <c r="R44" s="760"/>
      <c r="S44" s="697"/>
      <c r="T44" s="697"/>
      <c r="U44" s="737"/>
      <c r="V44" s="731"/>
      <c r="W44" s="662"/>
      <c r="X44" s="662"/>
      <c r="Y44" s="662"/>
      <c r="Z44" s="662"/>
      <c r="AA44" s="662"/>
      <c r="AB44" s="662"/>
    </row>
    <row r="45" spans="1:28">
      <c r="A45" s="683"/>
      <c r="B45" s="723" t="s">
        <v>904</v>
      </c>
      <c r="C45" s="695" t="s">
        <v>24</v>
      </c>
      <c r="D45" s="697"/>
      <c r="E45" s="697">
        <v>55.555555555555557</v>
      </c>
      <c r="F45" s="697">
        <v>50</v>
      </c>
      <c r="G45" s="697"/>
      <c r="H45" s="728">
        <v>83.33</v>
      </c>
      <c r="I45" s="728">
        <v>83.333333333333343</v>
      </c>
      <c r="J45" s="728">
        <v>83.33</v>
      </c>
      <c r="K45" s="738">
        <f>'Biểu TH'!H475</f>
        <v>83.33</v>
      </c>
      <c r="L45" s="728">
        <v>83.33</v>
      </c>
      <c r="M45" s="728">
        <v>83.333333333333343</v>
      </c>
      <c r="N45" s="738">
        <v>83.333333333333343</v>
      </c>
      <c r="O45" s="738">
        <v>83.33</v>
      </c>
      <c r="P45" s="760">
        <f t="shared" si="3"/>
        <v>1.6665999999999999</v>
      </c>
      <c r="Q45" s="760">
        <f t="shared" si="4"/>
        <v>0.99995999999999985</v>
      </c>
      <c r="R45" s="760">
        <f t="shared" si="5"/>
        <v>1</v>
      </c>
      <c r="S45" s="697">
        <v>99.995999999999981</v>
      </c>
      <c r="T45" s="697"/>
      <c r="U45" s="700"/>
      <c r="V45" s="731"/>
      <c r="W45" s="662"/>
      <c r="X45" s="662"/>
      <c r="Y45" s="662"/>
      <c r="Z45" s="662"/>
      <c r="AA45" s="662"/>
      <c r="AB45" s="662"/>
    </row>
    <row r="46" spans="1:28">
      <c r="A46" s="683"/>
      <c r="B46" s="723" t="s">
        <v>769</v>
      </c>
      <c r="C46" s="695" t="s">
        <v>24</v>
      </c>
      <c r="D46" s="697"/>
      <c r="E46" s="697">
        <v>50</v>
      </c>
      <c r="F46" s="697">
        <v>54.54545454545454</v>
      </c>
      <c r="G46" s="697"/>
      <c r="H46" s="728">
        <v>72.73</v>
      </c>
      <c r="I46" s="728">
        <v>72.727272727272734</v>
      </c>
      <c r="J46" s="728">
        <v>63.64</v>
      </c>
      <c r="K46" s="738">
        <f>'Biểu TH'!H476</f>
        <v>63.63</v>
      </c>
      <c r="L46" s="728">
        <v>63.63</v>
      </c>
      <c r="M46" s="728">
        <v>72.727272727272734</v>
      </c>
      <c r="N46" s="738">
        <v>72.727272727272734</v>
      </c>
      <c r="O46" s="738">
        <v>81.8</v>
      </c>
      <c r="P46" s="760">
        <f t="shared" si="3"/>
        <v>1.1667333333333334</v>
      </c>
      <c r="Q46" s="760">
        <f t="shared" si="4"/>
        <v>0.87504999999999988</v>
      </c>
      <c r="R46" s="760">
        <f t="shared" si="5"/>
        <v>0.8750171868554929</v>
      </c>
      <c r="S46" s="697">
        <v>87.491249999999994</v>
      </c>
      <c r="T46" s="697"/>
      <c r="U46" s="700"/>
      <c r="V46" s="731"/>
      <c r="W46" s="662"/>
      <c r="X46" s="662"/>
      <c r="Y46" s="662"/>
      <c r="Z46" s="662"/>
      <c r="AA46" s="662"/>
      <c r="AB46" s="662"/>
    </row>
    <row r="47" spans="1:28">
      <c r="A47" s="683"/>
      <c r="B47" s="723" t="s">
        <v>905</v>
      </c>
      <c r="C47" s="695" t="s">
        <v>24</v>
      </c>
      <c r="D47" s="697"/>
      <c r="E47" s="697">
        <v>28.571428571428569</v>
      </c>
      <c r="F47" s="697">
        <v>33.333333333333329</v>
      </c>
      <c r="G47" s="697"/>
      <c r="H47" s="728">
        <v>41.67</v>
      </c>
      <c r="I47" s="728">
        <v>41.666666666666671</v>
      </c>
      <c r="J47" s="728">
        <v>33.299999999999997</v>
      </c>
      <c r="K47" s="738">
        <f>'Biểu TH'!H477</f>
        <v>33.299999999999997</v>
      </c>
      <c r="L47" s="728">
        <v>33.299999999999997</v>
      </c>
      <c r="M47" s="728">
        <v>41.666666666666671</v>
      </c>
      <c r="N47" s="738">
        <v>41.666666666666671</v>
      </c>
      <c r="O47" s="738">
        <v>50</v>
      </c>
      <c r="P47" s="760">
        <f t="shared" si="3"/>
        <v>0.99900000000000011</v>
      </c>
      <c r="Q47" s="760">
        <f t="shared" si="4"/>
        <v>0.7991999999999998</v>
      </c>
      <c r="R47" s="760">
        <f t="shared" si="5"/>
        <v>0.79913606911447077</v>
      </c>
      <c r="S47" s="697">
        <v>79.919999999999973</v>
      </c>
      <c r="T47" s="697"/>
      <c r="U47" s="700"/>
      <c r="V47" s="731"/>
      <c r="W47" s="662"/>
      <c r="X47" s="662"/>
      <c r="Y47" s="662"/>
      <c r="Z47" s="662"/>
      <c r="AA47" s="662"/>
      <c r="AB47" s="662"/>
    </row>
    <row r="48" spans="1:28">
      <c r="A48" s="683"/>
      <c r="B48" s="723" t="s">
        <v>906</v>
      </c>
      <c r="C48" s="695" t="s">
        <v>24</v>
      </c>
      <c r="D48" s="697"/>
      <c r="E48" s="697">
        <v>25</v>
      </c>
      <c r="F48" s="697">
        <v>25</v>
      </c>
      <c r="G48" s="697"/>
      <c r="H48" s="697">
        <v>50</v>
      </c>
      <c r="I48" s="728">
        <v>50</v>
      </c>
      <c r="J48" s="728">
        <v>50</v>
      </c>
      <c r="K48" s="738">
        <f>'Biểu TH'!H478</f>
        <v>50</v>
      </c>
      <c r="L48" s="728">
        <v>50</v>
      </c>
      <c r="M48" s="728">
        <v>50</v>
      </c>
      <c r="N48" s="738">
        <v>50</v>
      </c>
      <c r="O48" s="738">
        <v>50</v>
      </c>
      <c r="P48" s="760">
        <f t="shared" si="3"/>
        <v>2</v>
      </c>
      <c r="Q48" s="760">
        <f t="shared" si="4"/>
        <v>1</v>
      </c>
      <c r="R48" s="760">
        <f t="shared" si="5"/>
        <v>1</v>
      </c>
      <c r="S48" s="697">
        <v>100</v>
      </c>
      <c r="T48" s="697"/>
      <c r="U48" s="700"/>
      <c r="V48" s="731"/>
      <c r="W48" s="662"/>
      <c r="X48" s="662"/>
      <c r="Y48" s="662"/>
      <c r="Z48" s="662"/>
      <c r="AA48" s="662"/>
      <c r="AB48" s="662"/>
    </row>
    <row r="49" spans="1:28" s="664" customFormat="1" ht="17.25" customHeight="1">
      <c r="A49" s="739">
        <v>8</v>
      </c>
      <c r="B49" s="740" t="s">
        <v>60</v>
      </c>
      <c r="C49" s="739"/>
      <c r="D49" s="739"/>
      <c r="E49" s="739"/>
      <c r="F49" s="739"/>
      <c r="G49" s="739"/>
      <c r="H49" s="741"/>
      <c r="I49" s="742">
        <v>0</v>
      </c>
      <c r="J49" s="741"/>
      <c r="K49" s="902"/>
      <c r="L49" s="741"/>
      <c r="M49" s="741"/>
      <c r="N49" s="741"/>
      <c r="O49" s="741"/>
      <c r="P49" s="760"/>
      <c r="Q49" s="760"/>
      <c r="R49" s="760"/>
      <c r="S49" s="697"/>
      <c r="T49" s="697"/>
      <c r="U49" s="743"/>
      <c r="V49" s="739"/>
      <c r="W49" s="663"/>
      <c r="X49" s="663"/>
      <c r="Y49" s="663"/>
      <c r="Z49" s="663"/>
      <c r="AA49" s="663"/>
      <c r="AB49" s="663"/>
    </row>
    <row r="50" spans="1:28" ht="25.5">
      <c r="A50" s="683"/>
      <c r="B50" s="723" t="s">
        <v>979</v>
      </c>
      <c r="C50" s="695" t="s">
        <v>61</v>
      </c>
      <c r="D50" s="700"/>
      <c r="E50" s="700">
        <v>11</v>
      </c>
      <c r="F50" s="700">
        <v>12</v>
      </c>
      <c r="G50" s="700">
        <v>12</v>
      </c>
      <c r="H50" s="727">
        <v>12</v>
      </c>
      <c r="I50" s="713">
        <v>12</v>
      </c>
      <c r="J50" s="727">
        <v>12</v>
      </c>
      <c r="K50" s="717">
        <v>12</v>
      </c>
      <c r="L50" s="727">
        <v>12</v>
      </c>
      <c r="M50" s="727">
        <v>12</v>
      </c>
      <c r="N50" s="727">
        <v>12</v>
      </c>
      <c r="O50" s="727">
        <v>12</v>
      </c>
      <c r="P50" s="760">
        <f t="shared" si="3"/>
        <v>1</v>
      </c>
      <c r="Q50" s="760">
        <f t="shared" si="4"/>
        <v>1</v>
      </c>
      <c r="R50" s="760">
        <f t="shared" si="5"/>
        <v>1</v>
      </c>
      <c r="S50" s="697">
        <v>100</v>
      </c>
      <c r="T50" s="697">
        <v>100</v>
      </c>
      <c r="U50" s="700"/>
      <c r="V50" s="683"/>
      <c r="W50" s="643"/>
      <c r="X50" s="643"/>
      <c r="Y50" s="643"/>
      <c r="Z50" s="643"/>
      <c r="AA50" s="643"/>
      <c r="AB50" s="643"/>
    </row>
    <row r="51" spans="1:28" ht="30" customHeight="1">
      <c r="A51" s="683"/>
      <c r="B51" s="723" t="s">
        <v>908</v>
      </c>
      <c r="C51" s="695" t="s">
        <v>24</v>
      </c>
      <c r="D51" s="700"/>
      <c r="E51" s="699">
        <v>92</v>
      </c>
      <c r="F51" s="697">
        <v>91.67</v>
      </c>
      <c r="G51" s="699">
        <v>100</v>
      </c>
      <c r="H51" s="724">
        <v>100</v>
      </c>
      <c r="I51" s="713">
        <v>100</v>
      </c>
      <c r="J51" s="724">
        <v>100</v>
      </c>
      <c r="K51" s="903">
        <v>100</v>
      </c>
      <c r="L51" s="697">
        <v>100</v>
      </c>
      <c r="M51" s="700">
        <v>100</v>
      </c>
      <c r="N51" s="700">
        <v>100</v>
      </c>
      <c r="O51" s="700">
        <v>100</v>
      </c>
      <c r="P51" s="760">
        <f t="shared" si="3"/>
        <v>1.0908694229300753</v>
      </c>
      <c r="Q51" s="760">
        <f t="shared" si="4"/>
        <v>1</v>
      </c>
      <c r="R51" s="760">
        <f t="shared" si="5"/>
        <v>1</v>
      </c>
      <c r="S51" s="697">
        <v>100</v>
      </c>
      <c r="T51" s="697">
        <v>100</v>
      </c>
      <c r="U51" s="700"/>
      <c r="V51" s="730"/>
      <c r="W51" s="655"/>
      <c r="X51" s="655"/>
      <c r="Y51" s="655"/>
      <c r="Z51" s="655"/>
      <c r="AA51" s="655"/>
      <c r="AB51" s="655"/>
    </row>
    <row r="52" spans="1:28">
      <c r="A52" s="683"/>
      <c r="B52" s="723" t="s">
        <v>909</v>
      </c>
      <c r="C52" s="695" t="s">
        <v>421</v>
      </c>
      <c r="D52" s="697"/>
      <c r="E52" s="697">
        <v>5.32</v>
      </c>
      <c r="F52" s="697">
        <v>5.5</v>
      </c>
      <c r="G52" s="697">
        <v>8.6</v>
      </c>
      <c r="H52" s="725">
        <v>5.86</v>
      </c>
      <c r="I52" s="728">
        <v>5.86</v>
      </c>
      <c r="J52" s="725">
        <v>5.82</v>
      </c>
      <c r="K52" s="899">
        <v>5.82</v>
      </c>
      <c r="L52" s="725">
        <v>5.82</v>
      </c>
      <c r="M52" s="725">
        <v>5.71</v>
      </c>
      <c r="N52" s="725">
        <v>5.86</v>
      </c>
      <c r="O52" s="725">
        <v>6.13</v>
      </c>
      <c r="P52" s="760">
        <f t="shared" si="3"/>
        <v>1.0581818181818183</v>
      </c>
      <c r="Q52" s="760">
        <f t="shared" si="4"/>
        <v>0.99317406143344711</v>
      </c>
      <c r="R52" s="760">
        <f t="shared" si="5"/>
        <v>0.99317406143344711</v>
      </c>
      <c r="S52" s="697">
        <v>99.317406143344712</v>
      </c>
      <c r="T52" s="697">
        <v>71.279069767441854</v>
      </c>
      <c r="U52" s="700"/>
      <c r="V52" s="731"/>
      <c r="W52" s="662"/>
      <c r="X52" s="662"/>
      <c r="Y52" s="662"/>
      <c r="Z52" s="662"/>
      <c r="AA52" s="662"/>
      <c r="AB52" s="662"/>
    </row>
    <row r="53" spans="1:28">
      <c r="A53" s="683"/>
      <c r="B53" s="723" t="s">
        <v>980</v>
      </c>
      <c r="C53" s="695" t="s">
        <v>57</v>
      </c>
      <c r="D53" s="744"/>
      <c r="E53" s="744">
        <v>15.8</v>
      </c>
      <c r="F53" s="744"/>
      <c r="G53" s="744"/>
      <c r="H53" s="725">
        <v>13.89</v>
      </c>
      <c r="I53" s="703">
        <v>13.1</v>
      </c>
      <c r="J53" s="704"/>
      <c r="K53" s="904"/>
      <c r="L53" s="704">
        <v>0</v>
      </c>
      <c r="M53" s="725">
        <v>13.3</v>
      </c>
      <c r="N53" s="725">
        <v>13.1</v>
      </c>
      <c r="O53" s="725">
        <v>13.1</v>
      </c>
      <c r="P53" s="760"/>
      <c r="Q53" s="760">
        <f t="shared" si="4"/>
        <v>0</v>
      </c>
      <c r="R53" s="760">
        <f t="shared" si="5"/>
        <v>0</v>
      </c>
      <c r="S53" s="697">
        <v>0</v>
      </c>
      <c r="T53" s="697"/>
      <c r="U53" s="700"/>
      <c r="V53" s="731"/>
      <c r="W53" s="662"/>
      <c r="X53" s="662"/>
      <c r="Y53" s="662"/>
      <c r="Z53" s="662"/>
      <c r="AA53" s="662"/>
      <c r="AB53" s="662"/>
    </row>
    <row r="54" spans="1:28">
      <c r="A54" s="683"/>
      <c r="B54" s="723" t="s">
        <v>852</v>
      </c>
      <c r="C54" s="695" t="s">
        <v>57</v>
      </c>
      <c r="D54" s="697"/>
      <c r="E54" s="697">
        <v>1.3</v>
      </c>
      <c r="F54" s="697"/>
      <c r="G54" s="697">
        <v>0.5</v>
      </c>
      <c r="H54" s="704">
        <v>0.5</v>
      </c>
      <c r="I54" s="703">
        <v>0.5</v>
      </c>
      <c r="J54" s="704"/>
      <c r="K54" s="904"/>
      <c r="L54" s="704">
        <v>0</v>
      </c>
      <c r="M54" s="704">
        <v>0.5</v>
      </c>
      <c r="N54" s="704">
        <v>0.2</v>
      </c>
      <c r="O54" s="704">
        <v>0.2</v>
      </c>
      <c r="P54" s="760"/>
      <c r="Q54" s="760">
        <f t="shared" si="4"/>
        <v>0</v>
      </c>
      <c r="R54" s="760">
        <f t="shared" si="5"/>
        <v>0</v>
      </c>
      <c r="S54" s="697">
        <v>0</v>
      </c>
      <c r="T54" s="697">
        <v>40</v>
      </c>
      <c r="U54" s="700"/>
      <c r="V54" s="731"/>
      <c r="W54" s="662"/>
      <c r="X54" s="662"/>
      <c r="Y54" s="662"/>
      <c r="Z54" s="662"/>
      <c r="AA54" s="662"/>
      <c r="AB54" s="662"/>
    </row>
    <row r="55" spans="1:28">
      <c r="A55" s="683"/>
      <c r="B55" s="723" t="s">
        <v>981</v>
      </c>
      <c r="C55" s="695" t="s">
        <v>24</v>
      </c>
      <c r="D55" s="697"/>
      <c r="E55" s="697">
        <v>19</v>
      </c>
      <c r="F55" s="697">
        <v>18.600000000000001</v>
      </c>
      <c r="G55" s="697"/>
      <c r="H55" s="704">
        <v>18</v>
      </c>
      <c r="I55" s="703">
        <v>18</v>
      </c>
      <c r="J55" s="704">
        <v>18</v>
      </c>
      <c r="K55" s="904">
        <v>18</v>
      </c>
      <c r="L55" s="704">
        <v>18</v>
      </c>
      <c r="M55" s="704">
        <v>17.7</v>
      </c>
      <c r="N55" s="704">
        <v>18</v>
      </c>
      <c r="O55" s="704">
        <v>17</v>
      </c>
      <c r="P55" s="760">
        <f t="shared" si="3"/>
        <v>0.96774193548387089</v>
      </c>
      <c r="Q55" s="760">
        <f t="shared" si="4"/>
        <v>1</v>
      </c>
      <c r="R55" s="760">
        <f t="shared" si="5"/>
        <v>1</v>
      </c>
      <c r="S55" s="697">
        <v>100</v>
      </c>
      <c r="T55" s="697"/>
      <c r="U55" s="700"/>
      <c r="V55" s="731"/>
      <c r="W55" s="662"/>
      <c r="X55" s="662"/>
      <c r="Y55" s="662"/>
      <c r="Z55" s="662"/>
      <c r="AA55" s="662"/>
      <c r="AB55" s="662"/>
    </row>
    <row r="56" spans="1:28" ht="25.5">
      <c r="A56" s="683"/>
      <c r="B56" s="723" t="s">
        <v>911</v>
      </c>
      <c r="C56" s="695" t="s">
        <v>24</v>
      </c>
      <c r="D56" s="697"/>
      <c r="E56" s="697">
        <v>96.5</v>
      </c>
      <c r="F56" s="697">
        <v>95.6</v>
      </c>
      <c r="G56" s="697">
        <v>95</v>
      </c>
      <c r="H56" s="745">
        <v>96.3</v>
      </c>
      <c r="I56" s="746" t="s">
        <v>985</v>
      </c>
      <c r="J56" s="704">
        <v>78.3</v>
      </c>
      <c r="K56" s="904">
        <v>78.3</v>
      </c>
      <c r="L56" s="725">
        <v>78.3</v>
      </c>
      <c r="M56" s="704">
        <v>96.3</v>
      </c>
      <c r="N56" s="747" t="s">
        <v>985</v>
      </c>
      <c r="O56" s="747">
        <v>96.5</v>
      </c>
      <c r="P56" s="760">
        <f t="shared" si="3"/>
        <v>0.81903765690376573</v>
      </c>
      <c r="Q56" s="760">
        <f t="shared" si="4"/>
        <v>0.81308411214953269</v>
      </c>
      <c r="R56" s="760">
        <f t="shared" si="5"/>
        <v>0.81308411214953269</v>
      </c>
      <c r="S56" s="697">
        <v>81.308411214953267</v>
      </c>
      <c r="T56" s="697">
        <v>101.57894736842105</v>
      </c>
      <c r="U56" s="700"/>
      <c r="V56" s="731"/>
      <c r="W56" s="662"/>
      <c r="X56" s="662"/>
      <c r="Y56" s="662"/>
      <c r="Z56" s="662"/>
      <c r="AA56" s="662"/>
      <c r="AB56" s="662"/>
    </row>
    <row r="57" spans="1:28" ht="15.75" customHeight="1">
      <c r="A57" s="683">
        <v>9</v>
      </c>
      <c r="B57" s="732" t="s">
        <v>912</v>
      </c>
      <c r="C57" s="683"/>
      <c r="D57" s="683"/>
      <c r="E57" s="683"/>
      <c r="F57" s="683"/>
      <c r="G57" s="683"/>
      <c r="H57" s="686"/>
      <c r="I57" s="703">
        <v>0</v>
      </c>
      <c r="J57" s="686"/>
      <c r="K57" s="893"/>
      <c r="L57" s="686"/>
      <c r="M57" s="686"/>
      <c r="N57" s="686"/>
      <c r="O57" s="686"/>
      <c r="P57" s="760"/>
      <c r="Q57" s="760"/>
      <c r="R57" s="760"/>
      <c r="S57" s="697"/>
      <c r="T57" s="697"/>
      <c r="U57" s="689"/>
      <c r="V57" s="683"/>
      <c r="W57" s="643"/>
      <c r="X57" s="643"/>
      <c r="Y57" s="643"/>
      <c r="Z57" s="643"/>
      <c r="AA57" s="643"/>
      <c r="AB57" s="643"/>
    </row>
    <row r="58" spans="1:28">
      <c r="A58" s="683"/>
      <c r="B58" s="723" t="s">
        <v>913</v>
      </c>
      <c r="C58" s="695" t="s">
        <v>24</v>
      </c>
      <c r="D58" s="699"/>
      <c r="E58" s="699">
        <v>5.67</v>
      </c>
      <c r="F58" s="699">
        <v>3.5</v>
      </c>
      <c r="G58" s="748" t="s">
        <v>982</v>
      </c>
      <c r="H58" s="725">
        <v>4</v>
      </c>
      <c r="I58" s="703">
        <v>4</v>
      </c>
      <c r="J58" s="725">
        <v>4</v>
      </c>
      <c r="K58" s="899">
        <f>'Biểu TH'!H274</f>
        <v>4</v>
      </c>
      <c r="L58" s="725">
        <v>4</v>
      </c>
      <c r="M58" s="725">
        <v>4</v>
      </c>
      <c r="N58" s="725">
        <v>4</v>
      </c>
      <c r="O58" s="725">
        <v>4</v>
      </c>
      <c r="P58" s="760">
        <f t="shared" si="3"/>
        <v>1.1428571428571428</v>
      </c>
      <c r="Q58" s="760">
        <f t="shared" si="4"/>
        <v>1</v>
      </c>
      <c r="R58" s="760">
        <f t="shared" si="5"/>
        <v>1</v>
      </c>
      <c r="S58" s="697">
        <v>100</v>
      </c>
      <c r="T58" s="697">
        <v>9.1894872266127543E-3</v>
      </c>
      <c r="U58" s="700"/>
      <c r="V58" s="726"/>
      <c r="W58" s="665"/>
      <c r="X58" s="665"/>
      <c r="Y58" s="665"/>
      <c r="Z58" s="665"/>
      <c r="AA58" s="665"/>
      <c r="AB58" s="665"/>
    </row>
    <row r="59" spans="1:28">
      <c r="A59" s="683"/>
      <c r="B59" s="723" t="s">
        <v>916</v>
      </c>
      <c r="C59" s="695" t="s">
        <v>55</v>
      </c>
      <c r="D59" s="700"/>
      <c r="E59" s="700">
        <v>1116</v>
      </c>
      <c r="F59" s="700">
        <v>1135</v>
      </c>
      <c r="G59" s="700" t="s">
        <v>983</v>
      </c>
      <c r="H59" s="727">
        <v>1150</v>
      </c>
      <c r="I59" s="713">
        <v>1150</v>
      </c>
      <c r="J59" s="727">
        <v>780</v>
      </c>
      <c r="K59" s="717">
        <f>'Biểu TH'!H311</f>
        <v>780</v>
      </c>
      <c r="L59" s="727">
        <v>780</v>
      </c>
      <c r="M59" s="727">
        <v>1150</v>
      </c>
      <c r="N59" s="727">
        <v>1200</v>
      </c>
      <c r="O59" s="727">
        <v>1200</v>
      </c>
      <c r="P59" s="760">
        <f t="shared" si="3"/>
        <v>0.68722466960352424</v>
      </c>
      <c r="Q59" s="760">
        <f t="shared" si="4"/>
        <v>0.67826086956521736</v>
      </c>
      <c r="R59" s="760">
        <f t="shared" si="5"/>
        <v>0.67826086956521736</v>
      </c>
      <c r="S59" s="697">
        <v>67.826086956521735</v>
      </c>
      <c r="T59" s="697"/>
      <c r="U59" s="700"/>
      <c r="V59" s="683"/>
      <c r="W59" s="643"/>
      <c r="X59" s="643"/>
      <c r="Y59" s="643"/>
      <c r="Z59" s="643"/>
      <c r="AA59" s="643"/>
      <c r="AB59" s="643"/>
    </row>
    <row r="60" spans="1:28">
      <c r="A60" s="683"/>
      <c r="B60" s="723" t="s">
        <v>984</v>
      </c>
      <c r="C60" s="695" t="s">
        <v>55</v>
      </c>
      <c r="D60" s="700"/>
      <c r="E60" s="700">
        <v>994</v>
      </c>
      <c r="F60" s="700">
        <v>670</v>
      </c>
      <c r="G60" s="700"/>
      <c r="H60" s="727">
        <v>990</v>
      </c>
      <c r="I60" s="713">
        <v>1000</v>
      </c>
      <c r="J60" s="727">
        <v>305</v>
      </c>
      <c r="K60" s="717">
        <f>'Biểu TH'!H316</f>
        <v>395</v>
      </c>
      <c r="L60" s="727">
        <v>305</v>
      </c>
      <c r="M60" s="727">
        <v>1000</v>
      </c>
      <c r="N60" s="727">
        <v>990</v>
      </c>
      <c r="O60" s="727">
        <v>990</v>
      </c>
      <c r="P60" s="760">
        <f t="shared" si="3"/>
        <v>0.45522388059701491</v>
      </c>
      <c r="Q60" s="760">
        <f t="shared" si="4"/>
        <v>0.30499999999999999</v>
      </c>
      <c r="R60" s="760">
        <f t="shared" si="5"/>
        <v>0.30808080808080807</v>
      </c>
      <c r="S60" s="697">
        <v>30.5</v>
      </c>
      <c r="T60" s="697"/>
      <c r="U60" s="700"/>
      <c r="V60" s="683"/>
      <c r="W60" s="643"/>
      <c r="X60" s="643"/>
      <c r="Y60" s="643"/>
      <c r="Z60" s="643"/>
      <c r="AA60" s="643"/>
      <c r="AB60" s="643"/>
    </row>
    <row r="61" spans="1:28">
      <c r="A61" s="683"/>
      <c r="B61" s="723" t="s">
        <v>915</v>
      </c>
      <c r="C61" s="695" t="s">
        <v>24</v>
      </c>
      <c r="D61" s="700"/>
      <c r="E61" s="699">
        <v>38.24</v>
      </c>
      <c r="F61" s="699">
        <v>40.17</v>
      </c>
      <c r="G61" s="699"/>
      <c r="H61" s="698">
        <v>45</v>
      </c>
      <c r="I61" s="703">
        <v>45.45</v>
      </c>
      <c r="J61" s="698">
        <v>43.5</v>
      </c>
      <c r="K61" s="905">
        <v>43.5</v>
      </c>
      <c r="L61" s="698">
        <v>43.5</v>
      </c>
      <c r="M61" s="698">
        <v>45</v>
      </c>
      <c r="N61" s="698">
        <v>45.45</v>
      </c>
      <c r="O61" s="698">
        <v>45.45</v>
      </c>
      <c r="P61" s="760">
        <f t="shared" si="3"/>
        <v>1.0828976848394323</v>
      </c>
      <c r="Q61" s="760">
        <f t="shared" si="4"/>
        <v>0.95709570957095702</v>
      </c>
      <c r="R61" s="760">
        <f t="shared" si="5"/>
        <v>0.96666666666666667</v>
      </c>
      <c r="S61" s="697">
        <v>95.709570957095707</v>
      </c>
      <c r="T61" s="697"/>
      <c r="U61" s="700"/>
      <c r="V61" s="726"/>
      <c r="W61" s="665"/>
      <c r="X61" s="665"/>
      <c r="Y61" s="665"/>
      <c r="Z61" s="665"/>
      <c r="AA61" s="665"/>
      <c r="AB61" s="665"/>
    </row>
    <row r="62" spans="1:28" s="664" customFormat="1" ht="21" customHeight="1">
      <c r="A62" s="739">
        <v>10</v>
      </c>
      <c r="B62" s="740" t="s">
        <v>917</v>
      </c>
      <c r="C62" s="739"/>
      <c r="D62" s="739"/>
      <c r="E62" s="739"/>
      <c r="F62" s="739"/>
      <c r="G62" s="739"/>
      <c r="H62" s="741"/>
      <c r="I62" s="742">
        <v>0</v>
      </c>
      <c r="J62" s="741"/>
      <c r="K62" s="902"/>
      <c r="L62" s="741"/>
      <c r="M62" s="741"/>
      <c r="N62" s="741"/>
      <c r="O62" s="741"/>
      <c r="P62" s="760"/>
      <c r="Q62" s="760"/>
      <c r="R62" s="760"/>
      <c r="S62" s="697"/>
      <c r="T62" s="697"/>
      <c r="U62" s="743"/>
      <c r="V62" s="739"/>
      <c r="W62" s="663"/>
      <c r="X62" s="663"/>
      <c r="Y62" s="663"/>
      <c r="Z62" s="663"/>
      <c r="AA62" s="663"/>
      <c r="AB62" s="663"/>
    </row>
    <row r="63" spans="1:28">
      <c r="A63" s="695"/>
      <c r="B63" s="723" t="s">
        <v>80</v>
      </c>
      <c r="C63" s="695" t="s">
        <v>24</v>
      </c>
      <c r="D63" s="697"/>
      <c r="E63" s="749">
        <v>88.9</v>
      </c>
      <c r="F63" s="749"/>
      <c r="G63" s="749">
        <v>85</v>
      </c>
      <c r="H63" s="704">
        <v>87</v>
      </c>
      <c r="I63" s="703">
        <v>87</v>
      </c>
      <c r="J63" s="704"/>
      <c r="K63" s="904"/>
      <c r="L63" s="704">
        <v>0</v>
      </c>
      <c r="M63" s="703">
        <v>87</v>
      </c>
      <c r="N63" s="750">
        <v>87</v>
      </c>
      <c r="O63" s="750">
        <v>87</v>
      </c>
      <c r="P63" s="760"/>
      <c r="Q63" s="760">
        <f t="shared" si="4"/>
        <v>0</v>
      </c>
      <c r="R63" s="760">
        <f t="shared" si="5"/>
        <v>0</v>
      </c>
      <c r="S63" s="697">
        <v>0</v>
      </c>
      <c r="T63" s="697">
        <v>102.35294117647058</v>
      </c>
      <c r="U63" s="700"/>
      <c r="V63" s="730"/>
      <c r="W63" s="655"/>
      <c r="X63" s="655"/>
      <c r="Y63" s="655"/>
      <c r="Z63" s="655"/>
      <c r="AA63" s="655"/>
      <c r="AB63" s="655"/>
    </row>
    <row r="64" spans="1:28">
      <c r="A64" s="695"/>
      <c r="B64" s="723" t="s">
        <v>81</v>
      </c>
      <c r="C64" s="695" t="s">
        <v>24</v>
      </c>
      <c r="D64" s="697"/>
      <c r="E64" s="751">
        <v>76.599999999999994</v>
      </c>
      <c r="F64" s="751"/>
      <c r="G64" s="751">
        <v>75</v>
      </c>
      <c r="H64" s="704">
        <v>76.599999999999994</v>
      </c>
      <c r="I64" s="703">
        <v>76.599999999999994</v>
      </c>
      <c r="J64" s="704"/>
      <c r="K64" s="904"/>
      <c r="L64" s="704">
        <v>0</v>
      </c>
      <c r="M64" s="703">
        <v>76.599999999999994</v>
      </c>
      <c r="N64" s="751">
        <v>76.599999999999994</v>
      </c>
      <c r="O64" s="751">
        <v>77</v>
      </c>
      <c r="P64" s="760"/>
      <c r="Q64" s="760">
        <f t="shared" si="4"/>
        <v>0</v>
      </c>
      <c r="R64" s="760">
        <f t="shared" si="5"/>
        <v>0</v>
      </c>
      <c r="S64" s="697">
        <v>0</v>
      </c>
      <c r="T64" s="697">
        <v>102.66666666666666</v>
      </c>
      <c r="U64" s="700"/>
      <c r="V64" s="731"/>
      <c r="W64" s="662"/>
      <c r="X64" s="662"/>
      <c r="Y64" s="662"/>
      <c r="Z64" s="662"/>
      <c r="AA64" s="662"/>
      <c r="AB64" s="662"/>
    </row>
    <row r="65" spans="1:28">
      <c r="A65" s="752"/>
      <c r="B65" s="753" t="s">
        <v>138</v>
      </c>
      <c r="C65" s="752" t="s">
        <v>24</v>
      </c>
      <c r="D65" s="754"/>
      <c r="E65" s="755">
        <v>93.2</v>
      </c>
      <c r="F65" s="755"/>
      <c r="G65" s="755">
        <v>95</v>
      </c>
      <c r="H65" s="756">
        <v>93</v>
      </c>
      <c r="I65" s="756">
        <v>93</v>
      </c>
      <c r="J65" s="764"/>
      <c r="K65" s="906"/>
      <c r="L65" s="756">
        <v>0</v>
      </c>
      <c r="M65" s="765">
        <v>93</v>
      </c>
      <c r="N65" s="757">
        <v>93</v>
      </c>
      <c r="O65" s="757">
        <v>95</v>
      </c>
      <c r="P65" s="761"/>
      <c r="Q65" s="761">
        <f t="shared" si="4"/>
        <v>0</v>
      </c>
      <c r="R65" s="761">
        <f t="shared" si="5"/>
        <v>0</v>
      </c>
      <c r="S65" s="754">
        <v>0</v>
      </c>
      <c r="T65" s="756">
        <v>100</v>
      </c>
      <c r="U65" s="758"/>
      <c r="V65" s="759"/>
      <c r="W65" s="662"/>
      <c r="X65" s="662"/>
      <c r="Y65" s="662"/>
      <c r="Z65" s="662"/>
      <c r="AA65" s="662"/>
      <c r="AB65" s="662"/>
    </row>
    <row r="66" spans="1:28">
      <c r="A66" s="657"/>
      <c r="B66" s="666"/>
      <c r="C66" s="657"/>
      <c r="D66" s="667"/>
      <c r="E66" s="668"/>
      <c r="F66" s="668"/>
      <c r="G66" s="668"/>
      <c r="H66" s="669"/>
      <c r="I66" s="669"/>
      <c r="J66" s="667"/>
      <c r="K66" s="907"/>
      <c r="L66" s="669"/>
      <c r="M66" s="669"/>
      <c r="N66" s="670"/>
      <c r="O66" s="670"/>
      <c r="P66" s="669"/>
      <c r="Q66" s="667"/>
      <c r="R66" s="669"/>
      <c r="S66" s="667"/>
      <c r="T66" s="667"/>
      <c r="U66" s="671"/>
      <c r="V66" s="662"/>
      <c r="W66" s="662"/>
      <c r="X66" s="662"/>
      <c r="Y66" s="662"/>
      <c r="Z66" s="662"/>
      <c r="AA66" s="662"/>
      <c r="AB66" s="662"/>
    </row>
    <row r="67" spans="1:28">
      <c r="A67" s="672"/>
      <c r="B67" s="673"/>
      <c r="C67" s="674"/>
      <c r="D67" s="672"/>
      <c r="E67" s="672"/>
      <c r="F67" s="672"/>
      <c r="G67" s="672"/>
      <c r="H67" s="672"/>
      <c r="I67" s="672"/>
      <c r="J67" s="672"/>
      <c r="K67" s="908"/>
      <c r="L67" s="672"/>
      <c r="M67" s="672"/>
      <c r="N67" s="672"/>
      <c r="O67" s="672"/>
      <c r="P67" s="675"/>
      <c r="Q67" s="675"/>
      <c r="R67" s="675"/>
      <c r="S67" s="675"/>
      <c r="T67" s="675"/>
      <c r="U67" s="675"/>
      <c r="V67" s="672"/>
      <c r="W67" s="672"/>
      <c r="X67" s="672"/>
      <c r="Y67" s="672"/>
      <c r="Z67" s="672"/>
      <c r="AA67" s="672"/>
      <c r="AB67" s="672"/>
    </row>
    <row r="68" spans="1:28" s="676" customFormat="1" ht="50.25" customHeight="1">
      <c r="B68" s="947"/>
      <c r="C68" s="948"/>
      <c r="D68" s="948"/>
      <c r="E68" s="948"/>
      <c r="F68" s="948"/>
      <c r="G68" s="948"/>
      <c r="H68" s="948"/>
      <c r="I68" s="948"/>
      <c r="J68" s="948"/>
      <c r="K68" s="948"/>
      <c r="L68" s="948"/>
      <c r="M68" s="948"/>
      <c r="N68" s="948"/>
      <c r="O68" s="948"/>
      <c r="P68" s="948"/>
      <c r="Q68" s="948"/>
      <c r="R68" s="948"/>
      <c r="S68" s="948"/>
      <c r="T68" s="948"/>
      <c r="U68" s="948"/>
      <c r="V68" s="948"/>
    </row>
    <row r="69" spans="1:28">
      <c r="B69" s="947"/>
      <c r="C69" s="948"/>
      <c r="D69" s="948"/>
      <c r="E69" s="948"/>
      <c r="F69" s="948"/>
      <c r="G69" s="948"/>
      <c r="H69" s="948"/>
      <c r="I69" s="948"/>
      <c r="J69" s="948"/>
      <c r="K69" s="948"/>
      <c r="L69" s="948"/>
      <c r="M69" s="948"/>
      <c r="N69" s="948"/>
      <c r="O69" s="948"/>
      <c r="P69" s="948"/>
      <c r="Q69" s="948"/>
      <c r="R69" s="948"/>
      <c r="S69" s="948"/>
      <c r="T69" s="948"/>
      <c r="U69" s="948"/>
      <c r="V69" s="948"/>
    </row>
    <row r="70" spans="1:28" ht="30.75" customHeight="1">
      <c r="B70" s="947"/>
      <c r="C70" s="948"/>
      <c r="D70" s="948"/>
      <c r="E70" s="948"/>
      <c r="F70" s="948"/>
      <c r="G70" s="948"/>
      <c r="H70" s="948"/>
      <c r="I70" s="948"/>
      <c r="J70" s="948"/>
      <c r="K70" s="948"/>
      <c r="L70" s="948"/>
      <c r="M70" s="948"/>
      <c r="N70" s="948"/>
      <c r="O70" s="948"/>
      <c r="P70" s="948"/>
      <c r="Q70" s="948"/>
      <c r="R70" s="948"/>
      <c r="S70" s="948"/>
      <c r="T70" s="948"/>
      <c r="U70" s="948"/>
      <c r="V70" s="948"/>
    </row>
    <row r="71" spans="1:28">
      <c r="B71" s="947"/>
      <c r="C71" s="948"/>
      <c r="D71" s="948"/>
      <c r="E71" s="948"/>
      <c r="F71" s="948"/>
      <c r="G71" s="948"/>
      <c r="H71" s="948"/>
      <c r="I71" s="948"/>
      <c r="J71" s="948"/>
      <c r="K71" s="948"/>
      <c r="L71" s="948"/>
      <c r="M71" s="948"/>
      <c r="N71" s="948"/>
      <c r="O71" s="948"/>
      <c r="P71" s="948"/>
      <c r="Q71" s="948"/>
      <c r="R71" s="948"/>
      <c r="S71" s="948"/>
      <c r="T71" s="948"/>
      <c r="U71" s="948"/>
      <c r="V71" s="948"/>
    </row>
    <row r="72" spans="1:28">
      <c r="B72" s="947"/>
      <c r="C72" s="948"/>
      <c r="D72" s="948"/>
      <c r="E72" s="948"/>
      <c r="F72" s="948"/>
      <c r="G72" s="948"/>
      <c r="H72" s="948"/>
      <c r="I72" s="948"/>
      <c r="J72" s="948"/>
      <c r="K72" s="948"/>
      <c r="L72" s="948"/>
      <c r="M72" s="948"/>
      <c r="N72" s="948"/>
      <c r="O72" s="948"/>
      <c r="P72" s="948"/>
      <c r="Q72" s="948"/>
      <c r="R72" s="948"/>
      <c r="S72" s="948"/>
      <c r="T72" s="948"/>
      <c r="U72" s="948"/>
      <c r="V72" s="948"/>
    </row>
    <row r="73" spans="1:28">
      <c r="B73" s="947"/>
      <c r="C73" s="948"/>
      <c r="D73" s="948"/>
      <c r="E73" s="948"/>
      <c r="F73" s="948"/>
      <c r="G73" s="948"/>
      <c r="H73" s="948"/>
      <c r="I73" s="948"/>
      <c r="J73" s="948"/>
      <c r="K73" s="948"/>
      <c r="L73" s="948"/>
      <c r="M73" s="948"/>
      <c r="N73" s="948"/>
      <c r="O73" s="948"/>
      <c r="P73" s="948"/>
      <c r="Q73" s="948"/>
      <c r="R73" s="948"/>
      <c r="S73" s="948"/>
      <c r="T73" s="948"/>
      <c r="U73" s="948"/>
      <c r="V73" s="948"/>
    </row>
    <row r="74" spans="1:28">
      <c r="B74" s="677"/>
    </row>
    <row r="75" spans="1:28">
      <c r="B75" s="677"/>
    </row>
  </sheetData>
  <mergeCells count="22">
    <mergeCell ref="B73:V73"/>
    <mergeCell ref="N4:N5"/>
    <mergeCell ref="O4:O5"/>
    <mergeCell ref="P4:T4"/>
    <mergeCell ref="U4:U5"/>
    <mergeCell ref="V4:V5"/>
    <mergeCell ref="V14:V16"/>
    <mergeCell ref="B68:V68"/>
    <mergeCell ref="B69:V69"/>
    <mergeCell ref="B70:V70"/>
    <mergeCell ref="B71:V71"/>
    <mergeCell ref="B72:V72"/>
    <mergeCell ref="A2:V2"/>
    <mergeCell ref="A3:V3"/>
    <mergeCell ref="A4:A5"/>
    <mergeCell ref="B4:B5"/>
    <mergeCell ref="C4:C5"/>
    <mergeCell ref="D4:D5"/>
    <mergeCell ref="E4:E5"/>
    <mergeCell ref="F4:F5"/>
    <mergeCell ref="G4:G5"/>
    <mergeCell ref="H4:M4"/>
  </mergeCells>
  <hyperlinks>
    <hyperlink ref="H1" location="Index" display="Quay ve"/>
  </hyperlinks>
  <pageMargins left="0.7" right="0.37" top="0.44" bottom="0.41" header="0.3" footer="0.2"/>
  <pageSetup paperSize="9" scale="93" orientation="landscape" r:id="rId1"/>
  <headerFooter>
    <oddFooter>Page &amp;P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3"/>
  <sheetViews>
    <sheetView workbookViewId="0">
      <selection activeCell="A3" sqref="A3:L3"/>
    </sheetView>
  </sheetViews>
  <sheetFormatPr defaultRowHeight="15"/>
  <sheetData>
    <row r="3" spans="1:12">
      <c r="A3">
        <v>1</v>
      </c>
      <c r="B3">
        <v>2</v>
      </c>
      <c r="C3">
        <v>3</v>
      </c>
      <c r="D3">
        <v>4</v>
      </c>
      <c r="E3">
        <v>5</v>
      </c>
      <c r="F3">
        <v>6</v>
      </c>
      <c r="G3">
        <v>7</v>
      </c>
      <c r="H3">
        <v>8</v>
      </c>
      <c r="I3">
        <v>9</v>
      </c>
      <c r="J3">
        <v>10</v>
      </c>
      <c r="K3">
        <v>11</v>
      </c>
      <c r="L3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Nháp</vt:lpstr>
      <vt:lpstr>foxz</vt:lpstr>
      <vt:lpstr>Biểu TH</vt:lpstr>
      <vt:lpstr>Biểu 01</vt:lpstr>
      <vt:lpstr>Sheet1</vt:lpstr>
      <vt:lpstr>'Biểu 01'!Print_Area</vt:lpstr>
      <vt:lpstr>'Biểu TH'!Print_Area</vt:lpstr>
      <vt:lpstr>Nháp!Print_Area</vt:lpstr>
      <vt:lpstr>'Biểu 01'!Print_Titles</vt:lpstr>
      <vt:lpstr>'Biểu TH'!Print_Titles</vt:lpstr>
      <vt:lpstr>Nháp!Print_Titles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Linh Tài chính</dc:creator>
  <cp:lastModifiedBy>Windows User</cp:lastModifiedBy>
  <cp:lastPrinted>2019-09-17T09:14:41Z</cp:lastPrinted>
  <dcterms:created xsi:type="dcterms:W3CDTF">2016-01-14T07:39:02Z</dcterms:created>
  <dcterms:modified xsi:type="dcterms:W3CDTF">2019-09-18T09:12:43Z</dcterms:modified>
</cp:coreProperties>
</file>